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cecc5cc5da04951" /></Relationships>
</file>

<file path=xl/workbook.xml><?xml version="1.0" encoding="utf-8"?>
<x:workbook xmlns:x="http://schemas.openxmlformats.org/spreadsheetml/2006/main">
  <x:sheets>
    <x:sheet xmlns:r="http://schemas.openxmlformats.org/officeDocument/2006/relationships" name="Items" sheetId="1" r:id="R265157e661bc4a6f"/>
    <x:sheet xmlns:r="http://schemas.openxmlformats.org/officeDocument/2006/relationships" name="Variants" sheetId="2" r:id="R41f2aaddf7684c17"/>
    <x:sheet xmlns:r="http://schemas.openxmlformats.org/officeDocument/2006/relationships" name="Recipes" sheetId="3" r:id="Ref73b19d96814d02"/>
    <x:sheet xmlns:r="http://schemas.openxmlformats.org/officeDocument/2006/relationships" name="Categories" sheetId="4" r:id="R34727d8fa9754f7c"/>
    <x:sheet xmlns:r="http://schemas.openxmlformats.org/officeDocument/2006/relationships" name="Guide" sheetId="5" r:id="R817d260decd04b91"/>
    <x:sheet xmlns:r="http://schemas.openxmlformats.org/officeDocument/2006/relationships" name="Resource chains" sheetId="6" r:id="R5f5e598e746040bf"/>
    <x:sheet xmlns:r="http://schemas.openxmlformats.org/officeDocument/2006/relationships" name="Creature concepts" sheetId="7" r:id="R104770cf56f24a85"/>
    <x:sheet xmlns:r="http://schemas.openxmlformats.org/officeDocument/2006/relationships" name="Chemical concepts" sheetId="8" r:id="R28f4dc1a6535438f"/>
    <x:sheet xmlns:r="http://schemas.openxmlformats.org/officeDocument/2006/relationships" name="Container concepts" sheetId="9" r:id="Rd546011e95084463"/>
    <x:sheet xmlns:r="http://schemas.openxmlformats.org/officeDocument/2006/relationships" name="Equipment concepts" sheetId="10" r:id="R267fe393d64e4c70"/>
    <x:sheet xmlns:r="http://schemas.openxmlformats.org/officeDocument/2006/relationships" name="Canister concepts" sheetId="11" r:id="R989c3e1a9e614434"/>
    <x:sheet xmlns:r="http://schemas.openxmlformats.org/officeDocument/2006/relationships" name="Taxonomy" sheetId="12" r:id="R3edd6ba0cee242ca"/>
    <x:sheet xmlns:r="http://schemas.openxmlformats.org/officeDocument/2006/relationships" name="Item uses" sheetId="13" r:id="R4e763fbdb00442a0"/>
    <x:sheet xmlns:r="http://schemas.openxmlformats.org/officeDocument/2006/relationships" name="Material routes" sheetId="14" r:id="R726ca4b528294f00"/>
    <x:sheet xmlns:r="http://schemas.openxmlformats.org/officeDocument/2006/relationships" name="Regional demand" sheetId="15" r:id="R92ac60ee216548c8"/>
    <x:sheet xmlns:r="http://schemas.openxmlformats.org/officeDocument/2006/relationships" name="Crafting recipes" sheetId="16" r:id="R04a1c746b84d4824"/>
    <x:sheet xmlns:r="http://schemas.openxmlformats.org/officeDocument/2006/relationships" name="Crafting browser" sheetId="17" r:id="Rfeca78966e6845d5"/>
    <x:sheet xmlns:r="http://schemas.openxmlformats.org/officeDocument/2006/relationships" name="Material branches" sheetId="18" r:id="Rc95cd2011e584aeb"/>
    <x:sheet xmlns:r="http://schemas.openxmlformats.org/officeDocument/2006/relationships" name="Tier review" sheetId="19" r:id="R7cdb262e0e9f4533"/>
    <x:sheet xmlns:r="http://schemas.openxmlformats.org/officeDocument/2006/relationships" name="Collection targets" sheetId="20" r:id="Rfeb693ce87c440cf"/>
    <x:sheet xmlns:r="http://schemas.openxmlformats.org/officeDocument/2006/relationships" name="Item relationships" sheetId="21" r:id="Rb95740f9654a476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8">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s>
  <x:borders count="1">
    <x:border>
      <x:left/>
      <x:right/>
      <x:top/>
      <x:bottom/>
      <x:diagonal/>
    </x:border>
  </x:borders>
  <x:cellStyleXfs count="1">
    <x:xf numFmtId="0" fontId="0" fillId="0" borderId="0"/>
  </x:cellStyleXfs>
  <x:cellXfs count="76">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900026bdad14492" /><Relationship Type="http://schemas.openxmlformats.org/officeDocument/2006/relationships/theme" Target="/xl/theme/theme1.xml" Id="R023faeb6f6314679" /><Relationship Type="http://schemas.microsoft.com/office/2022/11/relationships/FeaturePropertyBag" Target="/xl/featurePropertyBag/featurePropertyBag.xml" Id="R0b0866857730489a" /><Relationship Type="http://schemas.openxmlformats.org/officeDocument/2006/relationships/sharedStrings" Target="/xl/sharedStrings.xml" Id="R9065728865974f16" /><Relationship Type="http://schemas.openxmlformats.org/officeDocument/2006/relationships/worksheet" Target="/xl/worksheets/sheet1.xml" Id="R265157e661bc4a6f" /><Relationship Type="http://schemas.openxmlformats.org/officeDocument/2006/relationships/worksheet" Target="/xl/worksheets/sheet2.xml" Id="R41f2aaddf7684c17" /><Relationship Type="http://schemas.openxmlformats.org/officeDocument/2006/relationships/worksheet" Target="/xl/worksheets/sheet3.xml" Id="Ref73b19d96814d02" /><Relationship Type="http://schemas.openxmlformats.org/officeDocument/2006/relationships/worksheet" Target="/xl/worksheets/sheet4.xml" Id="R34727d8fa9754f7c" /><Relationship Type="http://schemas.openxmlformats.org/officeDocument/2006/relationships/worksheet" Target="/xl/worksheets/sheet5.xml" Id="R817d260decd04b91" /><Relationship Type="http://schemas.openxmlformats.org/officeDocument/2006/relationships/worksheet" Target="/xl/worksheets/sheet6.xml" Id="R5f5e598e746040bf" /><Relationship Type="http://schemas.openxmlformats.org/officeDocument/2006/relationships/worksheet" Target="/xl/worksheets/sheet7.xml" Id="R104770cf56f24a85" /><Relationship Type="http://schemas.openxmlformats.org/officeDocument/2006/relationships/worksheet" Target="/xl/worksheets/sheet8.xml" Id="R28f4dc1a6535438f" /><Relationship Type="http://schemas.openxmlformats.org/officeDocument/2006/relationships/worksheet" Target="/xl/worksheets/sheet9.xml" Id="Rd546011e95084463" /><Relationship Type="http://schemas.openxmlformats.org/officeDocument/2006/relationships/worksheet" Target="/xl/worksheets/sheet10.xml" Id="R267fe393d64e4c70" /><Relationship Type="http://schemas.openxmlformats.org/officeDocument/2006/relationships/worksheet" Target="/xl/worksheets/sheet11.xml" Id="R989c3e1a9e614434" /><Relationship Type="http://schemas.openxmlformats.org/officeDocument/2006/relationships/worksheet" Target="/xl/worksheets/sheet12.xml" Id="R3edd6ba0cee242ca" /><Relationship Type="http://schemas.openxmlformats.org/officeDocument/2006/relationships/worksheet" Target="/xl/worksheets/sheet13.xml" Id="R4e763fbdb00442a0" /><Relationship Type="http://schemas.openxmlformats.org/officeDocument/2006/relationships/worksheet" Target="/xl/worksheets/sheet14.xml" Id="R726ca4b528294f00" /><Relationship Type="http://schemas.openxmlformats.org/officeDocument/2006/relationships/worksheet" Target="/xl/worksheets/sheet15.xml" Id="R92ac60ee216548c8" /><Relationship Type="http://schemas.openxmlformats.org/officeDocument/2006/relationships/worksheet" Target="/xl/worksheets/sheet16.xml" Id="R04a1c746b84d4824" /><Relationship Type="http://schemas.openxmlformats.org/officeDocument/2006/relationships/worksheet" Target="/xl/worksheets/sheet17.xml" Id="Rfeca78966e6845d5" /><Relationship Type="http://schemas.openxmlformats.org/officeDocument/2006/relationships/worksheet" Target="/xl/worksheets/sheet18.xml" Id="Rc95cd2011e584aeb" /><Relationship Type="http://schemas.openxmlformats.org/officeDocument/2006/relationships/worksheet" Target="/xl/worksheets/sheet19.xml" Id="R7cdb262e0e9f4533" /><Relationship Type="http://schemas.openxmlformats.org/officeDocument/2006/relationships/worksheet" Target="/xl/worksheets/sheet20.xml" Id="Rfeb693ce87c440cf" /><Relationship Type="http://schemas.openxmlformats.org/officeDocument/2006/relationships/worksheet" Target="/xl/worksheets/sheet21.xml" Id="Rb95740f9654a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796" headerRowCount="1" totalsRowCount="0" totalsRowShown="0">
  <x:autoFilter ref="A5:AN796"/>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54" headerRowCount="1" totalsRowCount="0" totalsRowShown="0">
  <x:autoFilter ref="A5:E54"/>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29" headerRowCount="1" totalsRowCount="0" totalsRowShown="0">
  <x:autoFilter ref="A5:B229"/>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28" headerRowCount="1" totalsRowCount="0" totalsRowShown="0">
  <x:autoFilter ref="A5:C228"/>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955" headerRowCount="1" totalsRowCount="0" totalsRowShown="0">
  <x:autoFilter ref="A5:F955"/>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1382" headerRowCount="1" totalsRowCount="0" totalsRowShown="0">
  <x:autoFilter ref="A5:Q1382"/>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486" headerRowCount="1" totalsRowCount="0" totalsRowShown="0">
  <x:autoFilter ref="A5:M486"/>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901" headerRowCount="1" totalsRowCount="0" totalsRowShown="0">
  <x:autoFilter ref="A5:V90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fb2e8d3ca3f490d" /></Relationships>
</file>

<file path=xl/worksheets/_rels/sheet2.xml.rels>&#65279;<?xml version="1.0" encoding="utf-8"?><Relationships xmlns="http://schemas.openxmlformats.org/package/2006/relationships"><Relationship Type="http://schemas.openxmlformats.org/officeDocument/2006/relationships/table" Target="/xl/tables/table2.xml" Id="R2bce98fb4c1f47bf" /></Relationships>
</file>

<file path=xl/worksheets/_rels/sheet3.xml.rels>&#65279;<?xml version="1.0" encoding="utf-8"?><Relationships xmlns="http://schemas.openxmlformats.org/package/2006/relationships"><Relationship Type="http://schemas.openxmlformats.org/officeDocument/2006/relationships/table" Target="/xl/tables/table3.xml" Id="R3217faad48934111" /></Relationships>
</file>

<file path=xl/worksheets/_rels/sheet4.xml.rels>&#65279;<?xml version="1.0" encoding="utf-8"?><Relationships xmlns="http://schemas.openxmlformats.org/package/2006/relationships"><Relationship Type="http://schemas.openxmlformats.org/officeDocument/2006/relationships/table" Target="/xl/tables/table4.xml" Id="R5c75b0f847394fcb" /></Relationships>
</file>

<file path=xl/worksheets/_rels/sheet5.xml.rels>&#65279;<?xml version="1.0" encoding="utf-8"?><Relationships xmlns="http://schemas.openxmlformats.org/package/2006/relationships"><Relationship Type="http://schemas.openxmlformats.org/officeDocument/2006/relationships/table" Target="/xl/tables/table5.xml" Id="R2c781a58a08d4c00" /></Relationships>
</file>

<file path=xl/worksheets/_rels/sheet6.xml.rels>&#65279;<?xml version="1.0" encoding="utf-8"?><Relationships xmlns="http://schemas.openxmlformats.org/package/2006/relationships"><Relationship Type="http://schemas.openxmlformats.org/officeDocument/2006/relationships/table" Target="/xl/tables/table6.xml" Id="R4da7593992b64a1e" /></Relationships>
</file>

<file path=xl/worksheets/_rels/sheet7.xml.rels>&#65279;<?xml version="1.0" encoding="utf-8"?><Relationships xmlns="http://schemas.openxmlformats.org/package/2006/relationships"><Relationship Type="http://schemas.openxmlformats.org/officeDocument/2006/relationships/table" Target="/xl/tables/table7.xml" Id="Re1eeaf925302471a" /></Relationships>
</file>

<file path=xl/worksheets/_rels/sheet8.xml.rels>&#65279;<?xml version="1.0" encoding="utf-8"?><Relationships xmlns="http://schemas.openxmlformats.org/package/2006/relationships"><Relationship Type="http://schemas.openxmlformats.org/officeDocument/2006/relationships/table" Target="/xl/tables/table8.xml" Id="Reafc4fda190c4d2b" /></Relationships>
</file>

<file path=xl/worksheets/_rels/sheet9.xml.rels>&#65279;<?xml version="1.0" encoding="utf-8"?><Relationships xmlns="http://schemas.openxmlformats.org/package/2006/relationships"><Relationship Type="http://schemas.openxmlformats.org/officeDocument/2006/relationships/table" Target="/xl/tables/table9.xml" Id="R0a54653f77f34489" /></Relationships>
</file>

<file path=xl/worksheets/_rels/sheet10.xml.rels>&#65279;<?xml version="1.0" encoding="utf-8"?><Relationships xmlns="http://schemas.openxmlformats.org/package/2006/relationships"><Relationship Type="http://schemas.openxmlformats.org/officeDocument/2006/relationships/table" Target="/xl/tables/table10.xml" Id="R7928f41f600d4b7d" /></Relationships>
</file>

<file path=xl/worksheets/_rels/sheet11.xml.rels>&#65279;<?xml version="1.0" encoding="utf-8"?><Relationships xmlns="http://schemas.openxmlformats.org/package/2006/relationships"><Relationship Type="http://schemas.openxmlformats.org/officeDocument/2006/relationships/table" Target="/xl/tables/table11.xml" Id="R063357d651184eeb" /></Relationships>
</file>

<file path=xl/worksheets/_rels/sheet12.xml.rels>&#65279;<?xml version="1.0" encoding="utf-8"?><Relationships xmlns="http://schemas.openxmlformats.org/package/2006/relationships"><Relationship Type="http://schemas.openxmlformats.org/officeDocument/2006/relationships/table" Target="/xl/tables/table12.xml" Id="R261909cf1de24d85" /></Relationships>
</file>

<file path=xl/worksheets/_rels/sheet13.xml.rels>&#65279;<?xml version="1.0" encoding="utf-8"?><Relationships xmlns="http://schemas.openxmlformats.org/package/2006/relationships"><Relationship Type="http://schemas.openxmlformats.org/officeDocument/2006/relationships/table" Target="/xl/tables/table13.xml" Id="R63a464120a4a4cbd" /></Relationships>
</file>

<file path=xl/worksheets/_rels/sheet14.xml.rels>&#65279;<?xml version="1.0" encoding="utf-8"?><Relationships xmlns="http://schemas.openxmlformats.org/package/2006/relationships"><Relationship Type="http://schemas.openxmlformats.org/officeDocument/2006/relationships/table" Target="/xl/tables/table14.xml" Id="R5b573ae2c14f4a4a" /></Relationships>
</file>

<file path=xl/worksheets/_rels/sheet15.xml.rels>&#65279;<?xml version="1.0" encoding="utf-8"?><Relationships xmlns="http://schemas.openxmlformats.org/package/2006/relationships"><Relationship Type="http://schemas.openxmlformats.org/officeDocument/2006/relationships/table" Target="/xl/tables/table15.xml" Id="R37f7475418bd46ea" /></Relationships>
</file>

<file path=xl/worksheets/_rels/sheet16.xml.rels>&#65279;<?xml version="1.0" encoding="utf-8"?><Relationships xmlns="http://schemas.openxmlformats.org/package/2006/relationships"><Relationship Type="http://schemas.openxmlformats.org/officeDocument/2006/relationships/table" Target="/xl/tables/table16.xml" Id="R2fe332fc72194741" /></Relationships>
</file>

<file path=xl/worksheets/_rels/sheet17.xml.rels>&#65279;<?xml version="1.0" encoding="utf-8"?><Relationships xmlns="http://schemas.openxmlformats.org/package/2006/relationships"><Relationship Type="http://schemas.openxmlformats.org/officeDocument/2006/relationships/table" Target="/xl/tables/table17.xml" Id="R11b8578821fa4119" /></Relationships>
</file>

<file path=xl/worksheets/_rels/sheet18.xml.rels>&#65279;<?xml version="1.0" encoding="utf-8"?><Relationships xmlns="http://schemas.openxmlformats.org/package/2006/relationships"><Relationship Type="http://schemas.openxmlformats.org/officeDocument/2006/relationships/table" Target="/xl/tables/table18.xml" Id="R412a9aaab1484710" /></Relationships>
</file>

<file path=xl/worksheets/_rels/sheet19.xml.rels>&#65279;<?xml version="1.0" encoding="utf-8"?><Relationships xmlns="http://schemas.openxmlformats.org/package/2006/relationships"><Relationship Type="http://schemas.openxmlformats.org/officeDocument/2006/relationships/table" Target="/xl/tables/table19.xml" Id="R5c1bb54432804644" /></Relationships>
</file>

<file path=xl/worksheets/_rels/sheet20.xml.rels>&#65279;<?xml version="1.0" encoding="utf-8"?><Relationships xmlns="http://schemas.openxmlformats.org/package/2006/relationships"><Relationship Type="http://schemas.openxmlformats.org/officeDocument/2006/relationships/table" Target="/xl/tables/table20.xml" Id="Racf0f8b946e045e3" /></Relationships>
</file>

<file path=xl/worksheets/_rels/sheet21.xml.rels>&#65279;<?xml version="1.0" encoding="utf-8"?><Relationships xmlns="http://schemas.openxmlformats.org/package/2006/relationships"><Relationship Type="http://schemas.openxmlformats.org/officeDocument/2006/relationships/table" Target="/xl/tables/table21.xml" Id="Rbbc0ea4edd504c40"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routes'!$D$6:$D$1505,A6,'Material routes'!$C$6:$C$1505,"Output")</x:f>
        <x:v>0</x:v>
      </x:c>
      <x:c r="AK6" s="4" t="n">
        <x:f>SUM(COUNTIFS('Material routes'!$D$6:$D$1505,A6,'Material routes'!$C$6:$C$1505,"Ingredient candidate"),COUNTIFS('Material routes'!$D$6:$D$1505,A6,'Material routes'!$C$6:$C$1505,"Consumed input"),COUNTIFS('Material routes'!$D$6:$D$1505,A6,'Material routes'!$C$6:$C$1505,"Contained input"),COUNTIFS('Material routes'!$D$6:$D$1505,A6,'Material routes'!$C$6:$C$1505,"Transform input"))</x:f>
        <x:v>0</x:v>
      </x:c>
      <x:c r="AL6" s="4" t="n">
        <x:f>COUNTIFS('Material routes'!$D$6:$D$1505,A6,'Material routes'!$C$6:$C$1505,"Tool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routes'!$D$6:$D$1505,A7,'Material routes'!$C$6:$C$1505,"Output")</x:f>
        <x:v>0</x:v>
      </x:c>
      <x:c r="AK7" s="4" t="n">
        <x:f>SUM(COUNTIFS('Material routes'!$D$6:$D$1505,A7,'Material routes'!$C$6:$C$1505,"Ingredient candidate"),COUNTIFS('Material routes'!$D$6:$D$1505,A7,'Material routes'!$C$6:$C$1505,"Consumed input"),COUNTIFS('Material routes'!$D$6:$D$1505,A7,'Material routes'!$C$6:$C$1505,"Contained input"),COUNTIFS('Material routes'!$D$6:$D$1505,A7,'Material routes'!$C$6:$C$1505,"Transform input"))</x:f>
        <x:v>0</x:v>
      </x:c>
      <x:c r="AL7" s="4" t="n">
        <x:f>COUNTIFS('Material routes'!$D$6:$D$1505,A7,'Material routes'!$C$6:$C$1505,"Tool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routes'!$D$6:$D$1505,A8,'Material routes'!$C$6:$C$1505,"Output")</x:f>
        <x:v>0</x:v>
      </x:c>
      <x:c r="AK8" s="4" t="n">
        <x:f>SUM(COUNTIFS('Material routes'!$D$6:$D$1505,A8,'Material routes'!$C$6:$C$1505,"Ingredient candidate"),COUNTIFS('Material routes'!$D$6:$D$1505,A8,'Material routes'!$C$6:$C$1505,"Consumed input"),COUNTIFS('Material routes'!$D$6:$D$1505,A8,'Material routes'!$C$6:$C$1505,"Contained input"),COUNTIFS('Material routes'!$D$6:$D$1505,A8,'Material routes'!$C$6:$C$1505,"Transform input"))</x:f>
        <x:v>0</x:v>
      </x:c>
      <x:c r="AL8" s="4" t="n">
        <x:f>COUNTIFS('Material routes'!$D$6:$D$1505,A8,'Material routes'!$C$6:$C$1505,"Tool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str">
        <x:v>Equipment</x:v>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equipment; survival; container; finished item; living culture; survival provision; mixed / unresolved; assembly; existing definition; injury treatment; not applicable; unassigned; finished item</x:v>
      </x:c>
      <x:c r="AF9" s="4" t="str">
        <x:v>From current item description. Proposed uses retain their existing approval status.</x:v>
      </x:c>
      <x:c r="AG9" s="4" t="str">
        <x:v>Finished endpoint; material tier is not applicable. Input tiers belong to the chosen recipe.</x:v>
      </x:c>
      <x:c r="AH9" s="4" t="str">
        <x:v>Unassigned</x:v>
      </x:c>
      <x:c r="AI9" s="4" t="str">
        <x:v>Finished item</x:v>
      </x:c>
      <x:c r="AJ9" s="4" t="n">
        <x:f>COUNTIFS('Material routes'!$D$6:$D$1505,A9,'Material routes'!$C$6:$C$1505,"Output")</x:f>
        <x:v>0</x:v>
      </x:c>
      <x:c r="AK9" s="4" t="n">
        <x:f>SUM(COUNTIFS('Material routes'!$D$6:$D$1505,A9,'Material routes'!$C$6:$C$1505,"Ingredient candidate"),COUNTIFS('Material routes'!$D$6:$D$1505,A9,'Material routes'!$C$6:$C$1505,"Consumed input"),COUNTIFS('Material routes'!$D$6:$D$1505,A9,'Material routes'!$C$6:$C$1505,"Contained input"),COUNTIFS('Material routes'!$D$6:$D$1505,A9,'Material routes'!$C$6:$C$1505,"Transform input"))</x:f>
        <x:v>0</x:v>
      </x:c>
      <x:c r="AL9" s="4" t="n">
        <x:f>COUNTIFS('Material routes'!$D$6:$D$1505,A9,'Material routes'!$C$6:$C$1505,"Tool candidate")</x:f>
        <x:v>0</x:v>
      </x:c>
      <x:c r="AM9" s="4" t="str">
        <x:f>IF(AJ9&gt;0,"Route listed; review status/completeness",IF(C9="T0","Raw entry feed; no production route","No production route listed"))</x:f>
        <x:v>No production route listed</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str">
        <x:v>Equipment</x:v>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equipment; clothing; wearable; finished item; unresolved; clothing; unresolved; garment; existing definition; camp rest; not applicable; unassigned; finished item</x:v>
      </x:c>
      <x:c r="AF10" s="4" t="str">
        <x:v>From current item description. Proposed uses retain their existing approval status.</x:v>
      </x:c>
      <x:c r="AG10" s="4" t="str">
        <x:v>Finished endpoint; material tier is not applicable. Input tiers belong to the chosen recipe.</x:v>
      </x:c>
      <x:c r="AH10" s="4" t="str">
        <x:v>Unassigned</x:v>
      </x:c>
      <x:c r="AI10" s="4" t="str">
        <x:v>Finished item</x:v>
      </x:c>
      <x:c r="AJ10" s="4" t="n">
        <x:f>COUNTIFS('Material routes'!$D$6:$D$1505,A10,'Material routes'!$C$6:$C$1505,"Output")</x:f>
        <x:v>0</x:v>
      </x:c>
      <x:c r="AK10" s="4" t="n">
        <x:f>SUM(COUNTIFS('Material routes'!$D$6:$D$1505,A10,'Material routes'!$C$6:$C$1505,"Ingredient candidate"),COUNTIFS('Material routes'!$D$6:$D$1505,A10,'Material routes'!$C$6:$C$1505,"Consumed input"),COUNTIFS('Material routes'!$D$6:$D$1505,A10,'Material routes'!$C$6:$C$1505,"Contained input"),COUNTIFS('Material routes'!$D$6:$D$1505,A10,'Material routes'!$C$6:$C$1505,"Transform input"))</x:f>
        <x:v>0</x:v>
      </x:c>
      <x:c r="AL10" s="4" t="n">
        <x:f>COUNTIFS('Material routes'!$D$6:$D$1505,A10,'Material routes'!$C$6:$C$1505,"Tool candidate")</x:f>
        <x:v>0</x:v>
      </x:c>
      <x:c r="AM10" s="4" t="str">
        <x:f>IF(AJ10&gt;0,"Route listed; review status/completeness",IF(C10="T0","Raw entry feed; no production route","No production route listed"))</x:f>
        <x:v>No production route listed</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str">
        <x:v>Equipment</x:v>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equipment; excavation; tool; finished item; unresolved; excavation; mixed / unresolved; assembly; existing definition; ; not applicable; unassigned; finished item</x:v>
      </x:c>
      <x:c r="AF11" s="4" t="str">
        <x:v>From current item description. Proposed uses retain their existing approval status.</x:v>
      </x:c>
      <x:c r="AG11" s="4" t="str">
        <x:v>Finished endpoint; material tier is not applicable. Input tiers belong to the chosen recipe.</x:v>
      </x:c>
      <x:c r="AH11" s="4" t="str">
        <x:v>Unassigned</x:v>
      </x:c>
      <x:c r="AI11" s="4" t="str">
        <x:v>Finished item</x:v>
      </x:c>
      <x:c r="AJ11" s="4" t="n">
        <x:f>COUNTIFS('Material routes'!$D$6:$D$1505,A11,'Material routes'!$C$6:$C$1505,"Output")</x:f>
        <x:v>0</x:v>
      </x:c>
      <x:c r="AK11" s="4" t="n">
        <x:f>SUM(COUNTIFS('Material routes'!$D$6:$D$1505,A11,'Material routes'!$C$6:$C$1505,"Ingredient candidate"),COUNTIFS('Material routes'!$D$6:$D$1505,A11,'Material routes'!$C$6:$C$1505,"Consumed input"),COUNTIFS('Material routes'!$D$6:$D$1505,A11,'Material routes'!$C$6:$C$1505,"Contained input"),COUNTIFS('Material routes'!$D$6:$D$1505,A11,'Material routes'!$C$6:$C$1505,"Transform input"))</x:f>
        <x:v>0</x:v>
      </x:c>
      <x:c r="AL11" s="4" t="n">
        <x:f>COUNTIFS('Material routes'!$D$6:$D$1505,A11,'Material routes'!$C$6:$C$1505,"Tool candidate")</x:f>
        <x:v>0</x:v>
      </x:c>
      <x:c r="AM11" s="4" t="str">
        <x:f>IF(AJ11&gt;0,"Route listed; review status/completeness",IF(C11="T0","Raw entry feed; no production route","No production route listed"))</x:f>
        <x:v>No production route listed</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str">
        <x:v>Equipment</x:v>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equipment; harvesting; tool; finished item; unresolved; resource collection; mixed / unresolved; assembly; existing definition; ; not applicable; unassigned; finished item</x:v>
      </x:c>
      <x:c r="AF12" s="4" t="str">
        <x:v>From current item description. Proposed uses retain their existing approval status.</x:v>
      </x:c>
      <x:c r="AG12" s="4" t="str">
        <x:v>Finished endpoint; material tier is not applicable. Input tiers belong to the chosen recipe.</x:v>
      </x:c>
      <x:c r="AH12" s="4" t="str">
        <x:v>Unassigned</x:v>
      </x:c>
      <x:c r="AI12" s="4" t="str">
        <x:v>Finished item</x:v>
      </x:c>
      <x:c r="AJ12" s="4" t="n">
        <x:f>COUNTIFS('Material routes'!$D$6:$D$1505,A12,'Material routes'!$C$6:$C$1505,"Output")</x:f>
        <x:v>0</x:v>
      </x:c>
      <x:c r="AK12" s="4" t="n">
        <x:f>SUM(COUNTIFS('Material routes'!$D$6:$D$1505,A12,'Material routes'!$C$6:$C$1505,"Ingredient candidate"),COUNTIFS('Material routes'!$D$6:$D$1505,A12,'Material routes'!$C$6:$C$1505,"Consumed input"),COUNTIFS('Material routes'!$D$6:$D$1505,A12,'Material routes'!$C$6:$C$1505,"Contained input"),COUNTIFS('Material routes'!$D$6:$D$1505,A12,'Material routes'!$C$6:$C$1505,"Transform input"))</x:f>
        <x:v>0</x:v>
      </x:c>
      <x:c r="AL12" s="4" t="n">
        <x:f>COUNTIFS('Material routes'!$D$6:$D$1505,A12,'Material routes'!$C$6:$C$1505,"Tool candidate")</x:f>
        <x:v>0</x:v>
      </x:c>
      <x:c r="AM12" s="4" t="str">
        <x:f>IF(AJ12&gt;0,"Route listed; review status/completeness",IF(C12="T0","Raw entry feed; no production route","No production route listed"))</x:f>
        <x:v>No production route listed</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str">
        <x:v>Equipment</x:v>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equipment; traversal; tool; finished item; unresolved; traversal; mixed / unresolved; assembly; existing definition; ; not applicable; unassigned; finished item</x:v>
      </x:c>
      <x:c r="AF13" s="4" t="str">
        <x:v>From current item description. Proposed uses retain their existing approval status.</x:v>
      </x:c>
      <x:c r="AG13" s="4" t="str">
        <x:v>Finished endpoint; material tier is not applicable. Input tiers belong to the chosen recipe.</x:v>
      </x:c>
      <x:c r="AH13" s="4" t="str">
        <x:v>Unassigned</x:v>
      </x:c>
      <x:c r="AI13" s="4" t="str">
        <x:v>Finished item</x:v>
      </x:c>
      <x:c r="AJ13" s="4" t="n">
        <x:f>COUNTIFS('Material routes'!$D$6:$D$1505,A13,'Material routes'!$C$6:$C$1505,"Output")</x:f>
        <x:v>0</x:v>
      </x:c>
      <x:c r="AK13" s="4" t="n">
        <x:f>SUM(COUNTIFS('Material routes'!$D$6:$D$1505,A13,'Material routes'!$C$6:$C$1505,"Ingredient candidate"),COUNTIFS('Material routes'!$D$6:$D$1505,A13,'Material routes'!$C$6:$C$1505,"Consumed input"),COUNTIFS('Material routes'!$D$6:$D$1505,A13,'Material routes'!$C$6:$C$1505,"Contained input"),COUNTIFS('Material routes'!$D$6:$D$1505,A13,'Material routes'!$C$6:$C$1505,"Transform input"))</x:f>
        <x:v>0</x:v>
      </x:c>
      <x:c r="AL13" s="4" t="n">
        <x:f>COUNTIFS('Material routes'!$D$6:$D$1505,A13,'Material routes'!$C$6:$C$1505,"Tool candidate")</x:f>
        <x:v>0</x:v>
      </x:c>
      <x:c r="AM13" s="4" t="str">
        <x:f>IF(AJ13&gt;0,"Route listed; review status/completeness",IF(C13="T0","Raw entry feed; no production route","No production route listed"))</x:f>
        <x:v>No production route listed</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str">
        <x:v>Equipment</x:v>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equipment; clothing; wearable; finished item; unresolved; clothing; unresolved; garment; existing definition; ; not applicable; unassigned; finished item</x:v>
      </x:c>
      <x:c r="AF14" s="4" t="str">
        <x:v>From current item description. Proposed uses retain their existing approval status.</x:v>
      </x:c>
      <x:c r="AG14" s="4" t="str">
        <x:v>Finished endpoint; material tier is not applicable. Input tiers belong to the chosen recipe.</x:v>
      </x:c>
      <x:c r="AH14" s="4" t="str">
        <x:v>Unassigned</x:v>
      </x:c>
      <x:c r="AI14" s="4" t="str">
        <x:v>Finished item</x:v>
      </x:c>
      <x:c r="AJ14" s="4" t="n">
        <x:f>COUNTIFS('Material routes'!$D$6:$D$1505,A14,'Material routes'!$C$6:$C$1505,"Output")</x:f>
        <x:v>0</x:v>
      </x:c>
      <x:c r="AK14" s="4" t="n">
        <x:f>SUM(COUNTIFS('Material routes'!$D$6:$D$1505,A14,'Material routes'!$C$6:$C$1505,"Ingredient candidate"),COUNTIFS('Material routes'!$D$6:$D$1505,A14,'Material routes'!$C$6:$C$1505,"Consumed input"),COUNTIFS('Material routes'!$D$6:$D$1505,A14,'Material routes'!$C$6:$C$1505,"Contained input"),COUNTIFS('Material routes'!$D$6:$D$1505,A14,'Material routes'!$C$6:$C$1505,"Transform input"))</x:f>
        <x:v>0</x:v>
      </x:c>
      <x:c r="AL14" s="4" t="n">
        <x:f>COUNTIFS('Material routes'!$D$6:$D$1505,A14,'Material routes'!$C$6:$C$1505,"Tool candidate")</x:f>
        <x:v>0</x:v>
      </x:c>
      <x:c r="AM14" s="4" t="str">
        <x:f>IF(AJ14&gt;0,"Route listed; review status/completeness",IF(C14="T0","Raw entry feed; no production route","No production route listed"))</x:f>
        <x:v>No production route listed</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routes'!$D$6:$D$1505,A15,'Material routes'!$C$6:$C$1505,"Output")</x:f>
        <x:v>1</x:v>
      </x:c>
      <x:c r="AK15" s="4" t="n">
        <x:f>SUM(COUNTIFS('Material routes'!$D$6:$D$1505,A15,'Material routes'!$C$6:$C$1505,"Ingredient candidate"),COUNTIFS('Material routes'!$D$6:$D$1505,A15,'Material routes'!$C$6:$C$1505,"Consumed input"),COUNTIFS('Material routes'!$D$6:$D$1505,A15,'Material routes'!$C$6:$C$1505,"Contained input"),COUNTIFS('Material routes'!$D$6:$D$1505,A15,'Material routes'!$C$6:$C$1505,"Transform input"))</x:f>
        <x:v>0</x:v>
      </x:c>
      <x:c r="AL15" s="4" t="n">
        <x:f>COUNTIFS('Material routes'!$D$6:$D$1505,A15,'Material routes'!$C$6:$C$1505,"Tool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routes'!$D$6:$D$1505,A16,'Material routes'!$C$6:$C$1505,"Output")</x:f>
        <x:v>1</x:v>
      </x:c>
      <x:c r="AK16" s="4" t="n">
        <x:f>SUM(COUNTIFS('Material routes'!$D$6:$D$1505,A16,'Material routes'!$C$6:$C$1505,"Ingredient candidate"),COUNTIFS('Material routes'!$D$6:$D$1505,A16,'Material routes'!$C$6:$C$1505,"Consumed input"),COUNTIFS('Material routes'!$D$6:$D$1505,A16,'Material routes'!$C$6:$C$1505,"Contained input"),COUNTIFS('Material routes'!$D$6:$D$1505,A16,'Material routes'!$C$6:$C$1505,"Transform input"))</x:f>
        <x:v>1</x:v>
      </x:c>
      <x:c r="AL16" s="4" t="n">
        <x:f>COUNTIFS('Material routes'!$D$6:$D$1505,A16,'Material routes'!$C$6:$C$1505,"Tool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str">
        <x:v>Field supplies</x:v>
      </x:c>
      <x:c r="E17" s="4" t="str">
        <x:v>Camp bundle</x:v>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str">
        <x:v>sun shading; vertical sun shade shelter</x:v>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field supplies; camp bundle; shelter item; finished item; unresolved; camp rest; mixed / unresolved; assembly; existing definition; sun shading; vertical sun shade shelter; not applicable; unassigned; finished item</x:v>
      </x:c>
      <x:c r="AF17" s="4" t="str">
        <x:v>From current item description. Proposed uses retain their existing approval status. Collection expansion: Shelter item is the umbrella type; ten proposed contents are listed separately. Existing packed-camp definition is unchanged.</x:v>
      </x:c>
      <x:c r="AG17" s="4" t="str">
        <x:v>Finished endpoint; material tier is not applicable. Input tiers belong to the chosen recipe.</x:v>
      </x:c>
      <x:c r="AH17" s="4" t="str">
        <x:v>Unassigned</x:v>
      </x:c>
      <x:c r="AI17" s="4" t="str">
        <x:v>Finished item</x:v>
      </x:c>
      <x:c r="AJ17" s="4" t="n">
        <x:f>COUNTIFS('Material routes'!$D$6:$D$1505,A17,'Material routes'!$C$6:$C$1505,"Output")</x:f>
        <x:v>0</x:v>
      </x:c>
      <x:c r="AK17" s="4" t="n">
        <x:f>SUM(COUNTIFS('Material routes'!$D$6:$D$1505,A17,'Material routes'!$C$6:$C$1505,"Ingredient candidate"),COUNTIFS('Material routes'!$D$6:$D$1505,A17,'Material routes'!$C$6:$C$1505,"Consumed input"),COUNTIFS('Material routes'!$D$6:$D$1505,A17,'Material routes'!$C$6:$C$1505,"Contained input"),COUNTIFS('Material routes'!$D$6:$D$1505,A17,'Material routes'!$C$6:$C$1505,"Transform input"))</x:f>
        <x:v>0</x:v>
      </x:c>
      <x:c r="AL17" s="4" t="n">
        <x:f>COUNTIFS('Material routes'!$D$6:$D$1505,A17,'Material routes'!$C$6:$C$1505,"Tool candidate")</x:f>
        <x:v>0</x:v>
      </x:c>
      <x:c r="AM17" s="4" t="str">
        <x:f>IF(AJ17&gt;0,"Route listed; review status/completeness",IF(C17="T0","Raw entry feed; no production route","No production route listed"))</x:f>
        <x:v>No production route listed</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Mineral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mineral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x:v>
      </x:c>
      <x:c r="AG18" s="4" t="str">
        <x:v>Raw gathered/recovered craft input under the author T0 framework. This does not imply a naturally occurring pure metal.</x:v>
      </x:c>
      <x:c r="AH18" s="4" t="str">
        <x:v>Not applicable</x:v>
      </x:c>
      <x:c r="AI18" s="4" t="str">
        <x:v>Material</x:v>
      </x:c>
      <x:c r="AJ18" s="4" t="n">
        <x:f>COUNTIFS('Material routes'!$D$6:$D$1505,A18,'Material routes'!$C$6:$C$1505,"Output")</x:f>
        <x:v>0</x:v>
      </x:c>
      <x:c r="AK18" s="4" t="n">
        <x:f>SUM(COUNTIFS('Material routes'!$D$6:$D$1505,A18,'Material routes'!$C$6:$C$1505,"Ingredient candidate"),COUNTIFS('Material routes'!$D$6:$D$1505,A18,'Material routes'!$C$6:$C$1505,"Consumed input"),COUNTIFS('Material routes'!$D$6:$D$1505,A18,'Material routes'!$C$6:$C$1505,"Contained input"),COUNTIFS('Material routes'!$D$6:$D$1505,A18,'Material routes'!$C$6:$C$1505,"Transform input"))</x:f>
        <x:v>1</x:v>
      </x:c>
      <x:c r="AL18" s="4" t="n">
        <x:f>COUNTIFS('Material routes'!$D$6:$D$1505,A18,'Material routes'!$C$6:$C$1505,"Tool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routes'!$D$6:$D$1505,A19,'Material routes'!$C$6:$C$1505,"Output")</x:f>
        <x:v>1</x:v>
      </x:c>
      <x:c r="AK19" s="4" t="n">
        <x:f>SUM(COUNTIFS('Material routes'!$D$6:$D$1505,A19,'Material routes'!$C$6:$C$1505,"Ingredient candidate"),COUNTIFS('Material routes'!$D$6:$D$1505,A19,'Material routes'!$C$6:$C$1505,"Consumed input"),COUNTIFS('Material routes'!$D$6:$D$1505,A19,'Material routes'!$C$6:$C$1505,"Contained input"),COUNTIFS('Material routes'!$D$6:$D$1505,A19,'Material routes'!$C$6:$C$1505,"Transform input"))</x:f>
        <x:v>1</x:v>
      </x:c>
      <x:c r="AL19" s="4" t="n">
        <x:f>COUNTIFS('Material routes'!$D$6:$D$1505,A19,'Material routes'!$C$6:$C$1505,"Tool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routes'!$D$6:$D$1505,A20,'Material routes'!$C$6:$C$1505,"Output")</x:f>
        <x:v>1</x:v>
      </x:c>
      <x:c r="AK20" s="4" t="n">
        <x:f>SUM(COUNTIFS('Material routes'!$D$6:$D$1505,A20,'Material routes'!$C$6:$C$1505,"Ingredient candidate"),COUNTIFS('Material routes'!$D$6:$D$1505,A20,'Material routes'!$C$6:$C$1505,"Consumed input"),COUNTIFS('Material routes'!$D$6:$D$1505,A20,'Material routes'!$C$6:$C$1505,"Contained input"),COUNTIFS('Material routes'!$D$6:$D$1505,A20,'Material routes'!$C$6:$C$1505,"Transform input"))</x:f>
        <x:v>0</x:v>
      </x:c>
      <x:c r="AL20" s="4" t="n">
        <x:f>COUNTIFS('Material routes'!$D$6:$D$1505,A20,'Material routes'!$C$6:$C$1505,"Tool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routes'!$D$6:$D$1505,A21,'Material routes'!$C$6:$C$1505,"Output")</x:f>
        <x:v>0</x:v>
      </x:c>
      <x:c r="AK21" s="4" t="n">
        <x:f>SUM(COUNTIFS('Material routes'!$D$6:$D$1505,A21,'Material routes'!$C$6:$C$1505,"Ingredient candidate"),COUNTIFS('Material routes'!$D$6:$D$1505,A21,'Material routes'!$C$6:$C$1505,"Consumed input"),COUNTIFS('Material routes'!$D$6:$D$1505,A21,'Material routes'!$C$6:$C$1505,"Contained input"),COUNTIFS('Material routes'!$D$6:$D$1505,A21,'Material routes'!$C$6:$C$1505,"Transform input"))</x:f>
        <x:v>3</x:v>
      </x:c>
      <x:c r="AL21" s="4" t="n">
        <x:f>COUNTIFS('Material routes'!$D$6:$D$1505,A21,'Material routes'!$C$6:$C$1505,"Tool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routes'!$D$6:$D$1505,A22,'Material routes'!$C$6:$C$1505,"Output")</x:f>
        <x:v>1</x:v>
      </x:c>
      <x:c r="AK22" s="4" t="n">
        <x:f>SUM(COUNTIFS('Material routes'!$D$6:$D$1505,A22,'Material routes'!$C$6:$C$1505,"Ingredient candidate"),COUNTIFS('Material routes'!$D$6:$D$1505,A22,'Material routes'!$C$6:$C$1505,"Consumed input"),COUNTIFS('Material routes'!$D$6:$D$1505,A22,'Material routes'!$C$6:$C$1505,"Contained input"),COUNTIFS('Material routes'!$D$6:$D$1505,A22,'Material routes'!$C$6:$C$1505,"Transform input"))</x:f>
        <x:v>0</x:v>
      </x:c>
      <x:c r="AL22" s="4" t="n">
        <x:f>COUNTIFS('Material routes'!$D$6:$D$1505,A22,'Material routes'!$C$6:$C$1505,"Tool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routes'!$D$6:$D$1505,A23,'Material routes'!$C$6:$C$1505,"Output")</x:f>
        <x:v>1</x:v>
      </x:c>
      <x:c r="AK23" s="4" t="n">
        <x:f>SUM(COUNTIFS('Material routes'!$D$6:$D$1505,A23,'Material routes'!$C$6:$C$1505,"Ingredient candidate"),COUNTIFS('Material routes'!$D$6:$D$1505,A23,'Material routes'!$C$6:$C$1505,"Consumed input"),COUNTIFS('Material routes'!$D$6:$D$1505,A23,'Material routes'!$C$6:$C$1505,"Contained input"),COUNTIFS('Material routes'!$D$6:$D$1505,A23,'Material routes'!$C$6:$C$1505,"Transform input"))</x:f>
        <x:v>0</x:v>
      </x:c>
      <x:c r="AL23" s="4" t="n">
        <x:f>COUNTIFS('Material routes'!$D$6:$D$1505,A23,'Material routes'!$C$6:$C$1505,"Tool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str">
        <x:v>Equipment</x:v>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equipment; magnetic recovery; tool; finished item; manufactured / unresolved; resource collection; mixed / unresolved; assembly; author direction; work holding; not applicable; unassigned; finished item</x:v>
      </x:c>
      <x:c r="AF24" s="4" t="str">
        <x:v>From current item description. Proposed uses retain their existing approval status.</x:v>
      </x:c>
      <x:c r="AG24" s="4" t="str">
        <x:v>Finished endpoint; material tier is not applicable. Input tiers belong to the chosen recipe.</x:v>
      </x:c>
      <x:c r="AH24" s="4" t="str">
        <x:v>Unassigned</x:v>
      </x:c>
      <x:c r="AI24" s="4" t="str">
        <x:v>Finished item</x:v>
      </x:c>
      <x:c r="AJ24" s="4" t="n">
        <x:f>COUNTIFS('Material routes'!$D$6:$D$1505,A24,'Material routes'!$C$6:$C$1505,"Output")</x:f>
        <x:v>0</x:v>
      </x:c>
      <x:c r="AK24" s="4" t="n">
        <x:f>SUM(COUNTIFS('Material routes'!$D$6:$D$1505,A24,'Material routes'!$C$6:$C$1505,"Ingredient candidate"),COUNTIFS('Material routes'!$D$6:$D$1505,A24,'Material routes'!$C$6:$C$1505,"Consumed input"),COUNTIFS('Material routes'!$D$6:$D$1505,A24,'Material routes'!$C$6:$C$1505,"Contained input"),COUNTIFS('Material routes'!$D$6:$D$1505,A24,'Material routes'!$C$6:$C$1505,"Transform input"))</x:f>
        <x:v>3</x:v>
      </x:c>
      <x:c r="AL24" s="4" t="n">
        <x:f>COUNTIFS('Material routes'!$D$6:$D$1505,A24,'Material routes'!$C$6:$C$1505,"Tool candidate")</x:f>
        <x:v>0</x:v>
      </x:c>
      <x:c r="AM24" s="4" t="str">
        <x:f>IF(AJ24&gt;0,"Route listed; review status/completeness",IF(C24="T0","Raw entry feed; no production route","No production route listed"))</x:f>
        <x:v>No production route listed</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str">
        <x:v>Equipment</x:v>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equipment; charge management; tool; finished item; manufactured / unresolved; static management; mixed / unresolved; assembly; author direction; ; not applicable; unassigned; finished item</x:v>
      </x:c>
      <x:c r="AF25" s="4" t="str">
        <x:v>From current item description. Proposed uses retain their existing approval status.</x:v>
      </x:c>
      <x:c r="AG25" s="4" t="str">
        <x:v>Finished endpoint; material tier is not applicable. Input tiers belong to the chosen recipe.</x:v>
      </x:c>
      <x:c r="AH25" s="4" t="str">
        <x:v>Unassigned</x:v>
      </x:c>
      <x:c r="AI25" s="4" t="str">
        <x:v>Finished item</x:v>
      </x:c>
      <x:c r="AJ25" s="4" t="n">
        <x:f>COUNTIFS('Material routes'!$D$6:$D$1505,A25,'Material routes'!$C$6:$C$1505,"Output")</x:f>
        <x:v>3</x:v>
      </x:c>
      <x:c r="AK25" s="4" t="n">
        <x:f>SUM(COUNTIFS('Material routes'!$D$6:$D$1505,A25,'Material routes'!$C$6:$C$1505,"Ingredient candidate"),COUNTIFS('Material routes'!$D$6:$D$1505,A25,'Material routes'!$C$6:$C$1505,"Consumed input"),COUNTIFS('Material routes'!$D$6:$D$1505,A25,'Material routes'!$C$6:$C$1505,"Contained input"),COUNTIFS('Material routes'!$D$6:$D$1505,A25,'Material routes'!$C$6:$C$1505,"Transform input"))</x:f>
        <x:v>0</x:v>
      </x:c>
      <x:c r="AL25" s="4" t="n">
        <x:f>COUNTIFS('Material routes'!$D$6:$D$1505,A25,'Material routes'!$C$6:$C$1505,"Tool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routes'!$D$6:$D$1505,A26,'Material routes'!$C$6:$C$1505,"Output")</x:f>
        <x:v>0</x:v>
      </x:c>
      <x:c r="AK26" s="4" t="n">
        <x:f>SUM(COUNTIFS('Material routes'!$D$6:$D$1505,A26,'Material routes'!$C$6:$C$1505,"Ingredient candidate"),COUNTIFS('Material routes'!$D$6:$D$1505,A26,'Material routes'!$C$6:$C$1505,"Consumed input"),COUNTIFS('Material routes'!$D$6:$D$1505,A26,'Material routes'!$C$6:$C$1505,"Contained input"),COUNTIFS('Material routes'!$D$6:$D$1505,A26,'Material routes'!$C$6:$C$1505,"Transform input"))</x:f>
        <x:v>1</x:v>
      </x:c>
      <x:c r="AL26" s="4" t="n">
        <x:f>COUNTIFS('Material routes'!$D$6:$D$1505,A26,'Material routes'!$C$6:$C$1505,"Tool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routes'!$D$6:$D$1505,A27,'Material routes'!$C$6:$C$1505,"Output")</x:f>
        <x:v>0</x:v>
      </x:c>
      <x:c r="AK27" s="4" t="n">
        <x:f>SUM(COUNTIFS('Material routes'!$D$6:$D$1505,A27,'Material routes'!$C$6:$C$1505,"Ingredient candidate"),COUNTIFS('Material routes'!$D$6:$D$1505,A27,'Material routes'!$C$6:$C$1505,"Consumed input"),COUNTIFS('Material routes'!$D$6:$D$1505,A27,'Material routes'!$C$6:$C$1505,"Contained input"),COUNTIFS('Material routes'!$D$6:$D$1505,A27,'Material routes'!$C$6:$C$1505,"Transform input"))</x:f>
        <x:v>4</x:v>
      </x:c>
      <x:c r="AL27" s="4" t="n">
        <x:f>COUNTIFS('Material routes'!$D$6:$D$1505,A27,'Material routes'!$C$6:$C$1505,"Tool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routes'!$D$6:$D$1505,A28,'Material routes'!$C$6:$C$1505,"Output")</x:f>
        <x:v>0</x:v>
      </x:c>
      <x:c r="AK28" s="4" t="n">
        <x:f>SUM(COUNTIFS('Material routes'!$D$6:$D$1505,A28,'Material routes'!$C$6:$C$1505,"Ingredient candidate"),COUNTIFS('Material routes'!$D$6:$D$1505,A28,'Material routes'!$C$6:$C$1505,"Consumed input"),COUNTIFS('Material routes'!$D$6:$D$1505,A28,'Material routes'!$C$6:$C$1505,"Contained input"),COUNTIFS('Material routes'!$D$6:$D$1505,A28,'Material routes'!$C$6:$C$1505,"Transform input"))</x:f>
        <x:v>2</x:v>
      </x:c>
      <x:c r="AL28" s="4" t="n">
        <x:f>COUNTIFS('Material routes'!$D$6:$D$1505,A28,'Material routes'!$C$6:$C$1505,"Tool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routes'!$D$6:$D$1505,A29,'Material routes'!$C$6:$C$1505,"Output")</x:f>
        <x:v>0</x:v>
      </x:c>
      <x:c r="AK29" s="4" t="n">
        <x:f>SUM(COUNTIFS('Material routes'!$D$6:$D$1505,A29,'Material routes'!$C$6:$C$1505,"Ingredient candidate"),COUNTIFS('Material routes'!$D$6:$D$1505,A29,'Material routes'!$C$6:$C$1505,"Consumed input"),COUNTIFS('Material routes'!$D$6:$D$1505,A29,'Material routes'!$C$6:$C$1505,"Contained input"),COUNTIFS('Material routes'!$D$6:$D$1505,A29,'Material routes'!$C$6:$C$1505,"Transform input"))</x:f>
        <x:v>1</x:v>
      </x:c>
      <x:c r="AL29" s="4" t="n">
        <x:f>COUNTIFS('Material routes'!$D$6:$D$1505,A29,'Material routes'!$C$6:$C$1505,"Tool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routes'!$D$6:$D$1505,A30,'Material routes'!$C$6:$C$1505,"Output")</x:f>
        <x:v>0</x:v>
      </x:c>
      <x:c r="AK30" s="4" t="n">
        <x:f>SUM(COUNTIFS('Material routes'!$D$6:$D$1505,A30,'Material routes'!$C$6:$C$1505,"Ingredient candidate"),COUNTIFS('Material routes'!$D$6:$D$1505,A30,'Material routes'!$C$6:$C$1505,"Consumed input"),COUNTIFS('Material routes'!$D$6:$D$1505,A30,'Material routes'!$C$6:$C$1505,"Contained input"),COUNTIFS('Material routes'!$D$6:$D$1505,A30,'Material routes'!$C$6:$C$1505,"Transform input"))</x:f>
        <x:v>2</x:v>
      </x:c>
      <x:c r="AL30" s="4" t="n">
        <x:f>COUNTIFS('Material routes'!$D$6:$D$1505,A30,'Material routes'!$C$6:$C$1505,"Tool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routes'!$D$6:$D$1505,A31,'Material routes'!$C$6:$C$1505,"Output")</x:f>
        <x:v>0</x:v>
      </x:c>
      <x:c r="AK31" s="4" t="n">
        <x:f>SUM(COUNTIFS('Material routes'!$D$6:$D$1505,A31,'Material routes'!$C$6:$C$1505,"Ingredient candidate"),COUNTIFS('Material routes'!$D$6:$D$1505,A31,'Material routes'!$C$6:$C$1505,"Consumed input"),COUNTIFS('Material routes'!$D$6:$D$1505,A31,'Material routes'!$C$6:$C$1505,"Contained input"),COUNTIFS('Material routes'!$D$6:$D$1505,A31,'Material routes'!$C$6:$C$1505,"Transform input"))</x:f>
        <x:v>4</x:v>
      </x:c>
      <x:c r="AL31" s="4" t="n">
        <x:f>COUNTIFS('Material routes'!$D$6:$D$1505,A31,'Material routes'!$C$6:$C$1505,"Tool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routes'!$D$6:$D$1505,A32,'Material routes'!$C$6:$C$1505,"Output")</x:f>
        <x:v>0</x:v>
      </x:c>
      <x:c r="AK32" s="4" t="n">
        <x:f>SUM(COUNTIFS('Material routes'!$D$6:$D$1505,A32,'Material routes'!$C$6:$C$1505,"Ingredient candidate"),COUNTIFS('Material routes'!$D$6:$D$1505,A32,'Material routes'!$C$6:$C$1505,"Consumed input"),COUNTIFS('Material routes'!$D$6:$D$1505,A32,'Material routes'!$C$6:$C$1505,"Contained input"),COUNTIFS('Material routes'!$D$6:$D$1505,A32,'Material routes'!$C$6:$C$1505,"Transform input"))</x:f>
        <x:v>1</x:v>
      </x:c>
      <x:c r="AL32" s="4" t="n">
        <x:f>COUNTIFS('Material routes'!$D$6:$D$1505,A32,'Material routes'!$C$6:$C$1505,"Tool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routes'!$D$6:$D$1505,A33,'Material routes'!$C$6:$C$1505,"Output")</x:f>
        <x:v>0</x:v>
      </x:c>
      <x:c r="AK33" s="4" t="n">
        <x:f>SUM(COUNTIFS('Material routes'!$D$6:$D$1505,A33,'Material routes'!$C$6:$C$1505,"Ingredient candidate"),COUNTIFS('Material routes'!$D$6:$D$1505,A33,'Material routes'!$C$6:$C$1505,"Consumed input"),COUNTIFS('Material routes'!$D$6:$D$1505,A33,'Material routes'!$C$6:$C$1505,"Contained input"),COUNTIFS('Material routes'!$D$6:$D$1505,A33,'Material routes'!$C$6:$C$1505,"Transform input"))</x:f>
        <x:v>3</x:v>
      </x:c>
      <x:c r="AL33" s="4" t="n">
        <x:f>COUNTIFS('Material routes'!$D$6:$D$1505,A33,'Material routes'!$C$6:$C$1505,"Tool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routes'!$D$6:$D$1505,A34,'Material routes'!$C$6:$C$1505,"Output")</x:f>
        <x:v>2</x:v>
      </x:c>
      <x:c r="AK34" s="4" t="n">
        <x:f>SUM(COUNTIFS('Material routes'!$D$6:$D$1505,A34,'Material routes'!$C$6:$C$1505,"Ingredient candidate"),COUNTIFS('Material routes'!$D$6:$D$1505,A34,'Material routes'!$C$6:$C$1505,"Consumed input"),COUNTIFS('Material routes'!$D$6:$D$1505,A34,'Material routes'!$C$6:$C$1505,"Contained input"),COUNTIFS('Material routes'!$D$6:$D$1505,A34,'Material routes'!$C$6:$C$1505,"Transform input"))</x:f>
        <x:v>2</x:v>
      </x:c>
      <x:c r="AL34" s="4" t="n">
        <x:f>COUNTIFS('Material routes'!$D$6:$D$1505,A34,'Material routes'!$C$6:$C$1505,"Tool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routes'!$D$6:$D$1505,A35,'Material routes'!$C$6:$C$1505,"Output")</x:f>
        <x:v>2</x:v>
      </x:c>
      <x:c r="AK35" s="4" t="n">
        <x:f>SUM(COUNTIFS('Material routes'!$D$6:$D$1505,A35,'Material routes'!$C$6:$C$1505,"Ingredient candidate"),COUNTIFS('Material routes'!$D$6:$D$1505,A35,'Material routes'!$C$6:$C$1505,"Consumed input"),COUNTIFS('Material routes'!$D$6:$D$1505,A35,'Material routes'!$C$6:$C$1505,"Contained input"),COUNTIFS('Material routes'!$D$6:$D$1505,A35,'Material routes'!$C$6:$C$1505,"Transform input"))</x:f>
        <x:v>36</x:v>
      </x:c>
      <x:c r="AL35" s="4" t="n">
        <x:f>COUNTIFS('Material routes'!$D$6:$D$1505,A35,'Material routes'!$C$6:$C$1505,"Tool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routes'!$D$6:$D$1505,A36,'Material routes'!$C$6:$C$1505,"Output")</x:f>
        <x:v>2</x:v>
      </x:c>
      <x:c r="AK36" s="4" t="n">
        <x:f>SUM(COUNTIFS('Material routes'!$D$6:$D$1505,A36,'Material routes'!$C$6:$C$1505,"Ingredient candidate"),COUNTIFS('Material routes'!$D$6:$D$1505,A36,'Material routes'!$C$6:$C$1505,"Consumed input"),COUNTIFS('Material routes'!$D$6:$D$1505,A36,'Material routes'!$C$6:$C$1505,"Contained input"),COUNTIFS('Material routes'!$D$6:$D$1505,A36,'Material routes'!$C$6:$C$1505,"Transform input"))</x:f>
        <x:v>26</x:v>
      </x:c>
      <x:c r="AL36" s="4" t="n">
        <x:f>COUNTIFS('Material routes'!$D$6:$D$1505,A36,'Material routes'!$C$6:$C$1505,"Tool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routes'!$D$6:$D$1505,A37,'Material routes'!$C$6:$C$1505,"Output")</x:f>
        <x:v>2</x:v>
      </x:c>
      <x:c r="AK37" s="4" t="n">
        <x:f>SUM(COUNTIFS('Material routes'!$D$6:$D$1505,A37,'Material routes'!$C$6:$C$1505,"Ingredient candidate"),COUNTIFS('Material routes'!$D$6:$D$1505,A37,'Material routes'!$C$6:$C$1505,"Consumed input"),COUNTIFS('Material routes'!$D$6:$D$1505,A37,'Material routes'!$C$6:$C$1505,"Contained input"),COUNTIFS('Material routes'!$D$6:$D$1505,A37,'Material routes'!$C$6:$C$1505,"Transform input"))</x:f>
        <x:v>18</x:v>
      </x:c>
      <x:c r="AL37" s="4" t="n">
        <x:f>COUNTIFS('Material routes'!$D$6:$D$1505,A37,'Material routes'!$C$6:$C$1505,"Tool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routes'!$D$6:$D$1505,A38,'Material routes'!$C$6:$C$1505,"Output")</x:f>
        <x:v>1</x:v>
      </x:c>
      <x:c r="AK38" s="4" t="n">
        <x:f>SUM(COUNTIFS('Material routes'!$D$6:$D$1505,A38,'Material routes'!$C$6:$C$1505,"Ingredient candidate"),COUNTIFS('Material routes'!$D$6:$D$1505,A38,'Material routes'!$C$6:$C$1505,"Consumed input"),COUNTIFS('Material routes'!$D$6:$D$1505,A38,'Material routes'!$C$6:$C$1505,"Contained input"),COUNTIFS('Material routes'!$D$6:$D$1505,A38,'Material routes'!$C$6:$C$1505,"Transform input"))</x:f>
        <x:v>1</x:v>
      </x:c>
      <x:c r="AL38" s="4" t="n">
        <x:f>COUNTIFS('Material routes'!$D$6:$D$1505,A38,'Material routes'!$C$6:$C$1505,"Tool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routes'!$D$6:$D$1505,A39,'Material routes'!$C$6:$C$1505,"Output")</x:f>
        <x:v>1</x:v>
      </x:c>
      <x:c r="AK39" s="4" t="n">
        <x:f>SUM(COUNTIFS('Material routes'!$D$6:$D$1505,A39,'Material routes'!$C$6:$C$1505,"Ingredient candidate"),COUNTIFS('Material routes'!$D$6:$D$1505,A39,'Material routes'!$C$6:$C$1505,"Consumed input"),COUNTIFS('Material routes'!$D$6:$D$1505,A39,'Material routes'!$C$6:$C$1505,"Contained input"),COUNTIFS('Material routes'!$D$6:$D$1505,A39,'Material routes'!$C$6:$C$1505,"Transform input"))</x:f>
        <x:v>5</x:v>
      </x:c>
      <x:c r="AL39" s="4" t="n">
        <x:f>COUNTIFS('Material routes'!$D$6:$D$1505,A39,'Material routes'!$C$6:$C$1505,"Tool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routes'!$D$6:$D$1505,A40,'Material routes'!$C$6:$C$1505,"Output")</x:f>
        <x:v>0</x:v>
      </x:c>
      <x:c r="AK40" s="4" t="n">
        <x:f>SUM(COUNTIFS('Material routes'!$D$6:$D$1505,A40,'Material routes'!$C$6:$C$1505,"Ingredient candidate"),COUNTIFS('Material routes'!$D$6:$D$1505,A40,'Material routes'!$C$6:$C$1505,"Consumed input"),COUNTIFS('Material routes'!$D$6:$D$1505,A40,'Material routes'!$C$6:$C$1505,"Contained input"),COUNTIFS('Material routes'!$D$6:$D$1505,A40,'Material routes'!$C$6:$C$1505,"Transform input"))</x:f>
        <x:v>8</x:v>
      </x:c>
      <x:c r="AL40" s="4" t="n">
        <x:f>COUNTIFS('Material routes'!$D$6:$D$1505,A40,'Material routes'!$C$6:$C$1505,"Tool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routes'!$D$6:$D$1505,A41,'Material routes'!$C$6:$C$1505,"Output")</x:f>
        <x:v>0</x:v>
      </x:c>
      <x:c r="AK41" s="4" t="n">
        <x:f>SUM(COUNTIFS('Material routes'!$D$6:$D$1505,A41,'Material routes'!$C$6:$C$1505,"Ingredient candidate"),COUNTIFS('Material routes'!$D$6:$D$1505,A41,'Material routes'!$C$6:$C$1505,"Consumed input"),COUNTIFS('Material routes'!$D$6:$D$1505,A41,'Material routes'!$C$6:$C$1505,"Contained input"),COUNTIFS('Material routes'!$D$6:$D$1505,A41,'Material routes'!$C$6:$C$1505,"Transform input"))</x:f>
        <x:v>2</x:v>
      </x:c>
      <x:c r="AL41" s="4" t="n">
        <x:f>COUNTIFS('Material routes'!$D$6:$D$1505,A41,'Material routes'!$C$6:$C$1505,"Tool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routes'!$D$6:$D$1505,A42,'Material routes'!$C$6:$C$1505,"Output")</x:f>
        <x:v>0</x:v>
      </x:c>
      <x:c r="AK42" s="4" t="n">
        <x:f>SUM(COUNTIFS('Material routes'!$D$6:$D$1505,A42,'Material routes'!$C$6:$C$1505,"Ingredient candidate"),COUNTIFS('Material routes'!$D$6:$D$1505,A42,'Material routes'!$C$6:$C$1505,"Consumed input"),COUNTIFS('Material routes'!$D$6:$D$1505,A42,'Material routes'!$C$6:$C$1505,"Contained input"),COUNTIFS('Material routes'!$D$6:$D$1505,A42,'Material routes'!$C$6:$C$1505,"Transform input"))</x:f>
        <x:v>2</x:v>
      </x:c>
      <x:c r="AL42" s="4" t="n">
        <x:f>COUNTIFS('Material routes'!$D$6:$D$1505,A42,'Material routes'!$C$6:$C$1505,"Tool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routes'!$D$6:$D$1505,A43,'Material routes'!$C$6:$C$1505,"Output")</x:f>
        <x:v>0</x:v>
      </x:c>
      <x:c r="AK43" s="4" t="n">
        <x:f>SUM(COUNTIFS('Material routes'!$D$6:$D$1505,A43,'Material routes'!$C$6:$C$1505,"Ingredient candidate"),COUNTIFS('Material routes'!$D$6:$D$1505,A43,'Material routes'!$C$6:$C$1505,"Consumed input"),COUNTIFS('Material routes'!$D$6:$D$1505,A43,'Material routes'!$C$6:$C$1505,"Contained input"),COUNTIFS('Material routes'!$D$6:$D$1505,A43,'Material routes'!$C$6:$C$1505,"Transform input"))</x:f>
        <x:v>1</x:v>
      </x:c>
      <x:c r="AL43" s="4" t="n">
        <x:f>COUNTIFS('Material routes'!$D$6:$D$1505,A43,'Material routes'!$C$6:$C$1505,"Tool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routes'!$D$6:$D$1505,A44,'Material routes'!$C$6:$C$1505,"Output")</x:f>
        <x:v>0</x:v>
      </x:c>
      <x:c r="AK44" s="4" t="n">
        <x:f>SUM(COUNTIFS('Material routes'!$D$6:$D$1505,A44,'Material routes'!$C$6:$C$1505,"Ingredient candidate"),COUNTIFS('Material routes'!$D$6:$D$1505,A44,'Material routes'!$C$6:$C$1505,"Consumed input"),COUNTIFS('Material routes'!$D$6:$D$1505,A44,'Material routes'!$C$6:$C$1505,"Contained input"),COUNTIFS('Material routes'!$D$6:$D$1505,A44,'Material routes'!$C$6:$C$1505,"Transform input"))</x:f>
        <x:v>1</x:v>
      </x:c>
      <x:c r="AL44" s="4" t="n">
        <x:f>COUNTIFS('Material routes'!$D$6:$D$1505,A44,'Material routes'!$C$6:$C$1505,"Tool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routes'!$D$6:$D$1505,A45,'Material routes'!$C$6:$C$1505,"Output")</x:f>
        <x:v>0</x:v>
      </x:c>
      <x:c r="AK45" s="4" t="n">
        <x:f>SUM(COUNTIFS('Material routes'!$D$6:$D$1505,A45,'Material routes'!$C$6:$C$1505,"Ingredient candidate"),COUNTIFS('Material routes'!$D$6:$D$1505,A45,'Material routes'!$C$6:$C$1505,"Consumed input"),COUNTIFS('Material routes'!$D$6:$D$1505,A45,'Material routes'!$C$6:$C$1505,"Contained input"),COUNTIFS('Material routes'!$D$6:$D$1505,A45,'Material routes'!$C$6:$C$1505,"Transform input"))</x:f>
        <x:v>2</x:v>
      </x:c>
      <x:c r="AL45" s="4" t="n">
        <x:f>COUNTIFS('Material routes'!$D$6:$D$1505,A45,'Material routes'!$C$6:$C$1505,"Tool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routes'!$D$6:$D$1505,A46,'Material routes'!$C$6:$C$1505,"Output")</x:f>
        <x:v>0</x:v>
      </x:c>
      <x:c r="AK46" s="4" t="n">
        <x:f>SUM(COUNTIFS('Material routes'!$D$6:$D$1505,A46,'Material routes'!$C$6:$C$1505,"Ingredient candidate"),COUNTIFS('Material routes'!$D$6:$D$1505,A46,'Material routes'!$C$6:$C$1505,"Consumed input"),COUNTIFS('Material routes'!$D$6:$D$1505,A46,'Material routes'!$C$6:$C$1505,"Contained input"),COUNTIFS('Material routes'!$D$6:$D$1505,A46,'Material routes'!$C$6:$C$1505,"Transform input"))</x:f>
        <x:v>1</x:v>
      </x:c>
      <x:c r="AL46" s="4" t="n">
        <x:f>COUNTIFS('Material routes'!$D$6:$D$1505,A46,'Material routes'!$C$6:$C$1505,"Tool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routes'!$D$6:$D$1505,A47,'Material routes'!$C$6:$C$1505,"Output")</x:f>
        <x:v>0</x:v>
      </x:c>
      <x:c r="AK47" s="4" t="n">
        <x:f>SUM(COUNTIFS('Material routes'!$D$6:$D$1505,A47,'Material routes'!$C$6:$C$1505,"Ingredient candidate"),COUNTIFS('Material routes'!$D$6:$D$1505,A47,'Material routes'!$C$6:$C$1505,"Consumed input"),COUNTIFS('Material routes'!$D$6:$D$1505,A47,'Material routes'!$C$6:$C$1505,"Contained input"),COUNTIFS('Material routes'!$D$6:$D$1505,A47,'Material routes'!$C$6:$C$1505,"Transform input"))</x:f>
        <x:v>2</x:v>
      </x:c>
      <x:c r="AL47" s="4" t="n">
        <x:f>COUNTIFS('Material routes'!$D$6:$D$1505,A47,'Material routes'!$C$6:$C$1505,"Tool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routes'!$D$6:$D$1505,A48,'Material routes'!$C$6:$C$1505,"Output")</x:f>
        <x:v>2</x:v>
      </x:c>
      <x:c r="AK48" s="4" t="n">
        <x:f>SUM(COUNTIFS('Material routes'!$D$6:$D$1505,A48,'Material routes'!$C$6:$C$1505,"Ingredient candidate"),COUNTIFS('Material routes'!$D$6:$D$1505,A48,'Material routes'!$C$6:$C$1505,"Consumed input"),COUNTIFS('Material routes'!$D$6:$D$1505,A48,'Material routes'!$C$6:$C$1505,"Contained input"),COUNTIFS('Material routes'!$D$6:$D$1505,A48,'Material routes'!$C$6:$C$1505,"Transform input"))</x:f>
        <x:v>7</x:v>
      </x:c>
      <x:c r="AL48" s="4" t="n">
        <x:f>COUNTIFS('Material routes'!$D$6:$D$1505,A48,'Material routes'!$C$6:$C$1505,"Tool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routes'!$D$6:$D$1505,A49,'Material routes'!$C$6:$C$1505,"Output")</x:f>
        <x:v>1</x:v>
      </x:c>
      <x:c r="AK49" s="4" t="n">
        <x:f>SUM(COUNTIFS('Material routes'!$D$6:$D$1505,A49,'Material routes'!$C$6:$C$1505,"Ingredient candidate"),COUNTIFS('Material routes'!$D$6:$D$1505,A49,'Material routes'!$C$6:$C$1505,"Consumed input"),COUNTIFS('Material routes'!$D$6:$D$1505,A49,'Material routes'!$C$6:$C$1505,"Contained input"),COUNTIFS('Material routes'!$D$6:$D$1505,A49,'Material routes'!$C$6:$C$1505,"Transform input"))</x:f>
        <x:v>16</x:v>
      </x:c>
      <x:c r="AL49" s="4" t="n">
        <x:f>COUNTIFS('Material routes'!$D$6:$D$1505,A49,'Material routes'!$C$6:$C$1505,"Tool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routes'!$D$6:$D$1505,A50,'Material routes'!$C$6:$C$1505,"Output")</x:f>
        <x:v>2</x:v>
      </x:c>
      <x:c r="AK50" s="4" t="n">
        <x:f>SUM(COUNTIFS('Material routes'!$D$6:$D$1505,A50,'Material routes'!$C$6:$C$1505,"Ingredient candidate"),COUNTIFS('Material routes'!$D$6:$D$1505,A50,'Material routes'!$C$6:$C$1505,"Consumed input"),COUNTIFS('Material routes'!$D$6:$D$1505,A50,'Material routes'!$C$6:$C$1505,"Contained input"),COUNTIFS('Material routes'!$D$6:$D$1505,A50,'Material routes'!$C$6:$C$1505,"Transform input"))</x:f>
        <x:v>0</x:v>
      </x:c>
      <x:c r="AL50" s="4" t="n">
        <x:f>COUNTIFS('Material routes'!$D$6:$D$1505,A50,'Material routes'!$C$6:$C$1505,"Tool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routes'!$D$6:$D$1505,A51,'Material routes'!$C$6:$C$1505,"Output")</x:f>
        <x:v>1</x:v>
      </x:c>
      <x:c r="AK51" s="4" t="n">
        <x:f>SUM(COUNTIFS('Material routes'!$D$6:$D$1505,A51,'Material routes'!$C$6:$C$1505,"Ingredient candidate"),COUNTIFS('Material routes'!$D$6:$D$1505,A51,'Material routes'!$C$6:$C$1505,"Consumed input"),COUNTIFS('Material routes'!$D$6:$D$1505,A51,'Material routes'!$C$6:$C$1505,"Contained input"),COUNTIFS('Material routes'!$D$6:$D$1505,A51,'Material routes'!$C$6:$C$1505,"Transform input"))</x:f>
        <x:v>0</x:v>
      </x:c>
      <x:c r="AL51" s="4" t="n">
        <x:f>COUNTIFS('Material routes'!$D$6:$D$1505,A51,'Material routes'!$C$6:$C$1505,"Tool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routes'!$D$6:$D$1505,A52,'Material routes'!$C$6:$C$1505,"Output")</x:f>
        <x:v>2</x:v>
      </x:c>
      <x:c r="AK52" s="4" t="n">
        <x:f>SUM(COUNTIFS('Material routes'!$D$6:$D$1505,A52,'Material routes'!$C$6:$C$1505,"Ingredient candidate"),COUNTIFS('Material routes'!$D$6:$D$1505,A52,'Material routes'!$C$6:$C$1505,"Consumed input"),COUNTIFS('Material routes'!$D$6:$D$1505,A52,'Material routes'!$C$6:$C$1505,"Contained input"),COUNTIFS('Material routes'!$D$6:$D$1505,A52,'Material routes'!$C$6:$C$1505,"Transform input"))</x:f>
        <x:v>2</x:v>
      </x:c>
      <x:c r="AL52" s="4" t="n">
        <x:f>COUNTIFS('Material routes'!$D$6:$D$1505,A52,'Material routes'!$C$6:$C$1505,"Tool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routes'!$D$6:$D$1505,A53,'Material routes'!$C$6:$C$1505,"Output")</x:f>
        <x:v>1</x:v>
      </x:c>
      <x:c r="AK53" s="4" t="n">
        <x:f>SUM(COUNTIFS('Material routes'!$D$6:$D$1505,A53,'Material routes'!$C$6:$C$1505,"Ingredient candidate"),COUNTIFS('Material routes'!$D$6:$D$1505,A53,'Material routes'!$C$6:$C$1505,"Consumed input"),COUNTIFS('Material routes'!$D$6:$D$1505,A53,'Material routes'!$C$6:$C$1505,"Contained input"),COUNTIFS('Material routes'!$D$6:$D$1505,A53,'Material routes'!$C$6:$C$1505,"Transform input"))</x:f>
        <x:v>1</x:v>
      </x:c>
      <x:c r="AL53" s="4" t="n">
        <x:f>COUNTIFS('Material routes'!$D$6:$D$1505,A53,'Material routes'!$C$6:$C$1505,"Tool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routes'!$D$6:$D$1505,A54,'Material routes'!$C$6:$C$1505,"Output")</x:f>
        <x:v>1</x:v>
      </x:c>
      <x:c r="AK54" s="4" t="n">
        <x:f>SUM(COUNTIFS('Material routes'!$D$6:$D$1505,A54,'Material routes'!$C$6:$C$1505,"Ingredient candidate"),COUNTIFS('Material routes'!$D$6:$D$1505,A54,'Material routes'!$C$6:$C$1505,"Consumed input"),COUNTIFS('Material routes'!$D$6:$D$1505,A54,'Material routes'!$C$6:$C$1505,"Contained input"),COUNTIFS('Material routes'!$D$6:$D$1505,A54,'Material routes'!$C$6:$C$1505,"Transform input"))</x:f>
        <x:v>0</x:v>
      </x:c>
      <x:c r="AL54" s="4" t="n">
        <x:f>COUNTIFS('Material routes'!$D$6:$D$1505,A54,'Material routes'!$C$6:$C$1505,"Tool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routes'!$D$6:$D$1505,A55,'Material routes'!$C$6:$C$1505,"Output")</x:f>
        <x:v>2</x:v>
      </x:c>
      <x:c r="AK55" s="4" t="n">
        <x:f>SUM(COUNTIFS('Material routes'!$D$6:$D$1505,A55,'Material routes'!$C$6:$C$1505,"Ingredient candidate"),COUNTIFS('Material routes'!$D$6:$D$1505,A55,'Material routes'!$C$6:$C$1505,"Consumed input"),COUNTIFS('Material routes'!$D$6:$D$1505,A55,'Material routes'!$C$6:$C$1505,"Contained input"),COUNTIFS('Material routes'!$D$6:$D$1505,A55,'Material routes'!$C$6:$C$1505,"Transform input"))</x:f>
        <x:v>0</x:v>
      </x:c>
      <x:c r="AL55" s="4" t="n">
        <x:f>COUNTIFS('Material routes'!$D$6:$D$1505,A55,'Material routes'!$C$6:$C$1505,"Tool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routes'!$D$6:$D$1505,A56,'Material routes'!$C$6:$C$1505,"Output")</x:f>
        <x:v>2</x:v>
      </x:c>
      <x:c r="AK56" s="4" t="n">
        <x:f>SUM(COUNTIFS('Material routes'!$D$6:$D$1505,A56,'Material routes'!$C$6:$C$1505,"Ingredient candidate"),COUNTIFS('Material routes'!$D$6:$D$1505,A56,'Material routes'!$C$6:$C$1505,"Consumed input"),COUNTIFS('Material routes'!$D$6:$D$1505,A56,'Material routes'!$C$6:$C$1505,"Contained input"),COUNTIFS('Material routes'!$D$6:$D$1505,A56,'Material routes'!$C$6:$C$1505,"Transform input"))</x:f>
        <x:v>0</x:v>
      </x:c>
      <x:c r="AL56" s="4" t="n">
        <x:f>COUNTIFS('Material routes'!$D$6:$D$1505,A56,'Material routes'!$C$6:$C$1505,"Tool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routes'!$D$6:$D$1505,A57,'Material routes'!$C$6:$C$1505,"Output")</x:f>
        <x:v>0</x:v>
      </x:c>
      <x:c r="AK57" s="4" t="n">
        <x:f>SUM(COUNTIFS('Material routes'!$D$6:$D$1505,A57,'Material routes'!$C$6:$C$1505,"Ingredient candidate"),COUNTIFS('Material routes'!$D$6:$D$1505,A57,'Material routes'!$C$6:$C$1505,"Consumed input"),COUNTIFS('Material routes'!$D$6:$D$1505,A57,'Material routes'!$C$6:$C$1505,"Contained input"),COUNTIFS('Material routes'!$D$6:$D$1505,A57,'Material routes'!$C$6:$C$1505,"Transform input"))</x:f>
        <x:v>2</x:v>
      </x:c>
      <x:c r="AL57" s="4" t="n">
        <x:f>COUNTIFS('Material routes'!$D$6:$D$1505,A57,'Material routes'!$C$6:$C$1505,"Tool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routes'!$D$6:$D$1505,A58,'Material routes'!$C$6:$C$1505,"Output")</x:f>
        <x:v>2</x:v>
      </x:c>
      <x:c r="AK58" s="4" t="n">
        <x:f>SUM(COUNTIFS('Material routes'!$D$6:$D$1505,A58,'Material routes'!$C$6:$C$1505,"Ingredient candidate"),COUNTIFS('Material routes'!$D$6:$D$1505,A58,'Material routes'!$C$6:$C$1505,"Consumed input"),COUNTIFS('Material routes'!$D$6:$D$1505,A58,'Material routes'!$C$6:$C$1505,"Contained input"),COUNTIFS('Material routes'!$D$6:$D$1505,A58,'Material routes'!$C$6:$C$1505,"Transform input"))</x:f>
        <x:v>1</x:v>
      </x:c>
      <x:c r="AL58" s="4" t="n">
        <x:f>COUNTIFS('Material routes'!$D$6:$D$1505,A58,'Material routes'!$C$6:$C$1505,"Tool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routes'!$D$6:$D$1505,A59,'Material routes'!$C$6:$C$1505,"Output")</x:f>
        <x:v>1</x:v>
      </x:c>
      <x:c r="AK59" s="4" t="n">
        <x:f>SUM(COUNTIFS('Material routes'!$D$6:$D$1505,A59,'Material routes'!$C$6:$C$1505,"Ingredient candidate"),COUNTIFS('Material routes'!$D$6:$D$1505,A59,'Material routes'!$C$6:$C$1505,"Consumed input"),COUNTIFS('Material routes'!$D$6:$D$1505,A59,'Material routes'!$C$6:$C$1505,"Contained input"),COUNTIFS('Material routes'!$D$6:$D$1505,A59,'Material routes'!$C$6:$C$1505,"Transform input"))</x:f>
        <x:v>2</x:v>
      </x:c>
      <x:c r="AL59" s="4" t="n">
        <x:f>COUNTIFS('Material routes'!$D$6:$D$1505,A59,'Material routes'!$C$6:$C$1505,"Tool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routes'!$D$6:$D$1505,A60,'Material routes'!$C$6:$C$1505,"Output")</x:f>
        <x:v>0</x:v>
      </x:c>
      <x:c r="AK60" s="4" t="n">
        <x:f>SUM(COUNTIFS('Material routes'!$D$6:$D$1505,A60,'Material routes'!$C$6:$C$1505,"Ingredient candidate"),COUNTIFS('Material routes'!$D$6:$D$1505,A60,'Material routes'!$C$6:$C$1505,"Consumed input"),COUNTIFS('Material routes'!$D$6:$D$1505,A60,'Material routes'!$C$6:$C$1505,"Contained input"),COUNTIFS('Material routes'!$D$6:$D$1505,A60,'Material routes'!$C$6:$C$1505,"Transform input"))</x:f>
        <x:v>0</x:v>
      </x:c>
      <x:c r="AL60" s="4" t="n">
        <x:f>COUNTIFS('Material routes'!$D$6:$D$1505,A60,'Material routes'!$C$6:$C$1505,"Tool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routes'!$D$6:$D$1505,A61,'Material routes'!$C$6:$C$1505,"Output")</x:f>
        <x:v>0</x:v>
      </x:c>
      <x:c r="AK61" s="4" t="n">
        <x:f>SUM(COUNTIFS('Material routes'!$D$6:$D$1505,A61,'Material routes'!$C$6:$C$1505,"Ingredient candidate"),COUNTIFS('Material routes'!$D$6:$D$1505,A61,'Material routes'!$C$6:$C$1505,"Consumed input"),COUNTIFS('Material routes'!$D$6:$D$1505,A61,'Material routes'!$C$6:$C$1505,"Contained input"),COUNTIFS('Material routes'!$D$6:$D$1505,A61,'Material routes'!$C$6:$C$1505,"Transform input"))</x:f>
        <x:v>1</x:v>
      </x:c>
      <x:c r="AL61" s="4" t="n">
        <x:f>COUNTIFS('Material routes'!$D$6:$D$1505,A61,'Material routes'!$C$6:$C$1505,"Tool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routes'!$D$6:$D$1505,A62,'Material routes'!$C$6:$C$1505,"Output")</x:f>
        <x:v>1</x:v>
      </x:c>
      <x:c r="AK62" s="4" t="n">
        <x:f>SUM(COUNTIFS('Material routes'!$D$6:$D$1505,A62,'Material routes'!$C$6:$C$1505,"Ingredient candidate"),COUNTIFS('Material routes'!$D$6:$D$1505,A62,'Material routes'!$C$6:$C$1505,"Consumed input"),COUNTIFS('Material routes'!$D$6:$D$1505,A62,'Material routes'!$C$6:$C$1505,"Contained input"),COUNTIFS('Material routes'!$D$6:$D$1505,A62,'Material routes'!$C$6:$C$1505,"Transform input"))</x:f>
        <x:v>0</x:v>
      </x:c>
      <x:c r="AL62" s="4" t="n">
        <x:f>COUNTIFS('Material routes'!$D$6:$D$1505,A62,'Material routes'!$C$6:$C$1505,"Tool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routes'!$D$6:$D$1505,A63,'Material routes'!$C$6:$C$1505,"Output")</x:f>
        <x:v>0</x:v>
      </x:c>
      <x:c r="AK63" s="4" t="n">
        <x:f>SUM(COUNTIFS('Material routes'!$D$6:$D$1505,A63,'Material routes'!$C$6:$C$1505,"Ingredient candidate"),COUNTIFS('Material routes'!$D$6:$D$1505,A63,'Material routes'!$C$6:$C$1505,"Consumed input"),COUNTIFS('Material routes'!$D$6:$D$1505,A63,'Material routes'!$C$6:$C$1505,"Contained input"),COUNTIFS('Material routes'!$D$6:$D$1505,A63,'Material routes'!$C$6:$C$1505,"Transform input"))</x:f>
        <x:v>1</x:v>
      </x:c>
      <x:c r="AL63" s="4" t="n">
        <x:f>COUNTIFS('Material routes'!$D$6:$D$1505,A63,'Material routes'!$C$6:$C$1505,"Tool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routes'!$D$6:$D$1505,A64,'Material routes'!$C$6:$C$1505,"Output")</x:f>
        <x:v>0</x:v>
      </x:c>
      <x:c r="AK64" s="4" t="n">
        <x:f>SUM(COUNTIFS('Material routes'!$D$6:$D$1505,A64,'Material routes'!$C$6:$C$1505,"Ingredient candidate"),COUNTIFS('Material routes'!$D$6:$D$1505,A64,'Material routes'!$C$6:$C$1505,"Consumed input"),COUNTIFS('Material routes'!$D$6:$D$1505,A64,'Material routes'!$C$6:$C$1505,"Contained input"),COUNTIFS('Material routes'!$D$6:$D$1505,A64,'Material routes'!$C$6:$C$1505,"Transform input"))</x:f>
        <x:v>1</x:v>
      </x:c>
      <x:c r="AL64" s="4" t="n">
        <x:f>COUNTIFS('Material routes'!$D$6:$D$1505,A64,'Material routes'!$C$6:$C$1505,"Tool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routes'!$D$6:$D$1505,A65,'Material routes'!$C$6:$C$1505,"Output")</x:f>
        <x:v>0</x:v>
      </x:c>
      <x:c r="AK65" s="4" t="n">
        <x:f>SUM(COUNTIFS('Material routes'!$D$6:$D$1505,A65,'Material routes'!$C$6:$C$1505,"Ingredient candidate"),COUNTIFS('Material routes'!$D$6:$D$1505,A65,'Material routes'!$C$6:$C$1505,"Consumed input"),COUNTIFS('Material routes'!$D$6:$D$1505,A65,'Material routes'!$C$6:$C$1505,"Contained input"),COUNTIFS('Material routes'!$D$6:$D$1505,A65,'Material routes'!$C$6:$C$1505,"Transform input"))</x:f>
        <x:v>2</x:v>
      </x:c>
      <x:c r="AL65" s="4" t="n">
        <x:f>COUNTIFS('Material routes'!$D$6:$D$1505,A65,'Material routes'!$C$6:$C$1505,"Tool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routes'!$D$6:$D$1505,A66,'Material routes'!$C$6:$C$1505,"Output")</x:f>
        <x:v>0</x:v>
      </x:c>
      <x:c r="AK66" s="4" t="n">
        <x:f>SUM(COUNTIFS('Material routes'!$D$6:$D$1505,A66,'Material routes'!$C$6:$C$1505,"Ingredient candidate"),COUNTIFS('Material routes'!$D$6:$D$1505,A66,'Material routes'!$C$6:$C$1505,"Consumed input"),COUNTIFS('Material routes'!$D$6:$D$1505,A66,'Material routes'!$C$6:$C$1505,"Contained input"),COUNTIFS('Material routes'!$D$6:$D$1505,A66,'Material routes'!$C$6:$C$1505,"Transform input"))</x:f>
        <x:v>0</x:v>
      </x:c>
      <x:c r="AL66" s="4" t="n">
        <x:f>COUNTIFS('Material routes'!$D$6:$D$1505,A66,'Material routes'!$C$6:$C$1505,"Tool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routes'!$D$6:$D$1505,A67,'Material routes'!$C$6:$C$1505,"Output")</x:f>
        <x:v>0</x:v>
      </x:c>
      <x:c r="AK67" s="4" t="n">
        <x:f>SUM(COUNTIFS('Material routes'!$D$6:$D$1505,A67,'Material routes'!$C$6:$C$1505,"Ingredient candidate"),COUNTIFS('Material routes'!$D$6:$D$1505,A67,'Material routes'!$C$6:$C$1505,"Consumed input"),COUNTIFS('Material routes'!$D$6:$D$1505,A67,'Material routes'!$C$6:$C$1505,"Contained input"),COUNTIFS('Material routes'!$D$6:$D$1505,A67,'Material routes'!$C$6:$C$1505,"Transform input"))</x:f>
        <x:v>0</x:v>
      </x:c>
      <x:c r="AL67" s="4" t="n">
        <x:f>COUNTIFS('Material routes'!$D$6:$D$1505,A67,'Material routes'!$C$6:$C$1505,"Tool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routes'!$D$6:$D$1505,A68,'Material routes'!$C$6:$C$1505,"Output")</x:f>
        <x:v>0</x:v>
      </x:c>
      <x:c r="AK68" s="4" t="n">
        <x:f>SUM(COUNTIFS('Material routes'!$D$6:$D$1505,A68,'Material routes'!$C$6:$C$1505,"Ingredient candidate"),COUNTIFS('Material routes'!$D$6:$D$1505,A68,'Material routes'!$C$6:$C$1505,"Consumed input"),COUNTIFS('Material routes'!$D$6:$D$1505,A68,'Material routes'!$C$6:$C$1505,"Contained input"),COUNTIFS('Material routes'!$D$6:$D$1505,A68,'Material routes'!$C$6:$C$1505,"Transform input"))</x:f>
        <x:v>1</x:v>
      </x:c>
      <x:c r="AL68" s="4" t="n">
        <x:f>COUNTIFS('Material routes'!$D$6:$D$1505,A68,'Material routes'!$C$6:$C$1505,"Tool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routes'!$D$6:$D$1505,A69,'Material routes'!$C$6:$C$1505,"Output")</x:f>
        <x:v>0</x:v>
      </x:c>
      <x:c r="AK69" s="4" t="n">
        <x:f>SUM(COUNTIFS('Material routes'!$D$6:$D$1505,A69,'Material routes'!$C$6:$C$1505,"Ingredient candidate"),COUNTIFS('Material routes'!$D$6:$D$1505,A69,'Material routes'!$C$6:$C$1505,"Consumed input"),COUNTIFS('Material routes'!$D$6:$D$1505,A69,'Material routes'!$C$6:$C$1505,"Contained input"),COUNTIFS('Material routes'!$D$6:$D$1505,A69,'Material routes'!$C$6:$C$1505,"Transform input"))</x:f>
        <x:v>0</x:v>
      </x:c>
      <x:c r="AL69" s="4" t="n">
        <x:f>COUNTIFS('Material routes'!$D$6:$D$1505,A69,'Material routes'!$C$6:$C$1505,"Tool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routes'!$D$6:$D$1505,A70,'Material routes'!$C$6:$C$1505,"Output")</x:f>
        <x:v>0</x:v>
      </x:c>
      <x:c r="AK70" s="4" t="n">
        <x:f>SUM(COUNTIFS('Material routes'!$D$6:$D$1505,A70,'Material routes'!$C$6:$C$1505,"Ingredient candidate"),COUNTIFS('Material routes'!$D$6:$D$1505,A70,'Material routes'!$C$6:$C$1505,"Consumed input"),COUNTIFS('Material routes'!$D$6:$D$1505,A70,'Material routes'!$C$6:$C$1505,"Contained input"),COUNTIFS('Material routes'!$D$6:$D$1505,A70,'Material routes'!$C$6:$C$1505,"Transform input"))</x:f>
        <x:v>0</x:v>
      </x:c>
      <x:c r="AL70" s="4" t="n">
        <x:f>COUNTIFS('Material routes'!$D$6:$D$1505,A70,'Material routes'!$C$6:$C$1505,"Tool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routes'!$D$6:$D$1505,A71,'Material routes'!$C$6:$C$1505,"Output")</x:f>
        <x:v>0</x:v>
      </x:c>
      <x:c r="AK71" s="4" t="n">
        <x:f>SUM(COUNTIFS('Material routes'!$D$6:$D$1505,A71,'Material routes'!$C$6:$C$1505,"Ingredient candidate"),COUNTIFS('Material routes'!$D$6:$D$1505,A71,'Material routes'!$C$6:$C$1505,"Consumed input"),COUNTIFS('Material routes'!$D$6:$D$1505,A71,'Material routes'!$C$6:$C$1505,"Contained input"),COUNTIFS('Material routes'!$D$6:$D$1505,A71,'Material routes'!$C$6:$C$1505,"Transform input"))</x:f>
        <x:v>0</x:v>
      </x:c>
      <x:c r="AL71" s="4" t="n">
        <x:f>COUNTIFS('Material routes'!$D$6:$D$1505,A71,'Material routes'!$C$6:$C$1505,"Tool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routes'!$D$6:$D$1505,A72,'Material routes'!$C$6:$C$1505,"Output")</x:f>
        <x:v>0</x:v>
      </x:c>
      <x:c r="AK72" s="4" t="n">
        <x:f>SUM(COUNTIFS('Material routes'!$D$6:$D$1505,A72,'Material routes'!$C$6:$C$1505,"Ingredient candidate"),COUNTIFS('Material routes'!$D$6:$D$1505,A72,'Material routes'!$C$6:$C$1505,"Consumed input"),COUNTIFS('Material routes'!$D$6:$D$1505,A72,'Material routes'!$C$6:$C$1505,"Contained input"),COUNTIFS('Material routes'!$D$6:$D$1505,A72,'Material routes'!$C$6:$C$1505,"Transform input"))</x:f>
        <x:v>0</x:v>
      </x:c>
      <x:c r="AL72" s="4" t="n">
        <x:f>COUNTIFS('Material routes'!$D$6:$D$1505,A72,'Material routes'!$C$6:$C$1505,"Tool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routes'!$D$6:$D$1505,A73,'Material routes'!$C$6:$C$1505,"Output")</x:f>
        <x:v>0</x:v>
      </x:c>
      <x:c r="AK73" s="4" t="n">
        <x:f>SUM(COUNTIFS('Material routes'!$D$6:$D$1505,A73,'Material routes'!$C$6:$C$1505,"Ingredient candidate"),COUNTIFS('Material routes'!$D$6:$D$1505,A73,'Material routes'!$C$6:$C$1505,"Consumed input"),COUNTIFS('Material routes'!$D$6:$D$1505,A73,'Material routes'!$C$6:$C$1505,"Contained input"),COUNTIFS('Material routes'!$D$6:$D$1505,A73,'Material routes'!$C$6:$C$1505,"Transform input"))</x:f>
        <x:v>0</x:v>
      </x:c>
      <x:c r="AL73" s="4" t="n">
        <x:f>COUNTIFS('Material routes'!$D$6:$D$1505,A73,'Material routes'!$C$6:$C$1505,"Tool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routes'!$D$6:$D$1505,A74,'Material routes'!$C$6:$C$1505,"Output")</x:f>
        <x:v>0</x:v>
      </x:c>
      <x:c r="AK74" s="4" t="n">
        <x:f>SUM(COUNTIFS('Material routes'!$D$6:$D$1505,A74,'Material routes'!$C$6:$C$1505,"Ingredient candidate"),COUNTIFS('Material routes'!$D$6:$D$1505,A74,'Material routes'!$C$6:$C$1505,"Consumed input"),COUNTIFS('Material routes'!$D$6:$D$1505,A74,'Material routes'!$C$6:$C$1505,"Contained input"),COUNTIFS('Material routes'!$D$6:$D$1505,A74,'Material routes'!$C$6:$C$1505,"Transform input"))</x:f>
        <x:v>0</x:v>
      </x:c>
      <x:c r="AL74" s="4" t="n">
        <x:f>COUNTIFS('Material routes'!$D$6:$D$1505,A74,'Material routes'!$C$6:$C$1505,"Tool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routes'!$D$6:$D$1505,A75,'Material routes'!$C$6:$C$1505,"Output")</x:f>
        <x:v>1</x:v>
      </x:c>
      <x:c r="AK75" s="4" t="n">
        <x:f>SUM(COUNTIFS('Material routes'!$D$6:$D$1505,A75,'Material routes'!$C$6:$C$1505,"Ingredient candidate"),COUNTIFS('Material routes'!$D$6:$D$1505,A75,'Material routes'!$C$6:$C$1505,"Consumed input"),COUNTIFS('Material routes'!$D$6:$D$1505,A75,'Material routes'!$C$6:$C$1505,"Contained input"),COUNTIFS('Material routes'!$D$6:$D$1505,A75,'Material routes'!$C$6:$C$1505,"Transform input"))</x:f>
        <x:v>3</x:v>
      </x:c>
      <x:c r="AL75" s="4" t="n">
        <x:f>COUNTIFS('Material routes'!$D$6:$D$1505,A75,'Material routes'!$C$6:$C$1505,"Tool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routes'!$D$6:$D$1505,A76,'Material routes'!$C$6:$C$1505,"Output")</x:f>
        <x:v>1</x:v>
      </x:c>
      <x:c r="AK76" s="4" t="n">
        <x:f>SUM(COUNTIFS('Material routes'!$D$6:$D$1505,A76,'Material routes'!$C$6:$C$1505,"Ingredient candidate"),COUNTIFS('Material routes'!$D$6:$D$1505,A76,'Material routes'!$C$6:$C$1505,"Consumed input"),COUNTIFS('Material routes'!$D$6:$D$1505,A76,'Material routes'!$C$6:$C$1505,"Contained input"),COUNTIFS('Material routes'!$D$6:$D$1505,A76,'Material routes'!$C$6:$C$1505,"Transform input"))</x:f>
        <x:v>2</x:v>
      </x:c>
      <x:c r="AL76" s="4" t="n">
        <x:f>COUNTIFS('Material routes'!$D$6:$D$1505,A76,'Material routes'!$C$6:$C$1505,"Tool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routes'!$D$6:$D$1505,A77,'Material routes'!$C$6:$C$1505,"Output")</x:f>
        <x:v>3</x:v>
      </x:c>
      <x:c r="AK77" s="4" t="n">
        <x:f>SUM(COUNTIFS('Material routes'!$D$6:$D$1505,A77,'Material routes'!$C$6:$C$1505,"Ingredient candidate"),COUNTIFS('Material routes'!$D$6:$D$1505,A77,'Material routes'!$C$6:$C$1505,"Consumed input"),COUNTIFS('Material routes'!$D$6:$D$1505,A77,'Material routes'!$C$6:$C$1505,"Contained input"),COUNTIFS('Material routes'!$D$6:$D$1505,A77,'Material routes'!$C$6:$C$1505,"Transform input"))</x:f>
        <x:v>9</x:v>
      </x:c>
      <x:c r="AL77" s="4" t="n">
        <x:f>COUNTIFS('Material routes'!$D$6:$D$1505,A77,'Material routes'!$C$6:$C$1505,"Tool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routes'!$D$6:$D$1505,A78,'Material routes'!$C$6:$C$1505,"Output")</x:f>
        <x:v>2</x:v>
      </x:c>
      <x:c r="AK78" s="4" t="n">
        <x:f>SUM(COUNTIFS('Material routes'!$D$6:$D$1505,A78,'Material routes'!$C$6:$C$1505,"Ingredient candidate"),COUNTIFS('Material routes'!$D$6:$D$1505,A78,'Material routes'!$C$6:$C$1505,"Consumed input"),COUNTIFS('Material routes'!$D$6:$D$1505,A78,'Material routes'!$C$6:$C$1505,"Contained input"),COUNTIFS('Material routes'!$D$6:$D$1505,A78,'Material routes'!$C$6:$C$1505,"Transform input"))</x:f>
        <x:v>2</x:v>
      </x:c>
      <x:c r="AL78" s="4" t="n">
        <x:f>COUNTIFS('Material routes'!$D$6:$D$1505,A78,'Material routes'!$C$6:$C$1505,"Tool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routes'!$D$6:$D$1505,A79,'Material routes'!$C$6:$C$1505,"Output")</x:f>
        <x:v>0</x:v>
      </x:c>
      <x:c r="AK79" s="4" t="n">
        <x:f>SUM(COUNTIFS('Material routes'!$D$6:$D$1505,A79,'Material routes'!$C$6:$C$1505,"Ingredient candidate"),COUNTIFS('Material routes'!$D$6:$D$1505,A79,'Material routes'!$C$6:$C$1505,"Consumed input"),COUNTIFS('Material routes'!$D$6:$D$1505,A79,'Material routes'!$C$6:$C$1505,"Contained input"),COUNTIFS('Material routes'!$D$6:$D$1505,A79,'Material routes'!$C$6:$C$1505,"Transform input"))</x:f>
        <x:v>1</x:v>
      </x:c>
      <x:c r="AL79" s="4" t="n">
        <x:f>COUNTIFS('Material routes'!$D$6:$D$1505,A79,'Material routes'!$C$6:$C$1505,"Tool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routes'!$D$6:$D$1505,A80,'Material routes'!$C$6:$C$1505,"Output")</x:f>
        <x:v>1</x:v>
      </x:c>
      <x:c r="AK80" s="4" t="n">
        <x:f>SUM(COUNTIFS('Material routes'!$D$6:$D$1505,A80,'Material routes'!$C$6:$C$1505,"Ingredient candidate"),COUNTIFS('Material routes'!$D$6:$D$1505,A80,'Material routes'!$C$6:$C$1505,"Consumed input"),COUNTIFS('Material routes'!$D$6:$D$1505,A80,'Material routes'!$C$6:$C$1505,"Contained input"),COUNTIFS('Material routes'!$D$6:$D$1505,A80,'Material routes'!$C$6:$C$1505,"Transform input"))</x:f>
        <x:v>10</x:v>
      </x:c>
      <x:c r="AL80" s="4" t="n">
        <x:f>COUNTIFS('Material routes'!$D$6:$D$1505,A80,'Material routes'!$C$6:$C$1505,"Tool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str">
        <x:v>Biological resources</x:v>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biological resources; food candidate; food material; unresolved; fauna; nutrition; faunal tissue; unresolved; author direction; ; t0; not applicable; material</x:v>
      </x:c>
      <x:c r="AF81" s="4" t="str">
        <x:v>From current item description. Proposed uses retain their existing approval status. Lore category review: Resources -&gt; Biological resources. Classification only; original item status and tier retained.</x:v>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routes'!$D$6:$D$1505,A81,'Material routes'!$C$6:$C$1505,"Output")</x:f>
        <x:v>0</x:v>
      </x:c>
      <x:c r="AK81" s="4" t="n">
        <x:f>SUM(COUNTIFS('Material routes'!$D$6:$D$1505,A81,'Material routes'!$C$6:$C$1505,"Ingredient candidate"),COUNTIFS('Material routes'!$D$6:$D$1505,A81,'Material routes'!$C$6:$C$1505,"Consumed input"),COUNTIFS('Material routes'!$D$6:$D$1505,A81,'Material routes'!$C$6:$C$1505,"Contained input"),COUNTIFS('Material routes'!$D$6:$D$1505,A81,'Material routes'!$C$6:$C$1505,"Transform input"))</x:f>
        <x:v>5</x:v>
      </x:c>
      <x:c r="AL81" s="4" t="n">
        <x:f>COUNTIFS('Material routes'!$D$6:$D$1505,A81,'Material routes'!$C$6:$C$1505,"Tool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routes'!$D$6:$D$1505,A82,'Material routes'!$C$6:$C$1505,"Output")</x:f>
        <x:v>0</x:v>
      </x:c>
      <x:c r="AK82" s="4" t="n">
        <x:f>SUM(COUNTIFS('Material routes'!$D$6:$D$1505,A82,'Material routes'!$C$6:$C$1505,"Ingredient candidate"),COUNTIFS('Material routes'!$D$6:$D$1505,A82,'Material routes'!$C$6:$C$1505,"Consumed input"),COUNTIFS('Material routes'!$D$6:$D$1505,A82,'Material routes'!$C$6:$C$1505,"Contained input"),COUNTIFS('Material routes'!$D$6:$D$1505,A82,'Material routes'!$C$6:$C$1505,"Transform input"))</x:f>
        <x:v>2</x:v>
      </x:c>
      <x:c r="AL82" s="4" t="n">
        <x:f>COUNTIFS('Material routes'!$D$6:$D$1505,A82,'Material routes'!$C$6:$C$1505,"Tool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routes'!$D$6:$D$1505,A83,'Material routes'!$C$6:$C$1505,"Output")</x:f>
        <x:v>0</x:v>
      </x:c>
      <x:c r="AK83" s="4" t="n">
        <x:f>SUM(COUNTIFS('Material routes'!$D$6:$D$1505,A83,'Material routes'!$C$6:$C$1505,"Ingredient candidate"),COUNTIFS('Material routes'!$D$6:$D$1505,A83,'Material routes'!$C$6:$C$1505,"Consumed input"),COUNTIFS('Material routes'!$D$6:$D$1505,A83,'Material routes'!$C$6:$C$1505,"Contained input"),COUNTIFS('Material routes'!$D$6:$D$1505,A83,'Material routes'!$C$6:$C$1505,"Transform input"))</x:f>
        <x:v>2</x:v>
      </x:c>
      <x:c r="AL83" s="4" t="n">
        <x:f>COUNTIFS('Material routes'!$D$6:$D$1505,A83,'Material routes'!$C$6:$C$1505,"Tool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routes'!$D$6:$D$1505,A84,'Material routes'!$C$6:$C$1505,"Output")</x:f>
        <x:v>0</x:v>
      </x:c>
      <x:c r="AK84" s="4" t="n">
        <x:f>SUM(COUNTIFS('Material routes'!$D$6:$D$1505,A84,'Material routes'!$C$6:$C$1505,"Ingredient candidate"),COUNTIFS('Material routes'!$D$6:$D$1505,A84,'Material routes'!$C$6:$C$1505,"Consumed input"),COUNTIFS('Material routes'!$D$6:$D$1505,A84,'Material routes'!$C$6:$C$1505,"Contained input"),COUNTIFS('Material routes'!$D$6:$D$1505,A84,'Material routes'!$C$6:$C$1505,"Transform input"))</x:f>
        <x:v>1</x:v>
      </x:c>
      <x:c r="AL84" s="4" t="n">
        <x:f>COUNTIFS('Material routes'!$D$6:$D$1505,A84,'Material routes'!$C$6:$C$1505,"Tool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routes'!$D$6:$D$1505,A85,'Material routes'!$C$6:$C$1505,"Output")</x:f>
        <x:v>0</x:v>
      </x:c>
      <x:c r="AK85" s="4" t="n">
        <x:f>SUM(COUNTIFS('Material routes'!$D$6:$D$1505,A85,'Material routes'!$C$6:$C$1505,"Ingredient candidate"),COUNTIFS('Material routes'!$D$6:$D$1505,A85,'Material routes'!$C$6:$C$1505,"Consumed input"),COUNTIFS('Material routes'!$D$6:$D$1505,A85,'Material routes'!$C$6:$C$1505,"Contained input"),COUNTIFS('Material routes'!$D$6:$D$1505,A85,'Material routes'!$C$6:$C$1505,"Transform input"))</x:f>
        <x:v>0</x:v>
      </x:c>
      <x:c r="AL85" s="4" t="n">
        <x:f>COUNTIFS('Material routes'!$D$6:$D$1505,A85,'Material routes'!$C$6:$C$1505,"Tool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routes'!$D$6:$D$1505,A86,'Material routes'!$C$6:$C$1505,"Output")</x:f>
        <x:v>0</x:v>
      </x:c>
      <x:c r="AK86" s="4" t="n">
        <x:f>SUM(COUNTIFS('Material routes'!$D$6:$D$1505,A86,'Material routes'!$C$6:$C$1505,"Ingredient candidate"),COUNTIFS('Material routes'!$D$6:$D$1505,A86,'Material routes'!$C$6:$C$1505,"Consumed input"),COUNTIFS('Material routes'!$D$6:$D$1505,A86,'Material routes'!$C$6:$C$1505,"Contained input"),COUNTIFS('Material routes'!$D$6:$D$1505,A86,'Material routes'!$C$6:$C$1505,"Transform input"))</x:f>
        <x:v>1</x:v>
      </x:c>
      <x:c r="AL86" s="4" t="n">
        <x:f>COUNTIFS('Material routes'!$D$6:$D$1505,A86,'Material routes'!$C$6:$C$1505,"Tool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routes'!$D$6:$D$1505,A87,'Material routes'!$C$6:$C$1505,"Output")</x:f>
        <x:v>0</x:v>
      </x:c>
      <x:c r="AK87" s="4" t="n">
        <x:f>SUM(COUNTIFS('Material routes'!$D$6:$D$1505,A87,'Material routes'!$C$6:$C$1505,"Ingredient candidate"),COUNTIFS('Material routes'!$D$6:$D$1505,A87,'Material routes'!$C$6:$C$1505,"Consumed input"),COUNTIFS('Material routes'!$D$6:$D$1505,A87,'Material routes'!$C$6:$C$1505,"Contained input"),COUNTIFS('Material routes'!$D$6:$D$1505,A87,'Material routes'!$C$6:$C$1505,"Transform input"))</x:f>
        <x:v>1</x:v>
      </x:c>
      <x:c r="AL87" s="4" t="n">
        <x:f>COUNTIFS('Material routes'!$D$6:$D$1505,A87,'Material routes'!$C$6:$C$1505,"Tool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routes'!$D$6:$D$1505,A88,'Material routes'!$C$6:$C$1505,"Output")</x:f>
        <x:v>0</x:v>
      </x:c>
      <x:c r="AK88" s="4" t="n">
        <x:f>SUM(COUNTIFS('Material routes'!$D$6:$D$1505,A88,'Material routes'!$C$6:$C$1505,"Ingredient candidate"),COUNTIFS('Material routes'!$D$6:$D$1505,A88,'Material routes'!$C$6:$C$1505,"Consumed input"),COUNTIFS('Material routes'!$D$6:$D$1505,A88,'Material routes'!$C$6:$C$1505,"Contained input"),COUNTIFS('Material routes'!$D$6:$D$1505,A88,'Material routes'!$C$6:$C$1505,"Transform input"))</x:f>
        <x:v>1</x:v>
      </x:c>
      <x:c r="AL88" s="4" t="n">
        <x:f>COUNTIFS('Material routes'!$D$6:$D$1505,A88,'Material routes'!$C$6:$C$1505,"Tool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routes'!$D$6:$D$1505,A89,'Material routes'!$C$6:$C$1505,"Output")</x:f>
        <x:v>0</x:v>
      </x:c>
      <x:c r="AK89" s="4" t="n">
        <x:f>SUM(COUNTIFS('Material routes'!$D$6:$D$1505,A89,'Material routes'!$C$6:$C$1505,"Ingredient candidate"),COUNTIFS('Material routes'!$D$6:$D$1505,A89,'Material routes'!$C$6:$C$1505,"Consumed input"),COUNTIFS('Material routes'!$D$6:$D$1505,A89,'Material routes'!$C$6:$C$1505,"Contained input"),COUNTIFS('Material routes'!$D$6:$D$1505,A89,'Material routes'!$C$6:$C$1505,"Transform input"))</x:f>
        <x:v>1</x:v>
      </x:c>
      <x:c r="AL89" s="4" t="n">
        <x:f>COUNTIFS('Material routes'!$D$6:$D$1505,A89,'Material routes'!$C$6:$C$1505,"Tool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routes'!$D$6:$D$1505,A90,'Material routes'!$C$6:$C$1505,"Output")</x:f>
        <x:v>0</x:v>
      </x:c>
      <x:c r="AK90" s="4" t="n">
        <x:f>SUM(COUNTIFS('Material routes'!$D$6:$D$1505,A90,'Material routes'!$C$6:$C$1505,"Ingredient candidate"),COUNTIFS('Material routes'!$D$6:$D$1505,A90,'Material routes'!$C$6:$C$1505,"Consumed input"),COUNTIFS('Material routes'!$D$6:$D$1505,A90,'Material routes'!$C$6:$C$1505,"Contained input"),COUNTIFS('Material routes'!$D$6:$D$1505,A90,'Material routes'!$C$6:$C$1505,"Transform input"))</x:f>
        <x:v>0</x:v>
      </x:c>
      <x:c r="AL90" s="4" t="n">
        <x:f>COUNTIFS('Material routes'!$D$6:$D$1505,A90,'Material routes'!$C$6:$C$1505,"Tool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routes'!$D$6:$D$1505,A91,'Material routes'!$C$6:$C$1505,"Output")</x:f>
        <x:v>0</x:v>
      </x:c>
      <x:c r="AK91" s="4" t="n">
        <x:f>SUM(COUNTIFS('Material routes'!$D$6:$D$1505,A91,'Material routes'!$C$6:$C$1505,"Ingredient candidate"),COUNTIFS('Material routes'!$D$6:$D$1505,A91,'Material routes'!$C$6:$C$1505,"Consumed input"),COUNTIFS('Material routes'!$D$6:$D$1505,A91,'Material routes'!$C$6:$C$1505,"Contained input"),COUNTIFS('Material routes'!$D$6:$D$1505,A91,'Material routes'!$C$6:$C$1505,"Transform input"))</x:f>
        <x:v>0</x:v>
      </x:c>
      <x:c r="AL91" s="4" t="n">
        <x:f>COUNTIFS('Material routes'!$D$6:$D$1505,A91,'Material routes'!$C$6:$C$1505,"Tool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routes'!$D$6:$D$1505,A92,'Material routes'!$C$6:$C$1505,"Output")</x:f>
        <x:v>0</x:v>
      </x:c>
      <x:c r="AK92" s="4" t="n">
        <x:f>SUM(COUNTIFS('Material routes'!$D$6:$D$1505,A92,'Material routes'!$C$6:$C$1505,"Ingredient candidate"),COUNTIFS('Material routes'!$D$6:$D$1505,A92,'Material routes'!$C$6:$C$1505,"Consumed input"),COUNTIFS('Material routes'!$D$6:$D$1505,A92,'Material routes'!$C$6:$C$1505,"Contained input"),COUNTIFS('Material routes'!$D$6:$D$1505,A92,'Material routes'!$C$6:$C$1505,"Transform input"))</x:f>
        <x:v>0</x:v>
      </x:c>
      <x:c r="AL92" s="4" t="n">
        <x:f>COUNTIFS('Material routes'!$D$6:$D$1505,A92,'Material routes'!$C$6:$C$1505,"Tool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routes'!$D$6:$D$1505,A93,'Material routes'!$C$6:$C$1505,"Output")</x:f>
        <x:v>0</x:v>
      </x:c>
      <x:c r="AK93" s="4" t="n">
        <x:f>SUM(COUNTIFS('Material routes'!$D$6:$D$1505,A93,'Material routes'!$C$6:$C$1505,"Ingredient candidate"),COUNTIFS('Material routes'!$D$6:$D$1505,A93,'Material routes'!$C$6:$C$1505,"Consumed input"),COUNTIFS('Material routes'!$D$6:$D$1505,A93,'Material routes'!$C$6:$C$1505,"Contained input"),COUNTIFS('Material routes'!$D$6:$D$1505,A93,'Material routes'!$C$6:$C$1505,"Transform input"))</x:f>
        <x:v>0</x:v>
      </x:c>
      <x:c r="AL93" s="4" t="n">
        <x:f>COUNTIFS('Material routes'!$D$6:$D$1505,A93,'Material routes'!$C$6:$C$1505,"Tool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routes'!$D$6:$D$1505,A94,'Material routes'!$C$6:$C$1505,"Output")</x:f>
        <x:v>0</x:v>
      </x:c>
      <x:c r="AK94" s="4" t="n">
        <x:f>SUM(COUNTIFS('Material routes'!$D$6:$D$1505,A94,'Material routes'!$C$6:$C$1505,"Ingredient candidate"),COUNTIFS('Material routes'!$D$6:$D$1505,A94,'Material routes'!$C$6:$C$1505,"Consumed input"),COUNTIFS('Material routes'!$D$6:$D$1505,A94,'Material routes'!$C$6:$C$1505,"Contained input"),COUNTIFS('Material routes'!$D$6:$D$1505,A94,'Material routes'!$C$6:$C$1505,"Transform input"))</x:f>
        <x:v>0</x:v>
      </x:c>
      <x:c r="AL94" s="4" t="n">
        <x:f>COUNTIFS('Material routes'!$D$6:$D$1505,A94,'Material routes'!$C$6:$C$1505,"Tool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routes'!$D$6:$D$1505,A95,'Material routes'!$C$6:$C$1505,"Output")</x:f>
        <x:v>0</x:v>
      </x:c>
      <x:c r="AK95" s="4" t="n">
        <x:f>SUM(COUNTIFS('Material routes'!$D$6:$D$1505,A95,'Material routes'!$C$6:$C$1505,"Ingredient candidate"),COUNTIFS('Material routes'!$D$6:$D$1505,A95,'Material routes'!$C$6:$C$1505,"Consumed input"),COUNTIFS('Material routes'!$D$6:$D$1505,A95,'Material routes'!$C$6:$C$1505,"Contained input"),COUNTIFS('Material routes'!$D$6:$D$1505,A95,'Material routes'!$C$6:$C$1505,"Transform input"))</x:f>
        <x:v>1</x:v>
      </x:c>
      <x:c r="AL95" s="4" t="n">
        <x:f>COUNTIFS('Material routes'!$D$6:$D$1505,A95,'Material routes'!$C$6:$C$1505,"Tool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t="str">
        <x:v>proposal.container.sample_vial</x:v>
      </x:c>
      <x:c r="B96" s="9" t="str">
        <x:v>Clear sample vial</x:v>
      </x:c>
      <x:c r="C96" s="4" t="str">
        <x:v>Not applicable</x:v>
      </x:c>
      <x:c r="D96" s="9" t="str">
        <x:v>Containers</x:v>
      </x:c>
      <x:c r="E96" s="9" t="str">
        <x:v>Primary vessel</x:v>
      </x:c>
      <x:c r="F96" s="9" t="str">
        <x:v>New proposal</x:v>
      </x:c>
      <x:c r="G96" s="9" t="str">
        <x:v>Inspect a small ichor or chemical sample without opening it</x:v>
      </x:c>
      <x:c r="H96" s="9" t="str">
        <x:v>None</x:v>
      </x:c>
      <x:c r="I96" s="9" t="str">
        <x:v>Filled raw-resource vessel: Legger/local owner; other carrier eligibility TBD</x:v>
      </x:c>
      <x:c r="J96" s="13"/>
      <x:c r="K96" s="15"/>
      <x:c r="L96" s="9" t="str">
        <x:v>Glassworker/fabricator or salvage candidate; no recipe authored</x:v>
      </x:c>
      <x:c r="M96" s="9" t="str">
        <x:v>Materials: Scarce clear glass</x:v>
      </x:c>
      <x:c r="N96" s="9" t="str">
        <x:v>Not implemented</x:v>
      </x:c>
      <x:c r="O96" s="9" t="str">
        <x:v>Clear glass cost; liquid compatibility and fill limit unapproved</x:v>
      </x:c>
      <x:c r="P96" s="17"/>
      <x:c r="Q96" s="17"/>
      <x:c r="R96" s="17"/>
      <x:c r="S96" s="17"/>
      <x:c r="T96" s="17"/>
      <x:c r="U96" s="9" t="str">
        <x:v>Qualitative size: Small sample. Closure: Matched stopper with retained cover proposed. Contents: Species-tagged ichor; compatible chemical samples</x:v>
      </x:c>
      <x:c r="V96" s="11" t="str">
        <x:v>inspection</x:v>
      </x:c>
      <x:c r="W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6" s="4" t="str">
        <x:v>Container</x:v>
      </x:c>
      <x:c r="Y96" s="4" t="str">
        <x:v>Finished item</x:v>
      </x:c>
      <x:c r="Z96" s="4" t="str">
        <x:v>Manufactured / unresolved</x:v>
      </x:c>
      <x:c r="AA96" s="4" t="str">
        <x:v>Liquid and bulk containment</x:v>
      </x:c>
      <x:c r="AB96" s="4" t="str">
        <x:v>Glass</x:v>
      </x:c>
      <x:c r="AC96" s="4" t="str">
        <x:v>Solid part</x:v>
      </x:c>
      <x:c r="AD96" s="4" t="str">
        <x:v>Proposal</x:v>
      </x:c>
      <x:c r="AE96" s="4" t="str">
        <x:f>LOWER(A96&amp;"; "&amp;B96&amp;"; "&amp;D96&amp;"; "&amp;E96&amp;"; "&amp;X96&amp;"; "&amp;Y96&amp;"; "&amp;Z96&amp;"; "&amp;AA96&amp;"; "&amp;AB96&amp;"; "&amp;AC96&amp;"; "&amp;AD96&amp;"; "&amp;V96&amp;"; "&amp;C96&amp;"; "&amp;AH96&amp;"; "&amp;AI96)</x:f>
        <x:v>proposal.container.sample_vial; clear sample vial; containers; primary vessel; container; finished item; manufactured / unresolved; liquid and bulk containment; glass; solid part; proposal; inspection; not applicable; unassigned; finished item</x:v>
      </x:c>
      <x:c r="AF96" s="4" t="str">
        <x:v>From current item description. Proposed uses retain their existing approval status.</x:v>
      </x:c>
      <x:c r="AG96" s="4" t="str">
        <x:v>Finished endpoint; material tier is not applicable. Input tiers belong to the chosen recipe.</x:v>
      </x:c>
      <x:c r="AH96" s="4" t="str">
        <x:v>Unassigned</x:v>
      </x:c>
      <x:c r="AI96" s="4" t="str">
        <x:v>Finished item</x:v>
      </x:c>
      <x:c r="AJ96" s="4" t="n">
        <x:f>COUNTIFS('Material routes'!$D$6:$D$1505,A96,'Material routes'!$C$6:$C$1505,"Output")</x:f>
        <x:v>0</x:v>
      </x:c>
      <x:c r="AK96" s="4" t="n">
        <x:f>SUM(COUNTIFS('Material routes'!$D$6:$D$1505,A96,'Material routes'!$C$6:$C$1505,"Ingredient candidate"),COUNTIFS('Material routes'!$D$6:$D$1505,A96,'Material routes'!$C$6:$C$1505,"Consumed input"),COUNTIFS('Material routes'!$D$6:$D$1505,A96,'Material routes'!$C$6:$C$1505,"Contained input"),COUNTIFS('Material routes'!$D$6:$D$1505,A96,'Material routes'!$C$6:$C$1505,"Transform input"))</x:f>
        <x:v>0</x:v>
      </x:c>
      <x:c r="AL96" s="4" t="n">
        <x:f>COUNTIFS('Material routes'!$D$6:$D$1505,A96,'Material routes'!$C$6:$C$1505,"Tool candidate")</x:f>
        <x:v>0</x:v>
      </x:c>
      <x:c r="AM96" s="4" t="str">
        <x:f>IF(AJ96&gt;0,"Route listed; review status/completeness",IF(C96="T0","Raw entry feed; no production route","No production route listed"))</x:f>
        <x:v>No production route listed</x:v>
      </x:c>
      <x:c r="AN96" s="14" t="n">
        <x:f>IF(C96="T0",0,IF(C96="T1",1,IF(C96="T2",2,IF(C96="T3",3,IF(C96="T4",4,IF(C96="Unassigned",98,99))))))</x:f>
        <x:v>99</x:v>
      </x:c>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unassigned; finished item</x:v>
      </x:c>
      <x:c r="AF97" s="4" t="str">
        <x:v>From current item description. Proposed uses retain their existing approval status.</x:v>
      </x:c>
      <x:c r="AG97" s="4" t="str">
        <x:v>Finished endpoint; material tier is not applicable. Input tiers belong to the chosen recipe.</x:v>
      </x:c>
      <x:c r="AH97" s="4" t="str">
        <x:v>Unassigned</x:v>
      </x:c>
      <x:c r="AI97" s="4" t="str">
        <x:v>Finished item</x:v>
      </x:c>
      <x:c r="AJ97" s="4" t="n">
        <x:f>COUNTIFS('Material routes'!$D$6:$D$1505,A97,'Material routes'!$C$6:$C$1505,"Output")</x:f>
        <x:v>0</x:v>
      </x:c>
      <x:c r="AK97" s="4" t="n">
        <x:f>SUM(COUNTIFS('Material routes'!$D$6:$D$1505,A97,'Material routes'!$C$6:$C$1505,"Ingredient candidate"),COUNTIFS('Material routes'!$D$6:$D$1505,A97,'Material routes'!$C$6:$C$1505,"Consumed input"),COUNTIFS('Material routes'!$D$6:$D$1505,A97,'Material routes'!$C$6:$C$1505,"Contained input"),COUNTIFS('Material routes'!$D$6:$D$1505,A97,'Material routes'!$C$6:$C$1505,"Transform input"))</x:f>
        <x:v>0</x:v>
      </x:c>
      <x:c r="AL97" s="4" t="n">
        <x:f>COUNTIFS('Material routes'!$D$6:$D$1505,A97,'Material routes'!$C$6:$C$1505,"Tool candidate")</x:f>
        <x:v>0</x:v>
      </x:c>
      <x:c r="AM97" s="4" t="str">
        <x:f>IF(AJ97&gt;0,"Route listed; review status/completeness",IF(C97="T0","Raw entry feed; no production route","No production route listed"))</x:f>
        <x:v>No production route listed</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unassigned; finished item</x:v>
      </x:c>
      <x:c r="AF98" s="4" t="str">
        <x:v>From current item description. Proposed uses retain their existing approval status.</x:v>
      </x:c>
      <x:c r="AG98" s="4" t="str">
        <x:v>Finished endpoint; material tier is not applicable. Input tiers belong to the chosen recipe.</x:v>
      </x:c>
      <x:c r="AH98" s="4" t="str">
        <x:v>Unassigned</x:v>
      </x:c>
      <x:c r="AI98" s="4" t="str">
        <x:v>Finished item</x:v>
      </x:c>
      <x:c r="AJ98" s="4" t="n">
        <x:f>COUNTIFS('Material routes'!$D$6:$D$1505,A98,'Material routes'!$C$6:$C$1505,"Output")</x:f>
        <x:v>0</x:v>
      </x:c>
      <x:c r="AK98" s="4" t="n">
        <x:f>SUM(COUNTIFS('Material routes'!$D$6:$D$1505,A98,'Material routes'!$C$6:$C$1505,"Ingredient candidate"),COUNTIFS('Material routes'!$D$6:$D$1505,A98,'Material routes'!$C$6:$C$1505,"Consumed input"),COUNTIFS('Material routes'!$D$6:$D$1505,A98,'Material routes'!$C$6:$C$1505,"Contained input"),COUNTIFS('Material routes'!$D$6:$D$1505,A98,'Material routes'!$C$6:$C$1505,"Transform input"))</x:f>
        <x:v>0</x:v>
      </x:c>
      <x:c r="AL98" s="4" t="n">
        <x:f>COUNTIFS('Material routes'!$D$6:$D$1505,A98,'Material routes'!$C$6:$C$1505,"Tool candidate")</x:f>
        <x:v>0</x:v>
      </x:c>
      <x:c r="AM98" s="4" t="str">
        <x:f>IF(AJ98&gt;0,"Route listed; review status/completeness",IF(C98="T0","Raw entry feed; no production route","No production route listed"))</x:f>
        <x:v>No production route listed</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unassigned; finished item</x:v>
      </x:c>
      <x:c r="AF99" s="4" t="str">
        <x:v>From current item description. Proposed uses retain their existing approval status.</x:v>
      </x:c>
      <x:c r="AG99" s="4" t="str">
        <x:v>Finished endpoint; material tier is not applicable. Input tiers belong to the chosen recipe.</x:v>
      </x:c>
      <x:c r="AH99" s="4" t="str">
        <x:v>Unassigned</x:v>
      </x:c>
      <x:c r="AI99" s="4" t="str">
        <x:v>Finished item</x:v>
      </x:c>
      <x:c r="AJ99" s="4" t="n">
        <x:f>COUNTIFS('Material routes'!$D$6:$D$1505,A99,'Material routes'!$C$6:$C$1505,"Output")</x:f>
        <x:v>0</x:v>
      </x:c>
      <x:c r="AK99" s="4" t="n">
        <x:f>SUM(COUNTIFS('Material routes'!$D$6:$D$1505,A99,'Material routes'!$C$6:$C$1505,"Ingredient candidate"),COUNTIFS('Material routes'!$D$6:$D$1505,A99,'Material routes'!$C$6:$C$1505,"Consumed input"),COUNTIFS('Material routes'!$D$6:$D$1505,A99,'Material routes'!$C$6:$C$1505,"Contained input"),COUNTIFS('Material routes'!$D$6:$D$1505,A99,'Material routes'!$C$6:$C$1505,"Transform input"))</x:f>
        <x:v>0</x:v>
      </x:c>
      <x:c r="AL99" s="4" t="n">
        <x:f>COUNTIFS('Material routes'!$D$6:$D$1505,A99,'Material routes'!$C$6:$C$1505,"Tool candidate")</x:f>
        <x:v>0</x:v>
      </x:c>
      <x:c r="AM99" s="4" t="str">
        <x:f>IF(AJ99&gt;0,"Route listed; review status/completeness",IF(C99="T0","Raw entry feed; no production route","No production route listed"))</x:f>
        <x:v>No production route listed</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unassigned; finished item</x:v>
      </x:c>
      <x:c r="AF100" s="4" t="str">
        <x:v>From current item description. Proposed uses retain their existing approval status.</x:v>
      </x:c>
      <x:c r="AG100" s="4" t="str">
        <x:v>Finished endpoint; material tier is not applicable. Input tiers belong to the chosen recipe.</x:v>
      </x:c>
      <x:c r="AH100" s="4" t="str">
        <x:v>Unassigned</x:v>
      </x:c>
      <x:c r="AI100" s="4" t="str">
        <x:v>Finished item</x:v>
      </x:c>
      <x:c r="AJ100" s="4" t="n">
        <x:f>COUNTIFS('Material routes'!$D$6:$D$1505,A100,'Material routes'!$C$6:$C$1505,"Output")</x:f>
        <x:v>0</x:v>
      </x:c>
      <x:c r="AK100" s="4" t="n">
        <x:f>SUM(COUNTIFS('Material routes'!$D$6:$D$1505,A100,'Material routes'!$C$6:$C$1505,"Ingredient candidate"),COUNTIFS('Material routes'!$D$6:$D$1505,A100,'Material routes'!$C$6:$C$1505,"Consumed input"),COUNTIFS('Material routes'!$D$6:$D$1505,A100,'Material routes'!$C$6:$C$1505,"Contained input"),COUNTIFS('Material routes'!$D$6:$D$1505,A100,'Material routes'!$C$6:$C$1505,"Transform input"))</x:f>
        <x:v>0</x:v>
      </x:c>
      <x:c r="AL100" s="4" t="n">
        <x:f>COUNTIFS('Material routes'!$D$6:$D$1505,A100,'Material routes'!$C$6:$C$1505,"Tool candidate")</x:f>
        <x:v>0</x:v>
      </x:c>
      <x:c r="AM100" s="4" t="str">
        <x:f>IF(AJ100&gt;0,"Route listed; review status/completeness",IF(C100="T0","Raw entry feed; no production route","No production route listed"))</x:f>
        <x:v>No production route listed</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unassigned; finished item</x:v>
      </x:c>
      <x:c r="AF101" s="4" t="str">
        <x:v>From current item description. Proposed uses retain their existing approval status.</x:v>
      </x:c>
      <x:c r="AG101" s="4" t="str">
        <x:v>Finished endpoint; material tier is not applicable. Input tiers belong to the chosen recipe.</x:v>
      </x:c>
      <x:c r="AH101" s="4" t="str">
        <x:v>Unassigned</x:v>
      </x:c>
      <x:c r="AI101" s="4" t="str">
        <x:v>Finished item</x:v>
      </x:c>
      <x:c r="AJ101" s="4" t="n">
        <x:f>COUNTIFS('Material routes'!$D$6:$D$1505,A101,'Material routes'!$C$6:$C$1505,"Output")</x:f>
        <x:v>0</x:v>
      </x:c>
      <x:c r="AK101" s="4" t="n">
        <x:f>SUM(COUNTIFS('Material routes'!$D$6:$D$1505,A101,'Material routes'!$C$6:$C$1505,"Ingredient candidate"),COUNTIFS('Material routes'!$D$6:$D$1505,A101,'Material routes'!$C$6:$C$1505,"Consumed input"),COUNTIFS('Material routes'!$D$6:$D$1505,A101,'Material routes'!$C$6:$C$1505,"Contained input"),COUNTIFS('Material routes'!$D$6:$D$1505,A101,'Material routes'!$C$6:$C$1505,"Transform input"))</x:f>
        <x:v>0</x:v>
      </x:c>
      <x:c r="AL101" s="4" t="n">
        <x:f>COUNTIFS('Material routes'!$D$6:$D$1505,A101,'Material routes'!$C$6:$C$1505,"Tool candidate")</x:f>
        <x:v>0</x:v>
      </x:c>
      <x:c r="AM101" s="4" t="str">
        <x:f>IF(AJ101&gt;0,"Route listed; review status/completeness",IF(C101="T0","Raw entry feed; no production route","No production route listed"))</x:f>
        <x:v>No production route listed</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unassigned; finished item</x:v>
      </x:c>
      <x:c r="AF102" s="4" t="str">
        <x:v>From current item description. Proposed uses retain their existing approval status.</x:v>
      </x:c>
      <x:c r="AG102" s="4" t="str">
        <x:v>Finished endpoint; material tier is not applicable. Input tiers belong to the chosen recipe.</x:v>
      </x:c>
      <x:c r="AH102" s="4" t="str">
        <x:v>Unassigned</x:v>
      </x:c>
      <x:c r="AI102" s="4" t="str">
        <x:v>Finished item</x:v>
      </x:c>
      <x:c r="AJ102" s="4" t="n">
        <x:f>COUNTIFS('Material routes'!$D$6:$D$1505,A102,'Material routes'!$C$6:$C$1505,"Output")</x:f>
        <x:v>0</x:v>
      </x:c>
      <x:c r="AK102" s="4" t="n">
        <x:f>SUM(COUNTIFS('Material routes'!$D$6:$D$1505,A102,'Material routes'!$C$6:$C$1505,"Ingredient candidate"),COUNTIFS('Material routes'!$D$6:$D$1505,A102,'Material routes'!$C$6:$C$1505,"Consumed input"),COUNTIFS('Material routes'!$D$6:$D$1505,A102,'Material routes'!$C$6:$C$1505,"Contained input"),COUNTIFS('Material routes'!$D$6:$D$1505,A102,'Material routes'!$C$6:$C$1505,"Transform input"))</x:f>
        <x:v>0</x:v>
      </x:c>
      <x:c r="AL102" s="4" t="n">
        <x:f>COUNTIFS('Material routes'!$D$6:$D$1505,A102,'Material routes'!$C$6:$C$1505,"Tool candidate")</x:f>
        <x:v>0</x:v>
      </x:c>
      <x:c r="AM102" s="4" t="str">
        <x:f>IF(AJ102&gt;0,"Route listed; review status/completeness",IF(C102="T0","Raw entry feed; no production route","No production route listed"))</x:f>
        <x:v>No production route listed</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unassigned; finished item</x:v>
      </x:c>
      <x:c r="AF103" s="4" t="str">
        <x:v>From current item description. Proposed uses retain their existing approval status.</x:v>
      </x:c>
      <x:c r="AG103" s="4" t="str">
        <x:v>Finished endpoint; material tier is not applicable. Input tiers belong to the chosen recipe.</x:v>
      </x:c>
      <x:c r="AH103" s="4" t="str">
        <x:v>Unassigned</x:v>
      </x:c>
      <x:c r="AI103" s="4" t="str">
        <x:v>Finished item</x:v>
      </x:c>
      <x:c r="AJ103" s="4" t="n">
        <x:f>COUNTIFS('Material routes'!$D$6:$D$1505,A103,'Material routes'!$C$6:$C$1505,"Output")</x:f>
        <x:v>0</x:v>
      </x:c>
      <x:c r="AK103" s="4" t="n">
        <x:f>SUM(COUNTIFS('Material routes'!$D$6:$D$1505,A103,'Material routes'!$C$6:$C$1505,"Ingredient candidate"),COUNTIFS('Material routes'!$D$6:$D$1505,A103,'Material routes'!$C$6:$C$1505,"Consumed input"),COUNTIFS('Material routes'!$D$6:$D$1505,A103,'Material routes'!$C$6:$C$1505,"Contained input"),COUNTIFS('Material routes'!$D$6:$D$1505,A103,'Material routes'!$C$6:$C$1505,"Transform input"))</x:f>
        <x:v>2</x:v>
      </x:c>
      <x:c r="AL103" s="4" t="n">
        <x:f>COUNTIFS('Material routes'!$D$6:$D$1505,A103,'Material routes'!$C$6:$C$1505,"Tool candidate")</x:f>
        <x:v>0</x:v>
      </x:c>
      <x:c r="AM103" s="4" t="str">
        <x:f>IF(AJ103&gt;0,"Route listed; review status/completeness",IF(C103="T0","Raw entry feed; no production route","No production route listed"))</x:f>
        <x:v>No production route listed</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str">
        <x:v>Containers</x:v>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containers; primary vessel; container; finished item; manufactured / unresolved; liquid and bulk containment; mixed / unresolved; assembly; proposal; ; not applicable; unassigned; finished item</x:v>
      </x:c>
      <x:c r="AF104" s="4" t="str">
        <x:v>From current item description. Proposed uses retain their existing approval status.</x:v>
      </x:c>
      <x:c r="AG104" s="4" t="str">
        <x:v>Finished endpoint; material tier is not applicable. Input tiers belong to the chosen recipe.</x:v>
      </x:c>
      <x:c r="AH104" s="4" t="str">
        <x:v>Unassigned</x:v>
      </x:c>
      <x:c r="AI104" s="4" t="str">
        <x:v>Finished item</x:v>
      </x:c>
      <x:c r="AJ104" s="4" t="n">
        <x:f>COUNTIFS('Material routes'!$D$6:$D$1505,A104,'Material routes'!$C$6:$C$1505,"Output")</x:f>
        <x:v>0</x:v>
      </x:c>
      <x:c r="AK104" s="4" t="n">
        <x:f>SUM(COUNTIFS('Material routes'!$D$6:$D$1505,A104,'Material routes'!$C$6:$C$1505,"Ingredient candidate"),COUNTIFS('Material routes'!$D$6:$D$1505,A104,'Material routes'!$C$6:$C$1505,"Consumed input"),COUNTIFS('Material routes'!$D$6:$D$1505,A104,'Material routes'!$C$6:$C$1505,"Contained input"),COUNTIFS('Material routes'!$D$6:$D$1505,A104,'Material routes'!$C$6:$C$1505,"Transform input"))</x:f>
        <x:v>0</x:v>
      </x:c>
      <x:c r="AL104" s="4" t="n">
        <x:f>COUNTIFS('Material routes'!$D$6:$D$1505,A104,'Material routes'!$C$6:$C$1505,"Tool candidate")</x:f>
        <x:v>0</x:v>
      </x:c>
      <x:c r="AM104" s="4" t="str">
        <x:f>IF(AJ104&gt;0,"Route listed; review status/completeness",IF(C104="T0","Raw entry feed; no production route","No production route listed"))</x:f>
        <x:v>No production route listed</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t="str">
        <x:v>proposal.container.vial_case</x:v>
      </x:c>
      <x:c r="B105" s="9" t="str">
        <x:v>Divided vial case</x:v>
      </x:c>
      <x:c r="C105" s="4" t="str">
        <x:v>Not applicable</x:v>
      </x:c>
      <x:c r="D105" s="9" t="str">
        <x:v>Containers</x:v>
      </x:c>
      <x:c r="E105" s="9" t="str">
        <x:v>Protective carrier</x:v>
      </x:c>
      <x:c r="F105" s="9" t="str">
        <x:v>New proposal</x:v>
      </x:c>
      <x:c r="G105" s="9" t="str">
        <x:v>Keep separately sealed specimens organized and supported</x:v>
      </x:c>
      <x:c r="H105" s="9" t="str">
        <x:v>None</x:v>
      </x:c>
      <x:c r="I105" s="9" t="str">
        <x:v>Filled raw-resource vessel: Legger/local owner; other carrier eligibility TBD</x:v>
      </x:c>
      <x:c r="J105" s="13"/>
      <x:c r="K105" s="15"/>
      <x:c r="L105" s="9" t="str">
        <x:v>Glassworker/fabricator or salvage candidate; no recipe authored</x:v>
      </x:c>
      <x:c r="M105" s="9" t="str">
        <x:v>Materials: Shell/metal case; shaped mineral seats</x:v>
      </x:c>
      <x:c r="N105" s="9" t="str">
        <x:v>Not implemented</x:v>
      </x:c>
      <x:c r="O105" s="9" t="str">
        <x:v>Does not create extra inventory capacity; inserts use no assumed wood, cork or cloth</x:v>
      </x:c>
      <x:c r="P105" s="17"/>
      <x:c r="Q105" s="17"/>
      <x:c r="R105" s="17"/>
      <x:c r="S105" s="17"/>
      <x:c r="T105" s="17"/>
      <x:c r="U105" s="9" t="str">
        <x:v>Qualitative size: Several small vessels. Closure: Rigid latched case; each vial has its own seal. Contents: Sealed vials only; no direct liquid payload</x:v>
      </x:c>
      <x:c r="V105" s="11"/>
      <x:c r="W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5" s="4" t="str">
        <x:v>Carrier</x:v>
      </x:c>
      <x:c r="Y105" s="4" t="str">
        <x:v>Finished item</x:v>
      </x:c>
      <x:c r="Z105" s="4" t="str">
        <x:v>Manufactured / unresolved</x:v>
      </x:c>
      <x:c r="AA105" s="4" t="str">
        <x:v>Cargo organization</x:v>
      </x:c>
      <x:c r="AB105" s="4" t="str">
        <x:v>Mixed / unresolved</x:v>
      </x:c>
      <x:c r="AC105" s="4" t="str">
        <x:v>Assembly</x:v>
      </x:c>
      <x:c r="AD105" s="4" t="str">
        <x:v>Proposal</x:v>
      </x:c>
      <x:c r="AE105" s="4" t="str">
        <x:f>LOWER(A105&amp;"; "&amp;B105&amp;"; "&amp;D105&amp;"; "&amp;E105&amp;"; "&amp;X105&amp;"; "&amp;Y105&amp;"; "&amp;Z105&amp;"; "&amp;AA105&amp;"; "&amp;AB105&amp;"; "&amp;AC105&amp;"; "&amp;AD105&amp;"; "&amp;V105&amp;"; "&amp;C105&amp;"; "&amp;AH105&amp;"; "&amp;AI105)</x:f>
        <x:v>proposal.container.vial_case; divided vial case; containers; protective carrier; carrier; finished item; manufactured / unresolved; cargo organization; mixed / unresolved; assembly; proposal; ; not applicable; unassigned; finished item</x:v>
      </x:c>
      <x:c r="AF105" s="4" t="str">
        <x:v>From current item description. Proposed uses retain their existing approval status.</x:v>
      </x:c>
      <x:c r="AG105" s="4" t="str">
        <x:v>Finished endpoint; material tier is not applicable. Input tiers belong to the chosen recipe.</x:v>
      </x:c>
      <x:c r="AH105" s="4" t="str">
        <x:v>Unassigned</x:v>
      </x:c>
      <x:c r="AI105" s="4" t="str">
        <x:v>Finished item</x:v>
      </x:c>
      <x:c r="AJ105" s="4" t="n">
        <x:f>COUNTIFS('Material routes'!$D$6:$D$1505,A105,'Material routes'!$C$6:$C$1505,"Output")</x:f>
        <x:v>0</x:v>
      </x:c>
      <x:c r="AK105" s="4" t="n">
        <x:f>SUM(COUNTIFS('Material routes'!$D$6:$D$1505,A105,'Material routes'!$C$6:$C$1505,"Ingredient candidate"),COUNTIFS('Material routes'!$D$6:$D$1505,A105,'Material routes'!$C$6:$C$1505,"Consumed input"),COUNTIFS('Material routes'!$D$6:$D$1505,A105,'Material routes'!$C$6:$C$1505,"Contained input"),COUNTIFS('Material routes'!$D$6:$D$1505,A105,'Material routes'!$C$6:$C$1505,"Transform input"))</x:f>
        <x:v>0</x:v>
      </x:c>
      <x:c r="AL105" s="4" t="n">
        <x:f>COUNTIFS('Material routes'!$D$6:$D$1505,A105,'Material routes'!$C$6:$C$1505,"Tool candidate")</x:f>
        <x:v>0</x:v>
      </x:c>
      <x:c r="AM105" s="4" t="str">
        <x:f>IF(AJ105&gt;0,"Route listed; review status/completeness",IF(C105="T0","Raw entry feed; no production route","No production route listed"))</x:f>
        <x:v>No production route listed</x:v>
      </x:c>
      <x:c r="AN105" s="14" t="n">
        <x:f>IF(C105="T0",0,IF(C105="T1",1,IF(C105="T2",2,IF(C105="T3",3,IF(C105="T4",4,IF(C105="Unassigned",98,99))))))</x:f>
        <x:v>99</x:v>
      </x:c>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unassigned; finished item</x:v>
      </x:c>
      <x:c r="AF106" s="4" t="str">
        <x:v>From current item description. Proposed uses retain their existing approval status.</x:v>
      </x:c>
      <x:c r="AG106" s="4" t="str">
        <x:v>Finished endpoint; material tier is not applicable. Input tiers belong to the chosen recipe.</x:v>
      </x:c>
      <x:c r="AH106" s="4" t="str">
        <x:v>Unassigned</x:v>
      </x:c>
      <x:c r="AI106" s="4" t="str">
        <x:v>Finished item</x:v>
      </x:c>
      <x:c r="AJ106" s="4" t="n">
        <x:f>COUNTIFS('Material routes'!$D$6:$D$1505,A106,'Material routes'!$C$6:$C$1505,"Output")</x:f>
        <x:v>0</x:v>
      </x:c>
      <x:c r="AK106" s="4" t="n">
        <x:f>SUM(COUNTIFS('Material routes'!$D$6:$D$1505,A106,'Material routes'!$C$6:$C$1505,"Ingredient candidate"),COUNTIFS('Material routes'!$D$6:$D$1505,A106,'Material routes'!$C$6:$C$1505,"Consumed input"),COUNTIFS('Material routes'!$D$6:$D$1505,A106,'Material routes'!$C$6:$C$1505,"Contained input"),COUNTIFS('Material routes'!$D$6:$D$1505,A106,'Material routes'!$C$6:$C$1505,"Transform input"))</x:f>
        <x:v>0</x:v>
      </x:c>
      <x:c r="AL106" s="4" t="n">
        <x:f>COUNTIFS('Material routes'!$D$6:$D$1505,A106,'Material routes'!$C$6:$C$1505,"Tool candidate")</x:f>
        <x:v>0</x:v>
      </x:c>
      <x:c r="AM106" s="4" t="str">
        <x:f>IF(AJ106&gt;0,"Route listed; review status/completeness",IF(C106="T0","Raw entry feed; no production route","No production route listed"))</x:f>
        <x:v>No production route listed</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str">
        <x:v>Containers</x:v>
      </x:c>
      <x:c r="E107" s="9" t="str">
        <x:v>Storage object candidate</x:v>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containers; storage object candidate; container; finished item; manufactured / unresolved; cargo organization; mixed / unresolved; assembly; proposal; ; not applicable; unassigned; finished item</x:v>
      </x:c>
      <x:c r="AF107" s="4" t="str">
        <x:v>From current item description. Proposed uses retain their existing approval status.</x:v>
      </x:c>
      <x:c r="AG107" s="4" t="str">
        <x:v>Finished endpoint; material tier is not applicable. Input tiers belong to the chosen recipe.</x:v>
      </x:c>
      <x:c r="AH107" s="4" t="str">
        <x:v>Unassigned</x:v>
      </x:c>
      <x:c r="AI107" s="4" t="str">
        <x:v>Finished item</x:v>
      </x:c>
      <x:c r="AJ107" s="4" t="n">
        <x:f>COUNTIFS('Material routes'!$D$6:$D$1505,A107,'Material routes'!$C$6:$C$1505,"Output")</x:f>
        <x:v>0</x:v>
      </x:c>
      <x:c r="AK107" s="4" t="n">
        <x:f>SUM(COUNTIFS('Material routes'!$D$6:$D$1505,A107,'Material routes'!$C$6:$C$1505,"Ingredient candidate"),COUNTIFS('Material routes'!$D$6:$D$1505,A107,'Material routes'!$C$6:$C$1505,"Consumed input"),COUNTIFS('Material routes'!$D$6:$D$1505,A107,'Material routes'!$C$6:$C$1505,"Contained input"),COUNTIFS('Material routes'!$D$6:$D$1505,A107,'Material routes'!$C$6:$C$1505,"Transform input"))</x:f>
        <x:v>0</x:v>
      </x:c>
      <x:c r="AL107" s="4" t="n">
        <x:f>COUNTIFS('Material routes'!$D$6:$D$1505,A107,'Material routes'!$C$6:$C$1505,"Tool candidate")</x:f>
        <x:v>0</x:v>
      </x:c>
      <x:c r="AM107" s="4" t="str">
        <x:f>IF(AJ107&gt;0,"Route listed; review status/completeness",IF(C107="T0","Raw entry feed; no production route","No production route listed"))</x:f>
        <x:v>No production route listed</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t="str">
        <x:v>proposal.container.funnel</x:v>
      </x:c>
      <x:c r="B108" s="9" t="str">
        <x:v>Glass transfer funnel</x:v>
      </x:c>
      <x:c r="C108" s="4" t="str">
        <x:v>Not applicable</x:v>
      </x:c>
      <x:c r="D108" s="9" t="str">
        <x:v>Containers</x:v>
      </x:c>
      <x:c r="E108" s="9" t="str">
        <x:v>Transfer glassware</x:v>
      </x:c>
      <x:c r="F108" s="9" t="str">
        <x:v>New proposal</x:v>
      </x:c>
      <x:c r="G108" s="9" t="str">
        <x:v>Assist transfers into a compatible narrow-neck vessel</x:v>
      </x:c>
      <x:c r="H108" s="9" t="str">
        <x:v>None</x:v>
      </x:c>
      <x:c r="I108" s="9" t="str">
        <x:v>Filled raw-resource vessel: Legger/local owner; other carrier eligibility TBD</x:v>
      </x:c>
      <x:c r="J108" s="13"/>
      <x:c r="K108" s="15"/>
      <x:c r="L108" s="9" t="str">
        <x:v>Glassworker/fabricator or salvage candidate; no recipe authored</x:v>
      </x:c>
      <x:c r="M108" s="9" t="str">
        <x:v>Materials: Glass bowl and stem</x:v>
      </x:c>
      <x:c r="N108" s="9" t="str">
        <x:v>Not implemented</x:v>
      </x:c>
      <x:c r="O108" s="9" t="str">
        <x:v>Residue/cross-contamination and workshop reconditioning unresolved; no ambient fluid pooling</x:v>
      </x:c>
      <x:c r="P108" s="17"/>
      <x:c r="Q108" s="17"/>
      <x:c r="R108" s="17"/>
      <x:c r="S108" s="17"/>
      <x:c r="T108" s="17"/>
      <x:c r="U108" s="9" t="str">
        <x:v>Qualitative size: Tool-sized. Closure: No closure; never a storage vessel. Contents: Temporary transfer contact only</x:v>
      </x:c>
      <x:c r="V108" s="11"/>
      <x:c r="W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8" s="4" t="str">
        <x:v>Tool</x:v>
      </x:c>
      <x:c r="Y108" s="4" t="str">
        <x:v>Finished item</x:v>
      </x:c>
      <x:c r="Z108" s="4" t="str">
        <x:v>Manufactured / unresolved</x:v>
      </x:c>
      <x:c r="AA108" s="4" t="str">
        <x:v>Material transfer</x:v>
      </x:c>
      <x:c r="AB108" s="4" t="str">
        <x:v>Glass</x:v>
      </x:c>
      <x:c r="AC108" s="4" t="str">
        <x:v>Solid part</x:v>
      </x:c>
      <x:c r="AD108" s="4" t="str">
        <x:v>Proposal</x:v>
      </x:c>
      <x:c r="AE108" s="4" t="str">
        <x:f>LOWER(A108&amp;"; "&amp;B108&amp;"; "&amp;D108&amp;"; "&amp;E108&amp;"; "&amp;X108&amp;"; "&amp;Y108&amp;"; "&amp;Z108&amp;"; "&amp;AA108&amp;"; "&amp;AB108&amp;"; "&amp;AC108&amp;"; "&amp;AD108&amp;"; "&amp;V108&amp;"; "&amp;C108&amp;"; "&amp;AH108&amp;"; "&amp;AI108)</x:f>
        <x:v>proposal.container.funnel; glass transfer funnel; containers; transfer glassware; tool; finished item; manufactured / unresolved; material transfer; glass; solid part; proposal; ; not applicable; unassigned; finished item</x:v>
      </x:c>
      <x:c r="AF108" s="4" t="str">
        <x:v>From current item description. Proposed uses retain their existing approval status.</x:v>
      </x:c>
      <x:c r="AG108" s="4" t="str">
        <x:v>Finished endpoint; material tier is not applicable. Input tiers belong to the chosen recipe.</x:v>
      </x:c>
      <x:c r="AH108" s="4" t="str">
        <x:v>Unassigned</x:v>
      </x:c>
      <x:c r="AI108" s="4" t="str">
        <x:v>Finished item</x:v>
      </x:c>
      <x:c r="AJ108" s="4" t="n">
        <x:f>COUNTIFS('Material routes'!$D$6:$D$1505,A108,'Material routes'!$C$6:$C$1505,"Output")</x:f>
        <x:v>0</x:v>
      </x:c>
      <x:c r="AK108" s="4" t="n">
        <x:f>SUM(COUNTIFS('Material routes'!$D$6:$D$1505,A108,'Material routes'!$C$6:$C$1505,"Ingredient candidate"),COUNTIFS('Material routes'!$D$6:$D$1505,A108,'Material routes'!$C$6:$C$1505,"Consumed input"),COUNTIFS('Material routes'!$D$6:$D$1505,A108,'Material routes'!$C$6:$C$1505,"Contained input"),COUNTIFS('Material routes'!$D$6:$D$1505,A108,'Material routes'!$C$6:$C$1505,"Transform input"))</x:f>
        <x:v>0</x:v>
      </x:c>
      <x:c r="AL108" s="4" t="n">
        <x:f>COUNTIFS('Material routes'!$D$6:$D$1505,A108,'Material routes'!$C$6:$C$1505,"Tool candidate")</x:f>
        <x:v>0</x:v>
      </x:c>
      <x:c r="AM108" s="4" t="str">
        <x:f>IF(AJ108&gt;0,"Route listed; review status/completeness",IF(C108="T0","Raw entry feed; no production route","No production route listed"))</x:f>
        <x:v>No production route listed</x:v>
      </x:c>
      <x:c r="AN108" s="14" t="n">
        <x:f>IF(C108="T0",0,IF(C108="T1",1,IF(C108="T2",2,IF(C108="T3",3,IF(C108="T4",4,IF(C108="Unassigned",98,99))))))</x:f>
        <x:v>99</x:v>
      </x:c>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unassigned; finished item</x:v>
      </x:c>
      <x:c r="AF109" s="4" t="str">
        <x:v>From current item description. Proposed uses retain their existing approval status.</x:v>
      </x:c>
      <x:c r="AG109" s="4" t="str">
        <x:v>Finished endpoint; material tier is not applicable. Input tiers belong to the chosen recipe.</x:v>
      </x:c>
      <x:c r="AH109" s="4" t="str">
        <x:v>Unassigned</x:v>
      </x:c>
      <x:c r="AI109" s="4" t="str">
        <x:v>Finished item</x:v>
      </x:c>
      <x:c r="AJ109" s="4" t="n">
        <x:f>COUNTIFS('Material routes'!$D$6:$D$1505,A109,'Material routes'!$C$6:$C$1505,"Output")</x:f>
        <x:v>0</x:v>
      </x:c>
      <x:c r="AK109" s="4" t="n">
        <x:f>SUM(COUNTIFS('Material routes'!$D$6:$D$1505,A109,'Material routes'!$C$6:$C$1505,"Ingredient candidate"),COUNTIFS('Material routes'!$D$6:$D$1505,A109,'Material routes'!$C$6:$C$1505,"Consumed input"),COUNTIFS('Material routes'!$D$6:$D$1505,A109,'Material routes'!$C$6:$C$1505,"Contained input"),COUNTIFS('Material routes'!$D$6:$D$1505,A109,'Material routes'!$C$6:$C$1505,"Transform input"))</x:f>
        <x:v>0</x:v>
      </x:c>
      <x:c r="AL109" s="4" t="n">
        <x:f>COUNTIFS('Material routes'!$D$6:$D$1505,A109,'Material routes'!$C$6:$C$1505,"Tool candidate")</x:f>
        <x:v>0</x:v>
      </x:c>
      <x:c r="AM109" s="4" t="str">
        <x:f>IF(AJ109&gt;0,"Route listed; review status/completeness",IF(C109="T0","Raw entry feed; no production route","No production route listed"))</x:f>
        <x:v>No production route listed</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t2; not applicable; component</x:v>
      </x:c>
      <x:c r="AF110" s="4" t="str">
        <x:v>From current item description. Proposed uses retain their existing approval status.</x:v>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str">
        <x:v>Component</x:v>
      </x:c>
      <x:c r="AJ110" s="4" t="n">
        <x:f>COUNTIFS('Material routes'!$D$6:$D$1505,A110,'Material routes'!$C$6:$C$1505,"Output")</x:f>
        <x:v>1</x:v>
      </x:c>
      <x:c r="AK110" s="4" t="n">
        <x:f>SUM(COUNTIFS('Material routes'!$D$6:$D$1505,A110,'Material routes'!$C$6:$C$1505,"Ingredient candidate"),COUNTIFS('Material routes'!$D$6:$D$1505,A110,'Material routes'!$C$6:$C$1505,"Consumed input"),COUNTIFS('Material routes'!$D$6:$D$1505,A110,'Material routes'!$C$6:$C$1505,"Contained input"),COUNTIFS('Material routes'!$D$6:$D$1505,A110,'Material routes'!$C$6:$C$1505,"Transform input"))</x:f>
        <x:v>0</x:v>
      </x:c>
      <x:c r="AL110" s="4" t="n">
        <x:f>COUNTIFS('Material routes'!$D$6:$D$1505,A110,'Material routes'!$C$6:$C$1505,"Tool candidate")</x:f>
        <x:v>0</x:v>
      </x:c>
      <x:c r="AM110" s="4" t="str">
        <x:f>IF(AJ110&gt;0,"Route listed; review status/completeness",IF(C110="T0","Raw entry feed; no production route","No production route listed"))</x:f>
        <x:v>Route listed; review status/completeness</x:v>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t="str">
        <x:v>proposal.container.seal_collar</x:v>
      </x:c>
      <x:c r="B111" s="9" t="str">
        <x:v>Compression seal collar</x:v>
      </x:c>
      <x:c r="C111" s="4" t="str">
        <x:v>T3</x:v>
      </x:c>
      <x:c r="D111" s="9" t="str">
        <x:v>Containers</x:v>
      </x:c>
      <x:c r="E111" s="9" t="str">
        <x:v>Closure component</x:v>
      </x:c>
      <x:c r="F111" s="9" t="str">
        <x:v>New proposal</x:v>
      </x:c>
      <x:c r="G111" s="9" t="str">
        <x:v>Retain and compress a vessel lid/seat</x:v>
      </x:c>
      <x:c r="H111" s="9" t="str">
        <x:v>None</x:v>
      </x:c>
      <x:c r="I111" s="9" t="str">
        <x:v>Filled raw-resource vessel: Legger/local owner; other carrier eligibility TBD</x:v>
      </x:c>
      <x:c r="J111" s="13"/>
      <x:c r="K111" s="15"/>
      <x:c r="L111" s="9" t="str">
        <x:v>Glassworker/fabricator or salvage candidate; no recipe authored</x:v>
      </x:c>
      <x:c r="M111" s="9" t="str">
        <x:v>Materials: Metal/shell collar; compatible mineral/biological seal insert TBD</x:v>
      </x:c>
      <x:c r="N111" s="9" t="str">
        <x:v>Not implemented</x:v>
      </x:c>
      <x:c r="O111" s="9" t="str">
        <x:v>Biological membrane is not automatically compatible; no fat/oil/gasket recipe accepted</x:v>
      </x:c>
      <x:c r="P111" s="17"/>
      <x:c r="Q111" s="17"/>
      <x:c r="R111" s="17"/>
      <x:c r="S111" s="17"/>
      <x:c r="T111" s="17"/>
      <x:c r="U111" s="9" t="str">
        <x:v>Qualitative size: Part-sized. Closure: Mechanical collar. Contents: Vessel closure, not a liquid container</x:v>
      </x:c>
      <x:c r="V111" s="11"/>
      <x:c r="W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1" s="4" t="str">
        <x:v>Container part</x:v>
      </x:c>
      <x:c r="Y111" s="4" t="str">
        <x:v>Processed intermediate</x:v>
      </x:c>
      <x:c r="Z111" s="4" t="str">
        <x:v>Manufactured / unresolved</x:v>
      </x:c>
      <x:c r="AA111" s="4" t="str">
        <x:v>Sealing</x:v>
      </x:c>
      <x:c r="AB111" s="4" t="str">
        <x:v>Mixed / unresolved</x:v>
      </x:c>
      <x:c r="AC111" s="4" t="str">
        <x:v>Solid part</x:v>
      </x:c>
      <x:c r="AD111" s="4" t="str">
        <x:v>Proposal</x:v>
      </x:c>
      <x:c r="AE111" s="4" t="str">
        <x:f>LOWER(A111&amp;"; "&amp;B111&amp;"; "&amp;D111&amp;"; "&amp;E111&amp;"; "&amp;X111&amp;"; "&amp;Y111&amp;"; "&amp;Z111&amp;"; "&amp;AA111&amp;"; "&amp;AB111&amp;"; "&amp;AC111&amp;"; "&amp;AD111&amp;"; "&amp;V111&amp;"; "&amp;C111&amp;"; "&amp;AH111&amp;"; "&amp;AI111)</x:f>
        <x:v>proposal.container.seal_collar; compression seal collar; containers; closure component; container part; processed intermediate; manufactured / unresolved; sealing; mixed / unresolved; solid part; proposal; ; t3; not applicable; component</x:v>
      </x:c>
      <x:c r="AF111" s="4" t="str">
        <x:v>From current item description. Proposed uses retain their existing approval status.</x:v>
      </x:c>
      <x:c r="AG111" s="4" t="str">
        <x:v>October 15 proposed tier review: Form a collar and retained seal from prepared metal and sealing stocks. Candidate route only: quantities, yield, tools, fit, process conditions and service compatibility remain open. </x:v>
      </x:c>
      <x:c r="AH111" s="4" t="str">
        <x:v>Not applicable</x:v>
      </x:c>
      <x:c r="AI111" s="4" t="str">
        <x:v>Component</x:v>
      </x:c>
      <x:c r="AJ111" s="4" t="n">
        <x:f>COUNTIFS('Material routes'!$D$6:$D$1505,A111,'Material routes'!$C$6:$C$1505,"Output")</x:f>
        <x:v>1</x:v>
      </x:c>
      <x:c r="AK111" s="4" t="n">
        <x:f>SUM(COUNTIFS('Material routes'!$D$6:$D$1505,A111,'Material routes'!$C$6:$C$1505,"Ingredient candidate"),COUNTIFS('Material routes'!$D$6:$D$1505,A111,'Material routes'!$C$6:$C$1505,"Consumed input"),COUNTIFS('Material routes'!$D$6:$D$1505,A111,'Material routes'!$C$6:$C$1505,"Contained input"),COUNTIFS('Material routes'!$D$6:$D$1505,A111,'Material routes'!$C$6:$C$1505,"Transform input"))</x:f>
        <x:v>0</x:v>
      </x:c>
      <x:c r="AL111" s="4" t="n">
        <x:f>COUNTIFS('Material routes'!$D$6:$D$1505,A111,'Material routes'!$C$6:$C$1505,"Tool candidate")</x:f>
        <x:v>0</x:v>
      </x:c>
      <x:c r="AM111" s="4" t="str">
        <x:f>IF(AJ111&gt;0,"Route listed; review status/completeness",IF(C111="T0","Raw entry feed; no production route","No production route listed"))</x:f>
        <x:v>Route listed; review status/completeness</x:v>
      </x:c>
      <x:c r="AN111" s="14" t="n">
        <x:f>IF(C111="T0",0,IF(C111="T1",1,IF(C111="T2",2,IF(C111="T3",3,IF(C111="T4",4,IF(C111="Unassigned",98,99))))))</x:f>
        <x:v>3</x:v>
      </x:c>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t="str">
        <x:v>proposal.gear.mail_shirt</x:v>
      </x:c>
      <x:c r="B112" s="9" t="str">
        <x:v>Chainmail shirt</x:v>
      </x:c>
      <x:c r="C112" s="4" t="str">
        <x:v>Not applicable</x:v>
      </x:c>
      <x:c r="D112" s="9" t="str">
        <x:v>Equipment</x:v>
      </x:c>
      <x:c r="E112" s="9" t="str">
        <x:v>Torso layer</x:v>
      </x:c>
      <x:c r="F112" s="9" t="str">
        <x:v>User direction; not implemented</x:v>
      </x:c>
      <x:c r="G112" s="9" t="str">
        <x:v>Everyday metal chainmail clothing; fitted/protective effects remain undecided.</x:v>
      </x:c>
      <x:c r="H112" s="9" t="str">
        <x:v>Unassigned; loadout extension TBD</x:v>
      </x:c>
      <x:c r="I112" s="9" t="str">
        <x:v>Booter-worn/held concept; permitted spares in Legger cargo TBD</x:v>
      </x:c>
      <x:c r="J112" s="13"/>
      <x:c r="K112" s="15"/>
      <x:c r="L112" s="9" t="str">
        <x:v>Fabrication, trade or salvage candidate; no recipe authored</x:v>
      </x:c>
      <x:c r="M112" s="9" t="str">
        <x:v>Proposed materials: Metal rings; attachment/underlayer material undecided</x:v>
      </x:c>
      <x:c r="N112" s="9" t="str">
        <x:v>Not implemented</x:v>
      </x:c>
      <x:c r="O112" s="9" t="str">
        <x:v>Layering, weight, noise and underlayer requirements need design; no cloth assumed</x:v>
      </x:c>
      <x:c r="P112" s="17"/>
      <x:c r="Q112" s="17"/>
      <x:c r="R112" s="17"/>
      <x:c r="S112" s="17"/>
      <x:c r="T112" s="17"/>
      <x:c r="U112" s="9" t="str">
        <x:v>Ordinary simple chainmail belongs to regular clothing. Elaborate variants can be fashion; detailed construction, mass and effects remain open.</x:v>
      </x:c>
      <x:c r="V112" s="11" t="str">
        <x:v>protection; chain mail shirt</x:v>
      </x:c>
      <x:c r="W112" s="9" t="str">
        <x:v>Direct author clarification, October 14, 2026; Docs/WORLD_BASIS.md#material-culture. Ordinary wear: simple wraps, metal chainmail and practical metal-based pieces with minimal fur. Elaborate fashion remains rare/expensive; no cloth.</x:v>
      </x:c>
      <x:c r="X112" s="4" t="str">
        <x:v>Armor</x:v>
      </x:c>
      <x:c r="Y112" s="4" t="str">
        <x:v>Finished item</x:v>
      </x:c>
      <x:c r="Z112" s="4" t="str">
        <x:v>Manufactured / unresolved</x:v>
      </x:c>
      <x:c r="AA112" s="4" t="str">
        <x:v>Clothing</x:v>
      </x:c>
      <x:c r="AB112" s="4" t="str">
        <x:v>Metal</x:v>
      </x:c>
      <x:c r="AC112" s="4" t="str">
        <x:v>Garment</x:v>
      </x:c>
      <x:c r="AD112" s="4" t="str">
        <x:v>Author direction</x:v>
      </x:c>
      <x:c r="AE112" s="4" t="str">
        <x:f>LOWER(A112&amp;"; "&amp;B112&amp;"; "&amp;D112&amp;"; "&amp;E112&amp;"; "&amp;X112&amp;"; "&amp;Y112&amp;"; "&amp;Z112&amp;"; "&amp;AA112&amp;"; "&amp;AB112&amp;"; "&amp;AC112&amp;"; "&amp;AD112&amp;"; "&amp;V112&amp;"; "&amp;C112&amp;"; "&amp;AH112&amp;"; "&amp;AI112)</x:f>
        <x:v>proposal.gear.mail_shirt; chainmail shirt; equipment; torso layer; armor; finished item; manufactured / unresolved; clothing; metal; garment; author direction; protection; chain mail shirt; not applicable; unassigned; finished item</x:v>
      </x:c>
      <x:c r="AF112" s="4" t="str">
        <x:v>From current item description. Proposed uses retain their existing approval status.</x:v>
      </x:c>
      <x:c r="AG112" s="4" t="str">
        <x:v>Finished endpoint; material tier is not applicable. Input tiers belong to the chosen recipe.</x:v>
      </x:c>
      <x:c r="AH112" s="4" t="str">
        <x:v>Unassigned</x:v>
      </x:c>
      <x:c r="AI112" s="4" t="str">
        <x:v>Finished item</x:v>
      </x:c>
      <x:c r="AJ112" s="4" t="n">
        <x:f>COUNTIFS('Material routes'!$D$6:$D$1505,A112,'Material routes'!$C$6:$C$1505,"Output")</x:f>
        <x:v>0</x:v>
      </x:c>
      <x:c r="AK112" s="4" t="n">
        <x:f>SUM(COUNTIFS('Material routes'!$D$6:$D$1505,A112,'Material routes'!$C$6:$C$1505,"Ingredient candidate"),COUNTIFS('Material routes'!$D$6:$D$1505,A112,'Material routes'!$C$6:$C$1505,"Consumed input"),COUNTIFS('Material routes'!$D$6:$D$1505,A112,'Material routes'!$C$6:$C$1505,"Contained input"),COUNTIFS('Material routes'!$D$6:$D$1505,A112,'Material routes'!$C$6:$C$1505,"Transform input"))</x:f>
        <x:v>0</x:v>
      </x:c>
      <x:c r="AL112" s="4" t="n">
        <x:f>COUNTIFS('Material routes'!$D$6:$D$1505,A112,'Material routes'!$C$6:$C$1505,"Tool candidate")</x:f>
        <x:v>0</x:v>
      </x:c>
      <x:c r="AM112" s="4" t="str">
        <x:f>IF(AJ112&gt;0,"Route listed; review status/completeness",IF(C112="T0","Raw entry feed; no production route","No production route listed"))</x:f>
        <x:v>No production route listed</x:v>
      </x:c>
      <x:c r="AN112" s="14" t="n">
        <x:f>IF(C112="T0",0,IF(C112="T1",1,IF(C112="T2",2,IF(C112="T3",3,IF(C112="T4",4,IF(C112="Unassigned",98,99))))))</x:f>
        <x:v>99</x:v>
      </x:c>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t="str">
        <x:v>proposal.gear.metal_armor_set</x:v>
      </x:c>
      <x:c r="B113" s="9" t="str">
        <x:v>Assembled metal armor</x:v>
      </x:c>
      <x:c r="C113" s="4" t="str">
        <x:v>Not applicable</x:v>
      </x:c>
      <x:c r="D113" s="9" t="str">
        <x:v>Equipment</x:v>
      </x:c>
      <x:c r="E113" s="9" t="str">
        <x:v>Whole-body assembly candidate</x:v>
      </x:c>
      <x:c r="F113" s="9" t="str">
        <x:v>User direction; not implemented</x:v>
      </x:c>
      <x:c r="G113" s="9" t="str">
        <x:v>A coordinated armor family from crude to elaborate</x:v>
      </x:c>
      <x:c r="H113" s="9" t="str">
        <x:v>Unassigned; loadout extension TBD</x:v>
      </x:c>
      <x:c r="I113" s="9" t="str">
        <x:v>Booter-worn/held concept; permitted spares in Legger cargo TBD</x:v>
      </x:c>
      <x:c r="J113" s="13"/>
      <x:c r="K113" s="15"/>
      <x:c r="L113" s="9" t="str">
        <x:v>Fabrication, trade or salvage candidate; no recipe authored</x:v>
      </x:c>
      <x:c r="M113" s="9" t="str">
        <x:v>Proposed materials: Metal plates; hinges/rivets; backing and connectors undecided</x:v>
      </x:c>
      <x:c r="N113" s="9" t="str">
        <x:v>Not implemented</x:v>
      </x:c>
      <x:c r="O113" s="9" t="str">
        <x:v>Set versus independently owned pieces unresolved; do not count the same plates as both set and components</x:v>
      </x:c>
      <x:c r="P113" s="17"/>
      <x:c r="Q113" s="17"/>
      <x:c r="R113" s="17"/>
      <x:c r="S113" s="17"/>
      <x:c r="T113" s="17"/>
      <x:c r="U113" s="9" t="str">
        <x:v>Crude: Mixed scavenged plates on a simple carrier. Serviceable: Coordinated torso and limb pieces. Elaborate: Fitted articulated ensemble with matched joints</x:v>
      </x:c>
      <x:c r="V113" s="11"/>
      <x:c r="W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3" s="4" t="str">
        <x:v>Armor</x:v>
      </x:c>
      <x:c r="Y113" s="4" t="str">
        <x:v>Finished item</x:v>
      </x:c>
      <x:c r="Z113" s="4" t="str">
        <x:v>Manufactured / unresolved</x:v>
      </x:c>
      <x:c r="AA113" s="4" t="str">
        <x:v>Protection</x:v>
      </x:c>
      <x:c r="AB113" s="4" t="str">
        <x:v>Metal</x:v>
      </x:c>
      <x:c r="AC113" s="4" t="str">
        <x:v>Assembly</x:v>
      </x:c>
      <x:c r="AD113" s="4" t="str">
        <x:v>Author direction</x:v>
      </x:c>
      <x:c r="AE113" s="4" t="str">
        <x:f>LOWER(A113&amp;"; "&amp;B113&amp;"; "&amp;D113&amp;"; "&amp;E113&amp;"; "&amp;X113&amp;"; "&amp;Y113&amp;"; "&amp;Z113&amp;"; "&amp;AA113&amp;"; "&amp;AB113&amp;"; "&amp;AC113&amp;"; "&amp;AD113&amp;"; "&amp;V113&amp;"; "&amp;C113&amp;"; "&amp;AH113&amp;"; "&amp;AI113)</x:f>
        <x:v>proposal.gear.metal_armor_set; assembled metal armor; equipment; whole-body assembly candidate; armor; finished item; manufactured / unresolved; protection; metal; assembly; author direction; ; not applicable; unassigned; finished item</x:v>
      </x:c>
      <x:c r="AF113" s="4" t="str">
        <x:v>From current item description. Proposed uses retain their existing approval status.</x:v>
      </x:c>
      <x:c r="AG113" s="4" t="str">
        <x:v>Finished endpoint; material tier is not applicable. Input tiers belong to the chosen recipe.</x:v>
      </x:c>
      <x:c r="AH113" s="4" t="str">
        <x:v>Unassigned</x:v>
      </x:c>
      <x:c r="AI113" s="4" t="str">
        <x:v>Finished item</x:v>
      </x:c>
      <x:c r="AJ113" s="4" t="n">
        <x:f>COUNTIFS('Material routes'!$D$6:$D$1505,A113,'Material routes'!$C$6:$C$1505,"Output")</x:f>
        <x:v>0</x:v>
      </x:c>
      <x:c r="AK113" s="4" t="n">
        <x:f>SUM(COUNTIFS('Material routes'!$D$6:$D$1505,A113,'Material routes'!$C$6:$C$1505,"Ingredient candidate"),COUNTIFS('Material routes'!$D$6:$D$1505,A113,'Material routes'!$C$6:$C$1505,"Consumed input"),COUNTIFS('Material routes'!$D$6:$D$1505,A113,'Material routes'!$C$6:$C$1505,"Contained input"),COUNTIFS('Material routes'!$D$6:$D$1505,A113,'Material routes'!$C$6:$C$1505,"Transform input"))</x:f>
        <x:v>0</x:v>
      </x:c>
      <x:c r="AL113" s="4" t="n">
        <x:f>COUNTIFS('Material routes'!$D$6:$D$1505,A113,'Material routes'!$C$6:$C$1505,"Tool candidate")</x:f>
        <x:v>0</x:v>
      </x:c>
      <x:c r="AM113" s="4" t="str">
        <x:f>IF(AJ113&gt;0,"Route listed; review status/completeness",IF(C113="T0","Raw entry feed; no production route","No production route listed"))</x:f>
        <x:v>No production route listed</x:v>
      </x:c>
      <x:c r="AN113" s="14" t="n">
        <x:f>IF(C113="T0",0,IF(C113="T1",1,IF(C113="T2",2,IF(C113="T3",3,IF(C113="T4",4,IF(C113="Unassigned",98,99))))))</x:f>
        <x:v>99</x:v>
      </x:c>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str">
        <x:v>proposal.gear.chest_armor</x:v>
      </x:c>
      <x:c r="B114" s="9" t="str">
        <x:v>Chest armor</x:v>
      </x:c>
      <x:c r="C114" s="4" t="str">
        <x:v>Not applicable</x:v>
      </x:c>
      <x:c r="D114" s="9" t="str">
        <x:v>Equipment</x:v>
      </x:c>
      <x:c r="E114" s="9" t="str">
        <x:v>Torso plate</x:v>
      </x:c>
      <x:c r="F114" s="9" t="str">
        <x:v>User direction; not implemented</x:v>
      </x:c>
      <x:c r="G114" s="9" t="str">
        <x:v>Torso protection candidate</x:v>
      </x:c>
      <x:c r="H114" s="9" t="str">
        <x:v>Unassigned; loadout extension TBD</x:v>
      </x:c>
      <x:c r="I114" s="9" t="str">
        <x:v>Booter-worn/held concept; permitted spares in Legger cargo TBD</x:v>
      </x:c>
      <x:c r="J114" s="13"/>
      <x:c r="K114" s="15"/>
      <x:c r="L114" s="9" t="str">
        <x:v>Fabrication, trade or salvage candidate; no recipe authored</x:v>
      </x:c>
      <x:c r="M114" s="9" t="str">
        <x:v>Proposed materials: Worked metal; optional shell/mineral-backed design</x:v>
      </x:c>
      <x:c r="N114" s="9" t="str">
        <x:v>Not implemented</x:v>
      </x:c>
      <x:c r="O114" s="9" t="str">
        <x:v>Relationship to chainmail, jacket, cloak and canisters unresolved; no automatic Jacket-slot compatibility</x:v>
      </x:c>
      <x:c r="P114" s="17"/>
      <x:c r="Q114" s="17"/>
      <x:c r="R114" s="17"/>
      <x:c r="S114" s="17"/>
      <x:c r="T114" s="17"/>
      <x:c r="U114" s="9" t="str">
        <x:v>Crude: Single repaired plate and simple retaining hardware. Serviceable: Shaped front/back panels with accessible closures. Elaborate: Fitted articulated chest assembly with replaceable panels</x:v>
      </x:c>
      <x:c r="V114" s="11"/>
      <x:c r="W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4" s="4" t="str">
        <x:v>Armor</x:v>
      </x:c>
      <x:c r="Y114" s="4" t="str">
        <x:v>Finished item</x:v>
      </x:c>
      <x:c r="Z114" s="4" t="str">
        <x:v>Manufactured / unresolved</x:v>
      </x:c>
      <x:c r="AA114" s="4" t="str">
        <x:v>Protection</x:v>
      </x:c>
      <x:c r="AB114" s="4" t="str">
        <x:v>Metal</x:v>
      </x:c>
      <x:c r="AC114" s="4" t="str">
        <x:v>Assembly</x:v>
      </x:c>
      <x:c r="AD114" s="4" t="str">
        <x:v>Author direction</x:v>
      </x:c>
      <x:c r="AE114" s="4" t="str">
        <x:f>LOWER(A114&amp;"; "&amp;B114&amp;"; "&amp;D114&amp;"; "&amp;E114&amp;"; "&amp;X114&amp;"; "&amp;Y114&amp;"; "&amp;Z114&amp;"; "&amp;AA114&amp;"; "&amp;AB114&amp;"; "&amp;AC114&amp;"; "&amp;AD114&amp;"; "&amp;V114&amp;"; "&amp;C114&amp;"; "&amp;AH114&amp;"; "&amp;AI114)</x:f>
        <x:v>proposal.gear.chest_armor; chest armor; equipment; torso plate; armor; finished item; manufactured / unresolved; protection; metal; assembly; author direction; ; not applicable; unassigned; finished item</x:v>
      </x:c>
      <x:c r="AF114" s="4" t="str">
        <x:v>From current item description. Proposed uses retain their existing approval status.</x:v>
      </x:c>
      <x:c r="AG114" s="4" t="str">
        <x:v>Finished endpoint; material tier is not applicable. Input tiers belong to the chosen recipe.</x:v>
      </x:c>
      <x:c r="AH114" s="4" t="str">
        <x:v>Unassigned</x:v>
      </x:c>
      <x:c r="AI114" s="4" t="str">
        <x:v>Finished item</x:v>
      </x:c>
      <x:c r="AJ114" s="4" t="n">
        <x:f>COUNTIFS('Material routes'!$D$6:$D$1505,A114,'Material routes'!$C$6:$C$1505,"Output")</x:f>
        <x:v>1</x:v>
      </x:c>
      <x:c r="AK114" s="4" t="n">
        <x:f>SUM(COUNTIFS('Material routes'!$D$6:$D$1505,A114,'Material routes'!$C$6:$C$1505,"Ingredient candidate"),COUNTIFS('Material routes'!$D$6:$D$1505,A114,'Material routes'!$C$6:$C$1505,"Consumed input"),COUNTIFS('Material routes'!$D$6:$D$1505,A114,'Material routes'!$C$6:$C$1505,"Contained input"),COUNTIFS('Material routes'!$D$6:$D$1505,A114,'Material routes'!$C$6:$C$1505,"Transform input"))</x:f>
        <x:v>0</x:v>
      </x:c>
      <x:c r="AL114" s="4" t="n">
        <x:f>COUNTIFS('Material routes'!$D$6:$D$1505,A114,'Material routes'!$C$6:$C$1505,"Tool candidate")</x:f>
        <x:v>0</x:v>
      </x:c>
      <x:c r="AM114" s="4" t="str">
        <x:f>IF(AJ114&gt;0,"Route listed; review status/completeness",IF(C114="T0","Raw entry feed; no production route","No production route listed"))</x:f>
        <x:v>Route listed; review status/completeness</x:v>
      </x:c>
      <x:c r="AN114" s="14" t="n">
        <x:f>IF(C114="T0",0,IF(C114="T1",1,IF(C114="T2",2,IF(C114="T3",3,IF(C114="T4",4,IF(C114="Unassigned",98,99))))))</x:f>
        <x:v>99</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str">
        <x:v>proposal.gear.helmet</x:v>
      </x:c>
      <x:c r="B115" s="9" t="str">
        <x:v>Helmet</x:v>
      </x:c>
      <x:c r="C115" s="4" t="str">
        <x:v>Not applicable</x:v>
      </x:c>
      <x:c r="D115" s="9" t="str">
        <x:v>Equipment</x:v>
      </x:c>
      <x:c r="E115" s="9" t="str">
        <x:v>Head</x:v>
      </x:c>
      <x:c r="F115" s="9" t="str">
        <x:v>User direction; not implemented</x:v>
      </x:c>
      <x:c r="G115" s="9" t="str">
        <x:v>Head protection with readable sight/hearing tradeoffs</x:v>
      </x:c>
      <x:c r="H115" s="9" t="str">
        <x:v>Unassigned; loadout extension TBD</x:v>
      </x:c>
      <x:c r="I115" s="9" t="str">
        <x:v>Booter-worn/held concept; permitted spares in Legger cargo TBD</x:v>
      </x:c>
      <x:c r="J115" s="13"/>
      <x:c r="K115" s="15"/>
      <x:c r="L115" s="9" t="str">
        <x:v>Fabrication, trade or salvage candidate; no recipe authored</x:v>
      </x:c>
      <x:c r="M115" s="9" t="str">
        <x:v>Proposed materials: Metal; optional shell panels; liner material undecided</x:v>
      </x:c>
      <x:c r="N115" s="9" t="str">
        <x:v>Not implemented</x:v>
      </x:c>
      <x:c r="O115" s="9" t="str">
        <x:v>Visibility, hearing, breathing and worn canister interaction need design; no sealed respiratory protection implied</x:v>
      </x:c>
      <x:c r="P115" s="17"/>
      <x:c r="Q115" s="17"/>
      <x:c r="R115" s="17"/>
      <x:c r="S115" s="17"/>
      <x:c r="T115" s="17"/>
      <x:c r="U115" s="9" t="str">
        <x:v>Crude: Simple open bowl or salvaged cap. Serviceable: Fitted shell with cheek/neck coverage options. Elaborate: Articulated protective helmet with carefully framed sightlines</x:v>
      </x:c>
      <x:c r="V115" s="11"/>
      <x:c r="W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5" s="4" t="str">
        <x:v>Armor</x:v>
      </x:c>
      <x:c r="Y115" s="4" t="str">
        <x:v>Finished item</x:v>
      </x:c>
      <x:c r="Z115" s="4" t="str">
        <x:v>Manufactured / unresolved</x:v>
      </x:c>
      <x:c r="AA115" s="4" t="str">
        <x:v>Protection</x:v>
      </x:c>
      <x:c r="AB115" s="4" t="str">
        <x:v>Metal</x:v>
      </x:c>
      <x:c r="AC115" s="4" t="str">
        <x:v>Assembly</x:v>
      </x:c>
      <x:c r="AD115" s="4" t="str">
        <x:v>Author direction</x:v>
      </x:c>
      <x:c r="AE115" s="4" t="str">
        <x:f>LOWER(A115&amp;"; "&amp;B115&amp;"; "&amp;D115&amp;"; "&amp;E115&amp;"; "&amp;X115&amp;"; "&amp;Y115&amp;"; "&amp;Z115&amp;"; "&amp;AA115&amp;"; "&amp;AB115&amp;"; "&amp;AC115&amp;"; "&amp;AD115&amp;"; "&amp;V115&amp;"; "&amp;C115&amp;"; "&amp;AH115&amp;"; "&amp;AI115)</x:f>
        <x:v>proposal.gear.helmet; helmet; equipment; head; armor; finished item; manufactured / unresolved; protection; metal; assembly; author direction; ; not applicable; unassigned; finished item</x:v>
      </x:c>
      <x:c r="AF115" s="4" t="str">
        <x:v>From current item description. Proposed uses retain their existing approval status.</x:v>
      </x:c>
      <x:c r="AG115" s="4" t="str">
        <x:v>Finished endpoint; material tier is not applicable. Input tiers belong to the chosen recipe.</x:v>
      </x:c>
      <x:c r="AH115" s="4" t="str">
        <x:v>Unassigned</x:v>
      </x:c>
      <x:c r="AI115" s="4" t="str">
        <x:v>Finished item</x:v>
      </x:c>
      <x:c r="AJ115" s="4" t="n">
        <x:f>COUNTIFS('Material routes'!$D$6:$D$1505,A115,'Material routes'!$C$6:$C$1505,"Output")</x:f>
        <x:v>0</x:v>
      </x:c>
      <x:c r="AK115" s="4" t="n">
        <x:f>SUM(COUNTIFS('Material routes'!$D$6:$D$1505,A115,'Material routes'!$C$6:$C$1505,"Ingredient candidate"),COUNTIFS('Material routes'!$D$6:$D$1505,A115,'Material routes'!$C$6:$C$1505,"Consumed input"),COUNTIFS('Material routes'!$D$6:$D$1505,A115,'Material routes'!$C$6:$C$1505,"Contained input"),COUNTIFS('Material routes'!$D$6:$D$1505,A115,'Material routes'!$C$6:$C$1505,"Transform input"))</x:f>
        <x:v>0</x:v>
      </x:c>
      <x:c r="AL115" s="4" t="n">
        <x:f>COUNTIFS('Material routes'!$D$6:$D$1505,A115,'Material routes'!$C$6:$C$1505,"Tool candidate")</x:f>
        <x:v>0</x:v>
      </x:c>
      <x:c r="AM115" s="4" t="str">
        <x:f>IF(AJ115&gt;0,"Route listed; review status/completeness",IF(C115="T0","Raw entry feed; no production route","No production route listed"))</x:f>
        <x:v>No production route listed</x:v>
      </x:c>
      <x:c r="AN115" s="14" t="n">
        <x:f>IF(C115="T0",0,IF(C115="T1",1,IF(C115="T2",2,IF(C115="T3",3,IF(C115="T4",4,IF(C115="Unassigned",98,99))))))</x:f>
        <x:v>99</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str">
        <x:v>proposal.gear.leg_armor</x:v>
      </x:c>
      <x:c r="B116" s="9" t="str">
        <x:v>Leg armor</x:v>
      </x:c>
      <x:c r="C116" s="4" t="str">
        <x:v>Not applicable</x:v>
      </x:c>
      <x:c r="D116" s="9" t="str">
        <x:v>Equipment</x:v>
      </x:c>
      <x:c r="E116" s="9" t="str">
        <x:v>Lower limbs</x:v>
      </x:c>
      <x:c r="F116" s="9" t="str">
        <x:v>User direction; not implemented</x:v>
      </x:c>
      <x:c r="G116" s="9" t="str">
        <x:v>Lower-limb protection candidate</x:v>
      </x:c>
      <x:c r="H116" s="9" t="str">
        <x:v>Unassigned; loadout extension TBD</x:v>
      </x:c>
      <x:c r="I116" s="9" t="str">
        <x:v>Booter-worn/held concept; permitted spares in Legger cargo TBD</x:v>
      </x:c>
      <x:c r="J116" s="13"/>
      <x:c r="K116" s="15"/>
      <x:c r="L116" s="9" t="str">
        <x:v>Fabrication, trade or salvage candidate; no recipe authored</x:v>
      </x:c>
      <x:c r="M116" s="9" t="str">
        <x:v>Proposed materials: Metal plate segments; mechanical/flexible joints TBD</x:v>
      </x:c>
      <x:c r="N116" s="9" t="str">
        <x:v>Not implemented</x:v>
      </x:c>
      <x:c r="O116" s="9" t="str">
        <x:v>Crouch, climb, gait and boots must remain compatible; no movement penalties fixed</x:v>
      </x:c>
      <x:c r="P116" s="17"/>
      <x:c r="Q116" s="17"/>
      <x:c r="R116" s="17"/>
      <x:c r="S116" s="17"/>
      <x:c r="T116" s="17"/>
      <x:c r="U116" s="9" t="str">
        <x:v>Crude: Separate shin plates and exposed joints. Serviceable: Matched shin/knee protection. Elaborate: Articulated thigh/knee/shin assembly</x:v>
      </x:c>
      <x:c r="V116" s="11"/>
      <x:c r="W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6" s="4" t="str">
        <x:v>Armor</x:v>
      </x:c>
      <x:c r="Y116" s="4" t="str">
        <x:v>Finished item</x:v>
      </x:c>
      <x:c r="Z116" s="4" t="str">
        <x:v>Manufactured / unresolved</x:v>
      </x:c>
      <x:c r="AA116" s="4" t="str">
        <x:v>Protection</x:v>
      </x:c>
      <x:c r="AB116" s="4" t="str">
        <x:v>Metal</x:v>
      </x:c>
      <x:c r="AC116" s="4" t="str">
        <x:v>Assembly</x:v>
      </x:c>
      <x:c r="AD116" s="4" t="str">
        <x:v>Author direction</x:v>
      </x:c>
      <x:c r="AE116" s="4" t="str">
        <x:f>LOWER(A116&amp;"; "&amp;B116&amp;"; "&amp;D116&amp;"; "&amp;E116&amp;"; "&amp;X116&amp;"; "&amp;Y116&amp;"; "&amp;Z116&amp;"; "&amp;AA116&amp;"; "&amp;AB116&amp;"; "&amp;AC116&amp;"; "&amp;AD116&amp;"; "&amp;V116&amp;"; "&amp;C116&amp;"; "&amp;AH116&amp;"; "&amp;AI116)</x:f>
        <x:v>proposal.gear.leg_armor; leg armor; equipment; lower limbs; armor; finished item; manufactured / unresolved; protection; metal; assembly; author direction; ; not applicable; unassigned; finished item</x:v>
      </x:c>
      <x:c r="AF116" s="4" t="str">
        <x:v>From current item description. Proposed uses retain their existing approval status.</x:v>
      </x:c>
      <x:c r="AG116" s="4" t="str">
        <x:v>Finished endpoint; material tier is not applicable. Input tiers belong to the chosen recipe.</x:v>
      </x:c>
      <x:c r="AH116" s="4" t="str">
        <x:v>Unassigned</x:v>
      </x:c>
      <x:c r="AI116" s="4" t="str">
        <x:v>Finished item</x:v>
      </x:c>
      <x:c r="AJ116" s="4" t="n">
        <x:f>COUNTIFS('Material routes'!$D$6:$D$1505,A116,'Material routes'!$C$6:$C$1505,"Output")</x:f>
        <x:v>0</x:v>
      </x:c>
      <x:c r="AK116" s="4" t="n">
        <x:f>SUM(COUNTIFS('Material routes'!$D$6:$D$1505,A116,'Material routes'!$C$6:$C$1505,"Ingredient candidate"),COUNTIFS('Material routes'!$D$6:$D$1505,A116,'Material routes'!$C$6:$C$1505,"Consumed input"),COUNTIFS('Material routes'!$D$6:$D$1505,A116,'Material routes'!$C$6:$C$1505,"Contained input"),COUNTIFS('Material routes'!$D$6:$D$1505,A116,'Material routes'!$C$6:$C$1505,"Transform input"))</x:f>
        <x:v>0</x:v>
      </x:c>
      <x:c r="AL116" s="4" t="n">
        <x:f>COUNTIFS('Material routes'!$D$6:$D$1505,A116,'Material routes'!$C$6:$C$1505,"Tool candidate")</x:f>
        <x:v>0</x:v>
      </x:c>
      <x:c r="AM116" s="4" t="str">
        <x:f>IF(AJ116&gt;0,"Route listed; review status/completeness",IF(C116="T0","Raw entry feed; no production route","No production route listed"))</x:f>
        <x:v>No production route listed</x:v>
      </x:c>
      <x:c r="AN116" s="14" t="n">
        <x:f>IF(C116="T0",0,IF(C116="T1",1,IF(C116="T2",2,IF(C116="T3",3,IF(C116="T4",4,IF(C116="Unassigned",98,99))))))</x:f>
        <x:v>99</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str">
        <x:v>Equipment</x:v>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equipment; feet; wearable; finished item; manufactured / unresolved; protection; mixed / unresolved; garment; author direction; traversal; not applicable; unassigned; finished item</x:v>
      </x:c>
      <x:c r="AF117" s="4" t="str">
        <x:v>From current item description. Proposed uses retain their existing approval status.</x:v>
      </x:c>
      <x:c r="AG117" s="4" t="str">
        <x:v>Finished endpoint; material tier is not applicable. Input tiers belong to the chosen recipe.</x:v>
      </x:c>
      <x:c r="AH117" s="4" t="str">
        <x:v>Unassigned</x:v>
      </x:c>
      <x:c r="AI117" s="4" t="str">
        <x:v>Finished item</x:v>
      </x:c>
      <x:c r="AJ117" s="4" t="n">
        <x:f>COUNTIFS('Material routes'!$D$6:$D$1505,A117,'Material routes'!$C$6:$C$1505,"Output")</x:f>
        <x:v>0</x:v>
      </x:c>
      <x:c r="AK117" s="4" t="n">
        <x:f>SUM(COUNTIFS('Material routes'!$D$6:$D$1505,A117,'Material routes'!$C$6:$C$1505,"Ingredient candidate"),COUNTIFS('Material routes'!$D$6:$D$1505,A117,'Material routes'!$C$6:$C$1505,"Consumed input"),COUNTIFS('Material routes'!$D$6:$D$1505,A117,'Material routes'!$C$6:$C$1505,"Contained input"),COUNTIFS('Material routes'!$D$6:$D$1505,A117,'Material routes'!$C$6:$C$1505,"Transform input"))</x:f>
        <x:v>0</x:v>
      </x:c>
      <x:c r="AL117" s="4" t="n">
        <x:f>COUNTIFS('Material routes'!$D$6:$D$1505,A117,'Material routes'!$C$6:$C$1505,"Tool candidate")</x:f>
        <x:v>0</x:v>
      </x:c>
      <x:c r="AM117" s="4" t="str">
        <x:f>IF(AJ117&gt;0,"Route listed; review status/completeness",IF(C117="T0","Raw entry feed; no production route","No production route listed"))</x:f>
        <x:v>No production route listed</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str">
        <x:v>Equipment</x:v>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equipment; hands; wearable; finished item; manufactured / unresolved; protection; mixed / unresolved; garment; author direction; ; not applicable; unassigned; finished item</x:v>
      </x:c>
      <x:c r="AF118" s="4" t="str">
        <x:v>From current item description. Proposed uses retain their existing approval status.</x:v>
      </x:c>
      <x:c r="AG118" s="4" t="str">
        <x:v>Finished endpoint; material tier is not applicable. Input tiers belong to the chosen recipe.</x:v>
      </x:c>
      <x:c r="AH118" s="4" t="str">
        <x:v>Unassigned</x:v>
      </x:c>
      <x:c r="AI118" s="4" t="str">
        <x:v>Finished item</x:v>
      </x:c>
      <x:c r="AJ118" s="4" t="n">
        <x:f>COUNTIFS('Material routes'!$D$6:$D$1505,A118,'Material routes'!$C$6:$C$1505,"Output")</x:f>
        <x:v>0</x:v>
      </x:c>
      <x:c r="AK118" s="4" t="n">
        <x:f>SUM(COUNTIFS('Material routes'!$D$6:$D$1505,A118,'Material routes'!$C$6:$C$1505,"Ingredient candidate"),COUNTIFS('Material routes'!$D$6:$D$1505,A118,'Material routes'!$C$6:$C$1505,"Consumed input"),COUNTIFS('Material routes'!$D$6:$D$1505,A118,'Material routes'!$C$6:$C$1505,"Contained input"),COUNTIFS('Material routes'!$D$6:$D$1505,A118,'Material routes'!$C$6:$C$1505,"Transform input"))</x:f>
        <x:v>0</x:v>
      </x:c>
      <x:c r="AL118" s="4" t="n">
        <x:f>COUNTIFS('Material routes'!$D$6:$D$1505,A118,'Material routes'!$C$6:$C$1505,"Tool candidate")</x:f>
        <x:v>0</x:v>
      </x:c>
      <x:c r="AM118" s="4" t="str">
        <x:f>IF(AJ118&gt;0,"Route listed; review status/completeness",IF(C118="T0","Raw entry feed; no production route","No production route listed"))</x:f>
        <x:v>No production route listed</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str">
        <x:v>Equipment</x:v>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equipment; back-mounted carrier; carrier; finished item; manufactured / unresolved; cargo organization; mixed / unresolved; assembly; author direction; ; not applicable; unassigned; finished item</x:v>
      </x:c>
      <x:c r="AF119" s="4" t="str">
        <x:v>From current item description. Proposed uses retain their existing approval status.</x:v>
      </x:c>
      <x:c r="AG119" s="4" t="str">
        <x:v>Finished endpoint; material tier is not applicable. Input tiers belong to the chosen recipe.</x:v>
      </x:c>
      <x:c r="AH119" s="4" t="str">
        <x:v>Unassigned</x:v>
      </x:c>
      <x:c r="AI119" s="4" t="str">
        <x:v>Finished item</x:v>
      </x:c>
      <x:c r="AJ119" s="4" t="n">
        <x:f>COUNTIFS('Material routes'!$D$6:$D$1505,A119,'Material routes'!$C$6:$C$1505,"Output")</x:f>
        <x:v>0</x:v>
      </x:c>
      <x:c r="AK119" s="4" t="n">
        <x:f>SUM(COUNTIFS('Material routes'!$D$6:$D$1505,A119,'Material routes'!$C$6:$C$1505,"Ingredient candidate"),COUNTIFS('Material routes'!$D$6:$D$1505,A119,'Material routes'!$C$6:$C$1505,"Consumed input"),COUNTIFS('Material routes'!$D$6:$D$1505,A119,'Material routes'!$C$6:$C$1505,"Contained input"),COUNTIFS('Material routes'!$D$6:$D$1505,A119,'Material routes'!$C$6:$C$1505,"Transform input"))</x:f>
        <x:v>0</x:v>
      </x:c>
      <x:c r="AL119" s="4" t="n">
        <x:f>COUNTIFS('Material routes'!$D$6:$D$1505,A119,'Material routes'!$C$6:$C$1505,"Tool candidate")</x:f>
        <x:v>0</x:v>
      </x:c>
      <x:c r="AM119" s="4" t="str">
        <x:f>IF(AJ119&gt;0,"Route listed; review status/completeness",IF(C119="T0","Raw entry feed; no production route","No production route listed"))</x:f>
        <x:v>No production route listed</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str">
        <x:v>Equipment</x:v>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equipment; modular protection; armor; finished item; manufactured / unresolved; protection; metal; assembly; author direction; ; not applicable; unassigned; finished item</x:v>
      </x:c>
      <x:c r="AF120" s="4" t="str">
        <x:v>From current item description. Proposed uses retain their existing approval status.</x:v>
      </x:c>
      <x:c r="AG120" s="4" t="str">
        <x:v>Finished endpoint; material tier is not applicable. Input tiers belong to the chosen recipe.</x:v>
      </x:c>
      <x:c r="AH120" s="4" t="str">
        <x:v>Unassigned</x:v>
      </x:c>
      <x:c r="AI120" s="4" t="str">
        <x:v>Finished item</x:v>
      </x:c>
      <x:c r="AJ120" s="4" t="n">
        <x:f>COUNTIFS('Material routes'!$D$6:$D$1505,A120,'Material routes'!$C$6:$C$1505,"Output")</x:f>
        <x:v>0</x:v>
      </x:c>
      <x:c r="AK120" s="4" t="n">
        <x:f>SUM(COUNTIFS('Material routes'!$D$6:$D$1505,A120,'Material routes'!$C$6:$C$1505,"Ingredient candidate"),COUNTIFS('Material routes'!$D$6:$D$1505,A120,'Material routes'!$C$6:$C$1505,"Consumed input"),COUNTIFS('Material routes'!$D$6:$D$1505,A120,'Material routes'!$C$6:$C$1505,"Contained input"),COUNTIFS('Material routes'!$D$6:$D$1505,A120,'Material routes'!$C$6:$C$1505,"Transform input"))</x:f>
        <x:v>0</x:v>
      </x:c>
      <x:c r="AL120" s="4" t="n">
        <x:f>COUNTIFS('Material routes'!$D$6:$D$1505,A120,'Material routes'!$C$6:$C$1505,"Tool candidate")</x:f>
        <x:v>0</x:v>
      </x:c>
      <x:c r="AM120" s="4" t="str">
        <x:f>IF(AJ120&gt;0,"Route listed; review status/completeness",IF(C120="T0","Raw entry feed; no production route","No production route listed"))</x:f>
        <x:v>No production route listed</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t="str">
        <x:v>proposal.gear.shield</x:v>
      </x:c>
      <x:c r="B121" s="9" t="str">
        <x:v>Shield</x:v>
      </x:c>
      <x:c r="C121" s="4" t="str">
        <x:v>Not applicable</x:v>
      </x:c>
      <x:c r="D121" s="9" t="str">
        <x:v>Equipment</x:v>
      </x:c>
      <x:c r="E121" s="9" t="str">
        <x:v>Held / mounted defensive gear</x:v>
      </x:c>
      <x:c r="F121" s="9" t="str">
        <x:v>User direction; not implemented</x:v>
      </x:c>
      <x:c r="G121" s="9" t="str">
        <x:v>Directional protection candidate</x:v>
      </x:c>
      <x:c r="H121" s="9" t="str">
        <x:v>Unassigned; loadout extension TBD</x:v>
      </x:c>
      <x:c r="I121" s="9" t="str">
        <x:v>Booter-worn/held concept; permitted spares in Legger cargo TBD</x:v>
      </x:c>
      <x:c r="J121" s="13"/>
      <x:c r="K121" s="15"/>
      <x:c r="L121" s="9" t="str">
        <x:v>Fabrication, trade or salvage candidate; no recipe authored</x:v>
      </x:c>
      <x:c r="M121" s="9" t="str">
        <x:v>Proposed materials: Metal and/or shell panels; grip and rim materials TBD</x:v>
      </x:c>
      <x:c r="N121" s="9" t="str">
        <x:v>Not implemented</x:v>
      </x:c>
      <x:c r="O121" s="9" t="str">
        <x:v>Hand ownership, tool use, carrying posture and Legger cargo storage need design; no blocking mechanics implemented</x:v>
      </x:c>
      <x:c r="P121" s="17"/>
      <x:c r="Q121" s="17"/>
      <x:c r="R121" s="17"/>
      <x:c r="S121" s="17"/>
      <x:c r="T121" s="17"/>
      <x:c r="U121" s="9" t="str">
        <x:v>Crude: Cut salvaged plate with a rigid grip. Serviceable: Shaped shield with reinforced edge and repairable face. Elaborate: Fitted layered shield with deliberate sightline and handling geometry</x:v>
      </x:c>
      <x:c r="V121" s="11"/>
      <x:c r="W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1" s="4" t="str">
        <x:v>Shield</x:v>
      </x:c>
      <x:c r="Y121" s="4" t="str">
        <x:v>Finished item</x:v>
      </x:c>
      <x:c r="Z121" s="4" t="str">
        <x:v>Manufactured / unresolved</x:v>
      </x:c>
      <x:c r="AA121" s="4" t="str">
        <x:v>Protection</x:v>
      </x:c>
      <x:c r="AB121" s="4" t="str">
        <x:v>Mixed / unresolved</x:v>
      </x:c>
      <x:c r="AC121" s="4" t="str">
        <x:v>Assembly</x:v>
      </x:c>
      <x:c r="AD121" s="4" t="str">
        <x:v>Author direction</x:v>
      </x:c>
      <x:c r="AE121" s="4" t="str">
        <x:f>LOWER(A121&amp;"; "&amp;B121&amp;"; "&amp;D121&amp;"; "&amp;E121&amp;"; "&amp;X121&amp;"; "&amp;Y121&amp;"; "&amp;Z121&amp;"; "&amp;AA121&amp;"; "&amp;AB121&amp;"; "&amp;AC121&amp;"; "&amp;AD121&amp;"; "&amp;V121&amp;"; "&amp;C121&amp;"; "&amp;AH121&amp;"; "&amp;AI121)</x:f>
        <x:v>proposal.gear.shield; shield; equipment; held / mounted defensive gear; shield; finished item; manufactured / unresolved; protection; mixed / unresolved; assembly; author direction; ; not applicable; unassigned; finished item</x:v>
      </x:c>
      <x:c r="AF121" s="4" t="str">
        <x:v>From current item description. Proposed uses retain their existing approval status.</x:v>
      </x:c>
      <x:c r="AG121" s="4" t="str">
        <x:v>Finished endpoint; material tier is not applicable. Input tiers belong to the chosen recipe.</x:v>
      </x:c>
      <x:c r="AH121" s="4" t="str">
        <x:v>Unassigned</x:v>
      </x:c>
      <x:c r="AI121" s="4" t="str">
        <x:v>Finished item</x:v>
      </x:c>
      <x:c r="AJ121" s="4" t="n">
        <x:f>COUNTIFS('Material routes'!$D$6:$D$1505,A121,'Material routes'!$C$6:$C$1505,"Output")</x:f>
        <x:v>0</x:v>
      </x:c>
      <x:c r="AK121" s="4" t="n">
        <x:f>SUM(COUNTIFS('Material routes'!$D$6:$D$1505,A121,'Material routes'!$C$6:$C$1505,"Ingredient candidate"),COUNTIFS('Material routes'!$D$6:$D$1505,A121,'Material routes'!$C$6:$C$1505,"Consumed input"),COUNTIFS('Material routes'!$D$6:$D$1505,A121,'Material routes'!$C$6:$C$1505,"Contained input"),COUNTIFS('Material routes'!$D$6:$D$1505,A121,'Material routes'!$C$6:$C$1505,"Transform input"))</x:f>
        <x:v>0</x:v>
      </x:c>
      <x:c r="AL121" s="4" t="n">
        <x:f>COUNTIFS('Material routes'!$D$6:$D$1505,A121,'Material routes'!$C$6:$C$1505,"Tool candidate")</x:f>
        <x:v>0</x:v>
      </x:c>
      <x:c r="AM121" s="4" t="str">
        <x:f>IF(AJ121&gt;0,"Route listed; review status/completeness",IF(C121="T0","Raw entry feed; no production route","No production route listed"))</x:f>
        <x:v>No production route listed</x:v>
      </x:c>
      <x:c r="AN121" s="14" t="n">
        <x:f>IF(C121="T0",0,IF(C121="T1",1,IF(C121="T2",2,IF(C121="T3",3,IF(C121="T4",4,IF(C121="Unassigned",98,99))))))</x:f>
        <x:v>99</x:v>
      </x:c>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unassigned; finished item</x:v>
      </x:c>
      <x:c r="AF122" s="4" t="str">
        <x:v>From current item description. Proposed uses retain their existing approval status.</x:v>
      </x:c>
      <x:c r="AG122" s="4" t="str">
        <x:v>Finished endpoint; material tier is not applicable. Input tiers belong to the chosen recipe.</x:v>
      </x:c>
      <x:c r="AH122" s="4" t="str">
        <x:v>Unassigned</x:v>
      </x:c>
      <x:c r="AI122" s="4" t="str">
        <x:v>Finished item</x:v>
      </x:c>
      <x:c r="AJ122" s="4" t="n">
        <x:f>COUNTIFS('Material routes'!$D$6:$D$1505,A122,'Material routes'!$C$6:$C$1505,"Output")</x:f>
        <x:v>0</x:v>
      </x:c>
      <x:c r="AK122" s="4" t="n">
        <x:f>SUM(COUNTIFS('Material routes'!$D$6:$D$1505,A122,'Material routes'!$C$6:$C$1505,"Ingredient candidate"),COUNTIFS('Material routes'!$D$6:$D$1505,A122,'Material routes'!$C$6:$C$1505,"Consumed input"),COUNTIFS('Material routes'!$D$6:$D$1505,A122,'Material routes'!$C$6:$C$1505,"Contained input"),COUNTIFS('Material routes'!$D$6:$D$1505,A122,'Material routes'!$C$6:$C$1505,"Transform input"))</x:f>
        <x:v>0</x:v>
      </x:c>
      <x:c r="AL122" s="4" t="n">
        <x:f>COUNTIFS('Material routes'!$D$6:$D$1505,A122,'Material routes'!$C$6:$C$1505,"Tool candidate")</x:f>
        <x:v>0</x:v>
      </x:c>
      <x:c r="AM122" s="4" t="str">
        <x:f>IF(AJ122&gt;0,"Route listed; review status/completeness",IF(C122="T0","Raw entry feed; no production route","No production route listed"))</x:f>
        <x:v>No production route listed</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routes'!$D$6:$D$1505,A123,'Material routes'!$C$6:$C$1505,"Output")</x:f>
        <x:v>0</x:v>
      </x:c>
      <x:c r="AK123" s="4" t="n">
        <x:f>SUM(COUNTIFS('Material routes'!$D$6:$D$1505,A123,'Material routes'!$C$6:$C$1505,"Ingredient candidate"),COUNTIFS('Material routes'!$D$6:$D$1505,A123,'Material routes'!$C$6:$C$1505,"Consumed input"),COUNTIFS('Material routes'!$D$6:$D$1505,A123,'Material routes'!$C$6:$C$1505,"Contained input"),COUNTIFS('Material routes'!$D$6:$D$1505,A123,'Material routes'!$C$6:$C$1505,"Transform input"))</x:f>
        <x:v>0</x:v>
      </x:c>
      <x:c r="AL123" s="4" t="n">
        <x:f>COUNTIFS('Material routes'!$D$6:$D$1505,A123,'Material routes'!$C$6:$C$1505,"Tool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routes'!$D$6:$D$1505,A124,'Material routes'!$C$6:$C$1505,"Output")</x:f>
        <x:v>0</x:v>
      </x:c>
      <x:c r="AK124" s="4" t="n">
        <x:f>SUM(COUNTIFS('Material routes'!$D$6:$D$1505,A124,'Material routes'!$C$6:$C$1505,"Ingredient candidate"),COUNTIFS('Material routes'!$D$6:$D$1505,A124,'Material routes'!$C$6:$C$1505,"Consumed input"),COUNTIFS('Material routes'!$D$6:$D$1505,A124,'Material routes'!$C$6:$C$1505,"Contained input"),COUNTIFS('Material routes'!$D$6:$D$1505,A124,'Material routes'!$C$6:$C$1505,"Transform input"))</x:f>
        <x:v>0</x:v>
      </x:c>
      <x:c r="AL124" s="4" t="n">
        <x:f>COUNTIFS('Material routes'!$D$6:$D$1505,A124,'Material routes'!$C$6:$C$1505,"Tool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routes'!$D$6:$D$1505,A125,'Material routes'!$C$6:$C$1505,"Output")</x:f>
        <x:v>0</x:v>
      </x:c>
      <x:c r="AK125" s="4" t="n">
        <x:f>SUM(COUNTIFS('Material routes'!$D$6:$D$1505,A125,'Material routes'!$C$6:$C$1505,"Ingredient candidate"),COUNTIFS('Material routes'!$D$6:$D$1505,A125,'Material routes'!$C$6:$C$1505,"Consumed input"),COUNTIFS('Material routes'!$D$6:$D$1505,A125,'Material routes'!$C$6:$C$1505,"Contained input"),COUNTIFS('Material routes'!$D$6:$D$1505,A125,'Material routes'!$C$6:$C$1505,"Transform input"))</x:f>
        <x:v>0</x:v>
      </x:c>
      <x:c r="AL125" s="4" t="n">
        <x:f>COUNTIFS('Material routes'!$D$6:$D$1505,A125,'Material routes'!$C$6:$C$1505,"Tool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str">
        <x:v>Equipment</x:v>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equipment; specialist eyewear; wearable; finished item; manufactured / unresolved; vision; mixed / unresolved; assembly; author direction; ; not applicable; unassigned; finished item</x:v>
      </x:c>
      <x:c r="AF126" s="4" t="str">
        <x:v>From current item description. Proposed uses retain their existing approval status.</x:v>
      </x:c>
      <x:c r="AG126" s="4" t="str">
        <x:v>Finished endpoint; material tier is not applicable. Input tiers belong to the chosen recipe.</x:v>
      </x:c>
      <x:c r="AH126" s="4" t="str">
        <x:v>Unassigned</x:v>
      </x:c>
      <x:c r="AI126" s="4" t="str">
        <x:v>Finished item</x:v>
      </x:c>
      <x:c r="AJ126" s="4" t="n">
        <x:f>COUNTIFS('Material routes'!$D$6:$D$1505,A126,'Material routes'!$C$6:$C$1505,"Output")</x:f>
        <x:v>0</x:v>
      </x:c>
      <x:c r="AK126" s="4" t="n">
        <x:f>SUM(COUNTIFS('Material routes'!$D$6:$D$1505,A126,'Material routes'!$C$6:$C$1505,"Ingredient candidate"),COUNTIFS('Material routes'!$D$6:$D$1505,A126,'Material routes'!$C$6:$C$1505,"Consumed input"),COUNTIFS('Material routes'!$D$6:$D$1505,A126,'Material routes'!$C$6:$C$1505,"Contained input"),COUNTIFS('Material routes'!$D$6:$D$1505,A126,'Material routes'!$C$6:$C$1505,"Transform input"))</x:f>
        <x:v>0</x:v>
      </x:c>
      <x:c r="AL126" s="4" t="n">
        <x:f>COUNTIFS('Material routes'!$D$6:$D$1505,A126,'Material routes'!$C$6:$C$1505,"Tool candidate")</x:f>
        <x:v>0</x:v>
      </x:c>
      <x:c r="AM126" s="4" t="str">
        <x:f>IF(AJ126&gt;0,"Route listed; review status/completeness",IF(C126="T0","Raw entry feed; no production route","No production route listed"))</x:f>
        <x:v>No production route listed</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str">
        <x:v>Equipment</x:v>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equipment; eyewear; wearable; finished item; manufactured / unresolved; vision; mixed / unresolved; assembly; author direction; ; not applicable; unassigned; finished item</x:v>
      </x:c>
      <x:c r="AF127" s="4" t="str">
        <x:v>From current item description. Proposed uses retain their existing approval status.</x:v>
      </x:c>
      <x:c r="AG127" s="4" t="str">
        <x:v>Finished endpoint; material tier is not applicable. Input tiers belong to the chosen recipe.</x:v>
      </x:c>
      <x:c r="AH127" s="4" t="str">
        <x:v>Unassigned</x:v>
      </x:c>
      <x:c r="AI127" s="4" t="str">
        <x:v>Finished item</x:v>
      </x:c>
      <x:c r="AJ127" s="4" t="n">
        <x:f>COUNTIFS('Material routes'!$D$6:$D$1505,A127,'Material routes'!$C$6:$C$1505,"Output")</x:f>
        <x:v>0</x:v>
      </x:c>
      <x:c r="AK127" s="4" t="n">
        <x:f>SUM(COUNTIFS('Material routes'!$D$6:$D$1505,A127,'Material routes'!$C$6:$C$1505,"Ingredient candidate"),COUNTIFS('Material routes'!$D$6:$D$1505,A127,'Material routes'!$C$6:$C$1505,"Consumed input"),COUNTIFS('Material routes'!$D$6:$D$1505,A127,'Material routes'!$C$6:$C$1505,"Contained input"),COUNTIFS('Material routes'!$D$6:$D$1505,A127,'Material routes'!$C$6:$C$1505,"Transform input"))</x:f>
        <x:v>0</x:v>
      </x:c>
      <x:c r="AL127" s="4" t="n">
        <x:f>COUNTIFS('Material routes'!$D$6:$D$1505,A127,'Material routes'!$C$6:$C$1505,"Tool candidate")</x:f>
        <x:v>0</x:v>
      </x:c>
      <x:c r="AM127" s="4" t="str">
        <x:f>IF(AJ127&gt;0,"Route listed; review status/completeness",IF(C127="T0","Raw entry feed; no production route","No production route listed"))</x:f>
        <x:v>No production route listed</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str">
        <x:v>Equipment</x:v>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equipment; headwear; wearable; finished item; manufactured / unresolved; clothing; mixed / unresolved; garment; author direction; fashion; not applicable; unassigned; finished item</x:v>
      </x:c>
      <x:c r="AF128" s="4" t="str">
        <x:v>From current item description. Proposed uses retain their existing approval status.</x:v>
      </x:c>
      <x:c r="AG128" s="4" t="str">
        <x:v>Finished endpoint; material tier is not applicable. Input tiers belong to the chosen recipe.</x:v>
      </x:c>
      <x:c r="AH128" s="4" t="str">
        <x:v>Unassigned</x:v>
      </x:c>
      <x:c r="AI128" s="4" t="str">
        <x:v>Finished item</x:v>
      </x:c>
      <x:c r="AJ128" s="4" t="n">
        <x:f>COUNTIFS('Material routes'!$D$6:$D$1505,A128,'Material routes'!$C$6:$C$1505,"Output")</x:f>
        <x:v>0</x:v>
      </x:c>
      <x:c r="AK128" s="4" t="n">
        <x:f>SUM(COUNTIFS('Material routes'!$D$6:$D$1505,A128,'Material routes'!$C$6:$C$1505,"Ingredient candidate"),COUNTIFS('Material routes'!$D$6:$D$1505,A128,'Material routes'!$C$6:$C$1505,"Consumed input"),COUNTIFS('Material routes'!$D$6:$D$1505,A128,'Material routes'!$C$6:$C$1505,"Contained input"),COUNTIFS('Material routes'!$D$6:$D$1505,A128,'Material routes'!$C$6:$C$1505,"Transform input"))</x:f>
        <x:v>0</x:v>
      </x:c>
      <x:c r="AL128" s="4" t="n">
        <x:f>COUNTIFS('Material routes'!$D$6:$D$1505,A128,'Material routes'!$C$6:$C$1505,"Tool candidate")</x:f>
        <x:v>0</x:v>
      </x:c>
      <x:c r="AM128" s="4" t="str">
        <x:f>IF(AJ128&gt;0,"Route listed; review status/completeness",IF(C128="T0","Raw entry feed; no production route","No production route listed"))</x:f>
        <x:v>No production route listed</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str">
        <x:v>Equipment</x:v>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equipment; fashion garment; wearable; finished item; manufactured / unresolved; fashion; husk fiber; garment; author direction; ; not applicable; unassigned; finished item</x:v>
      </x:c>
      <x:c r="AF129" s="4" t="str">
        <x:v>From current item description. Proposed uses retain their existing approval status.</x:v>
      </x:c>
      <x:c r="AG129" s="4" t="str">
        <x:v>Finished endpoint; material tier is not applicable. Input tiers belong to the chosen recipe.</x:v>
      </x:c>
      <x:c r="AH129" s="4" t="str">
        <x:v>Unassigned</x:v>
      </x:c>
      <x:c r="AI129" s="4" t="str">
        <x:v>Finished item</x:v>
      </x:c>
      <x:c r="AJ129" s="4" t="n">
        <x:f>COUNTIFS('Material routes'!$D$6:$D$1505,A129,'Material routes'!$C$6:$C$1505,"Output")</x:f>
        <x:v>0</x:v>
      </x:c>
      <x:c r="AK129" s="4" t="n">
        <x:f>SUM(COUNTIFS('Material routes'!$D$6:$D$1505,A129,'Material routes'!$C$6:$C$1505,"Ingredient candidate"),COUNTIFS('Material routes'!$D$6:$D$1505,A129,'Material routes'!$C$6:$C$1505,"Consumed input"),COUNTIFS('Material routes'!$D$6:$D$1505,A129,'Material routes'!$C$6:$C$1505,"Contained input"),COUNTIFS('Material routes'!$D$6:$D$1505,A129,'Material routes'!$C$6:$C$1505,"Transform input"))</x:f>
        <x:v>0</x:v>
      </x:c>
      <x:c r="AL129" s="4" t="n">
        <x:f>COUNTIFS('Material routes'!$D$6:$D$1505,A129,'Material routes'!$C$6:$C$1505,"Tool candidate")</x:f>
        <x:v>0</x:v>
      </x:c>
      <x:c r="AM129" s="4" t="str">
        <x:f>IF(AJ129&gt;0,"Route listed; review status/completeness",IF(C129="T0","Raw entry feed; no production route","No production route listed"))</x:f>
        <x:v>No production route listed</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str">
        <x:v>Equipment</x:v>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equipment; fashion garment; wearable; finished item; manufactured / unresolved; fashion; fur; garment; author direction; ; not applicable; unassigned; finished item</x:v>
      </x:c>
      <x:c r="AF130" s="4" t="str">
        <x:v>From current item description. Proposed uses retain their existing approval status.</x:v>
      </x:c>
      <x:c r="AG130" s="4" t="str">
        <x:v>Finished endpoint; material tier is not applicable. Input tiers belong to the chosen recipe.</x:v>
      </x:c>
      <x:c r="AH130" s="4" t="str">
        <x:v>Unassigned</x:v>
      </x:c>
      <x:c r="AI130" s="4" t="str">
        <x:v>Finished item</x:v>
      </x:c>
      <x:c r="AJ130" s="4" t="n">
        <x:f>COUNTIFS('Material routes'!$D$6:$D$1505,A130,'Material routes'!$C$6:$C$1505,"Output")</x:f>
        <x:v>0</x:v>
      </x:c>
      <x:c r="AK130" s="4" t="n">
        <x:f>SUM(COUNTIFS('Material routes'!$D$6:$D$1505,A130,'Material routes'!$C$6:$C$1505,"Ingredient candidate"),COUNTIFS('Material routes'!$D$6:$D$1505,A130,'Material routes'!$C$6:$C$1505,"Consumed input"),COUNTIFS('Material routes'!$D$6:$D$1505,A130,'Material routes'!$C$6:$C$1505,"Contained input"),COUNTIFS('Material routes'!$D$6:$D$1505,A130,'Material routes'!$C$6:$C$1505,"Transform input"))</x:f>
        <x:v>0</x:v>
      </x:c>
      <x:c r="AL130" s="4" t="n">
        <x:f>COUNTIFS('Material routes'!$D$6:$D$1505,A130,'Material routes'!$C$6:$C$1505,"Tool candidate")</x:f>
        <x:v>0</x:v>
      </x:c>
      <x:c r="AM130" s="4" t="str">
        <x:f>IF(AJ130&gt;0,"Route listed; review status/completeness",IF(C130="T0","Raw entry feed; no production route","No production route listed"))</x:f>
        <x:v>No production route listed</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str">
        <x:v>Equipment</x:v>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equipment; fashion garment; wearable; finished item; manufactured / unresolved; fashion; hide; garment; author direction; ; not applicable; unassigned; finished item</x:v>
      </x:c>
      <x:c r="AF131" s="4" t="str">
        <x:v>From current item description. Proposed uses retain their existing approval status.</x:v>
      </x:c>
      <x:c r="AG131" s="4" t="str">
        <x:v>Finished endpoint; material tier is not applicable. Input tiers belong to the chosen recipe.</x:v>
      </x:c>
      <x:c r="AH131" s="4" t="str">
        <x:v>Unassigned</x:v>
      </x:c>
      <x:c r="AI131" s="4" t="str">
        <x:v>Finished item</x:v>
      </x:c>
      <x:c r="AJ131" s="4" t="n">
        <x:f>COUNTIFS('Material routes'!$D$6:$D$1505,A131,'Material routes'!$C$6:$C$1505,"Output")</x:f>
        <x:v>0</x:v>
      </x:c>
      <x:c r="AK131" s="4" t="n">
        <x:f>SUM(COUNTIFS('Material routes'!$D$6:$D$1505,A131,'Material routes'!$C$6:$C$1505,"Ingredient candidate"),COUNTIFS('Material routes'!$D$6:$D$1505,A131,'Material routes'!$C$6:$C$1505,"Consumed input"),COUNTIFS('Material routes'!$D$6:$D$1505,A131,'Material routes'!$C$6:$C$1505,"Contained input"),COUNTIFS('Material routes'!$D$6:$D$1505,A131,'Material routes'!$C$6:$C$1505,"Transform input"))</x:f>
        <x:v>0</x:v>
      </x:c>
      <x:c r="AL131" s="4" t="n">
        <x:f>COUNTIFS('Material routes'!$D$6:$D$1505,A131,'Material routes'!$C$6:$C$1505,"Tool candidate")</x:f>
        <x:v>0</x:v>
      </x:c>
      <x:c r="AM131" s="4" t="str">
        <x:f>IF(AJ131&gt;0,"Route listed; review status/completeness",IF(C131="T0","Raw entry feed; no production route","No production route listed"))</x:f>
        <x:v>No production route listed</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routes'!$D$6:$D$1505,A132,'Material routes'!$C$6:$C$1505,"Output")</x:f>
        <x:v>0</x:v>
      </x:c>
      <x:c r="AK132" s="4" t="n">
        <x:f>SUM(COUNTIFS('Material routes'!$D$6:$D$1505,A132,'Material routes'!$C$6:$C$1505,"Ingredient candidate"),COUNTIFS('Material routes'!$D$6:$D$1505,A132,'Material routes'!$C$6:$C$1505,"Consumed input"),COUNTIFS('Material routes'!$D$6:$D$1505,A132,'Material routes'!$C$6:$C$1505,"Contained input"),COUNTIFS('Material routes'!$D$6:$D$1505,A132,'Material routes'!$C$6:$C$1505,"Transform input"))</x:f>
        <x:v>1</x:v>
      </x:c>
      <x:c r="AL132" s="4" t="n">
        <x:f>COUNTIFS('Material routes'!$D$6:$D$1505,A132,'Material routes'!$C$6:$C$1505,"Tool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routes'!$D$6:$D$1505,A133,'Material routes'!$C$6:$C$1505,"Output")</x:f>
        <x:v>0</x:v>
      </x:c>
      <x:c r="AK133" s="4" t="n">
        <x:f>SUM(COUNTIFS('Material routes'!$D$6:$D$1505,A133,'Material routes'!$C$6:$C$1505,"Ingredient candidate"),COUNTIFS('Material routes'!$D$6:$D$1505,A133,'Material routes'!$C$6:$C$1505,"Consumed input"),COUNTIFS('Material routes'!$D$6:$D$1505,A133,'Material routes'!$C$6:$C$1505,"Contained input"),COUNTIFS('Material routes'!$D$6:$D$1505,A133,'Material routes'!$C$6:$C$1505,"Transform input"))</x:f>
        <x:v>0</x:v>
      </x:c>
      <x:c r="AL133" s="4" t="n">
        <x:f>COUNTIFS('Material routes'!$D$6:$D$1505,A133,'Material routes'!$C$6:$C$1505,"Tool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routes'!$D$6:$D$1505,A134,'Material routes'!$C$6:$C$1505,"Output")</x:f>
        <x:v>0</x:v>
      </x:c>
      <x:c r="AK134" s="4" t="n">
        <x:f>SUM(COUNTIFS('Material routes'!$D$6:$D$1505,A134,'Material routes'!$C$6:$C$1505,"Ingredient candidate"),COUNTIFS('Material routes'!$D$6:$D$1505,A134,'Material routes'!$C$6:$C$1505,"Consumed input"),COUNTIFS('Material routes'!$D$6:$D$1505,A134,'Material routes'!$C$6:$C$1505,"Contained input"),COUNTIFS('Material routes'!$D$6:$D$1505,A134,'Material routes'!$C$6:$C$1505,"Transform input"))</x:f>
        <x:v>1</x:v>
      </x:c>
      <x:c r="AL134" s="4" t="n">
        <x:f>COUNTIFS('Material routes'!$D$6:$D$1505,A134,'Material routes'!$C$6:$C$1505,"Tool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routes'!$D$6:$D$1505,A135,'Material routes'!$C$6:$C$1505,"Output")</x:f>
        <x:v>0</x:v>
      </x:c>
      <x:c r="AK135" s="4" t="n">
        <x:f>SUM(COUNTIFS('Material routes'!$D$6:$D$1505,A135,'Material routes'!$C$6:$C$1505,"Ingredient candidate"),COUNTIFS('Material routes'!$D$6:$D$1505,A135,'Material routes'!$C$6:$C$1505,"Consumed input"),COUNTIFS('Material routes'!$D$6:$D$1505,A135,'Material routes'!$C$6:$C$1505,"Contained input"),COUNTIFS('Material routes'!$D$6:$D$1505,A135,'Material routes'!$C$6:$C$1505,"Transform input"))</x:f>
        <x:v>0</x:v>
      </x:c>
      <x:c r="AL135" s="4" t="n">
        <x:f>COUNTIFS('Material routes'!$D$6:$D$1505,A135,'Material routes'!$C$6:$C$1505,"Tool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routes'!$D$6:$D$1505,A136,'Material routes'!$C$6:$C$1505,"Output")</x:f>
        <x:v>0</x:v>
      </x:c>
      <x:c r="AK136" s="4" t="n">
        <x:f>SUM(COUNTIFS('Material routes'!$D$6:$D$1505,A136,'Material routes'!$C$6:$C$1505,"Ingredient candidate"),COUNTIFS('Material routes'!$D$6:$D$1505,A136,'Material routes'!$C$6:$C$1505,"Consumed input"),COUNTIFS('Material routes'!$D$6:$D$1505,A136,'Material routes'!$C$6:$C$1505,"Contained input"),COUNTIFS('Material routes'!$D$6:$D$1505,A136,'Material routes'!$C$6:$C$1505,"Transform input"))</x:f>
        <x:v>0</x:v>
      </x:c>
      <x:c r="AL136" s="4" t="n">
        <x:f>COUNTIFS('Material routes'!$D$6:$D$1505,A136,'Material routes'!$C$6:$C$1505,"Tool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routes'!$D$6:$D$1505,A137,'Material routes'!$C$6:$C$1505,"Output")</x:f>
        <x:v>0</x:v>
      </x:c>
      <x:c r="AK137" s="4" t="n">
        <x:f>SUM(COUNTIFS('Material routes'!$D$6:$D$1505,A137,'Material routes'!$C$6:$C$1505,"Ingredient candidate"),COUNTIFS('Material routes'!$D$6:$D$1505,A137,'Material routes'!$C$6:$C$1505,"Consumed input"),COUNTIFS('Material routes'!$D$6:$D$1505,A137,'Material routes'!$C$6:$C$1505,"Contained input"),COUNTIFS('Material routes'!$D$6:$D$1505,A137,'Material routes'!$C$6:$C$1505,"Transform input"))</x:f>
        <x:v>0</x:v>
      </x:c>
      <x:c r="AL137" s="4" t="n">
        <x:f>COUNTIFS('Material routes'!$D$6:$D$1505,A137,'Material routes'!$C$6:$C$1505,"Tool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routes'!$D$6:$D$1505,A138,'Material routes'!$C$6:$C$1505,"Output")</x:f>
        <x:v>0</x:v>
      </x:c>
      <x:c r="AK138" s="4" t="n">
        <x:f>SUM(COUNTIFS('Material routes'!$D$6:$D$1505,A138,'Material routes'!$C$6:$C$1505,"Ingredient candidate"),COUNTIFS('Material routes'!$D$6:$D$1505,A138,'Material routes'!$C$6:$C$1505,"Consumed input"),COUNTIFS('Material routes'!$D$6:$D$1505,A138,'Material routes'!$C$6:$C$1505,"Contained input"),COUNTIFS('Material routes'!$D$6:$D$1505,A138,'Material routes'!$C$6:$C$1505,"Transform input"))</x:f>
        <x:v>0</x:v>
      </x:c>
      <x:c r="AL138" s="4" t="n">
        <x:f>COUNTIFS('Material routes'!$D$6:$D$1505,A138,'Material routes'!$C$6:$C$1505,"Tool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routes'!$D$6:$D$1505,A139,'Material routes'!$C$6:$C$1505,"Output")</x:f>
        <x:v>0</x:v>
      </x:c>
      <x:c r="AK139" s="4" t="n">
        <x:f>SUM(COUNTIFS('Material routes'!$D$6:$D$1505,A139,'Material routes'!$C$6:$C$1505,"Ingredient candidate"),COUNTIFS('Material routes'!$D$6:$D$1505,A139,'Material routes'!$C$6:$C$1505,"Consumed input"),COUNTIFS('Material routes'!$D$6:$D$1505,A139,'Material routes'!$C$6:$C$1505,"Contained input"),COUNTIFS('Material routes'!$D$6:$D$1505,A139,'Material routes'!$C$6:$C$1505,"Transform input"))</x:f>
        <x:v>0</x:v>
      </x:c>
      <x:c r="AL139" s="4" t="n">
        <x:f>COUNTIFS('Material routes'!$D$6:$D$1505,A139,'Material routes'!$C$6:$C$1505,"Tool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str">
        <x:v>Equipment</x:v>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equipment; everyday clothing; wearable; finished item; manufactured / unresolved; clothing; mixed / unresolved; garment; author direction; ; not applicable; unassigned; finished item</x:v>
      </x:c>
      <x:c r="AF140" s="4" t="str">
        <x:v>From current item description. Proposed uses retain their existing approval status.</x:v>
      </x:c>
      <x:c r="AG140" s="4" t="str">
        <x:v>Finished endpoint; material tier is not applicable. Input tiers belong to the chosen recipe.</x:v>
      </x:c>
      <x:c r="AH140" s="4" t="str">
        <x:v>Unassigned</x:v>
      </x:c>
      <x:c r="AI140" s="4" t="str">
        <x:v>Finished item</x:v>
      </x:c>
      <x:c r="AJ140" s="4" t="n">
        <x:f>COUNTIFS('Material routes'!$D$6:$D$1505,A140,'Material routes'!$C$6:$C$1505,"Output")</x:f>
        <x:v>0</x:v>
      </x:c>
      <x:c r="AK140" s="4" t="n">
        <x:f>SUM(COUNTIFS('Material routes'!$D$6:$D$1505,A140,'Material routes'!$C$6:$C$1505,"Ingredient candidate"),COUNTIFS('Material routes'!$D$6:$D$1505,A140,'Material routes'!$C$6:$C$1505,"Consumed input"),COUNTIFS('Material routes'!$D$6:$D$1505,A140,'Material routes'!$C$6:$C$1505,"Contained input"),COUNTIFS('Material routes'!$D$6:$D$1505,A140,'Material routes'!$C$6:$C$1505,"Transform input"))</x:f>
        <x:v>0</x:v>
      </x:c>
      <x:c r="AL140" s="4" t="n">
        <x:f>COUNTIFS('Material routes'!$D$6:$D$1505,A140,'Material routes'!$C$6:$C$1505,"Tool candidate")</x:f>
        <x:v>0</x:v>
      </x:c>
      <x:c r="AM140" s="4" t="str">
        <x:f>IF(AJ140&gt;0,"Route listed; review status/completeness",IF(C140="T0","Raw entry feed; no production route","No production route listed"))</x:f>
        <x:v>No production route listed</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routes'!$D$6:$D$1505,A141,'Material routes'!$C$6:$C$1505,"Output")</x:f>
        <x:v>0</x:v>
      </x:c>
      <x:c r="AK141" s="4" t="n">
        <x:f>SUM(COUNTIFS('Material routes'!$D$6:$D$1505,A141,'Material routes'!$C$6:$C$1505,"Ingredient candidate"),COUNTIFS('Material routes'!$D$6:$D$1505,A141,'Material routes'!$C$6:$C$1505,"Consumed input"),COUNTIFS('Material routes'!$D$6:$D$1505,A141,'Material routes'!$C$6:$C$1505,"Contained input"),COUNTIFS('Material routes'!$D$6:$D$1505,A141,'Material routes'!$C$6:$C$1505,"Transform input"))</x:f>
        <x:v>2</x:v>
      </x:c>
      <x:c r="AL141" s="4" t="n">
        <x:f>COUNTIFS('Material routes'!$D$6:$D$1505,A141,'Material routes'!$C$6:$C$1505,"Tool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str">
        <x:v>Crafting components</x:v>
      </x:c>
      <x:c r="E142" s="9" t="str">
        <x:v>Wing material</x:v>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crafting components; wing material; crafting component; processed intermediate; fauna; sun shading; wing membrane; panel; proposal; ; t1; not applicable; component</x:v>
      </x:c>
      <x:c r="AF142" s="4" t="str">
        <x:v>From current item description. Proposed uses retain their existing approval status.</x:v>
      </x:c>
      <x:c r="AG142" s="4" t="str">
        <x:v>Proposed game manufacturing tier from the candidate routes. Integrated operations may contain many work steps.</x:v>
      </x:c>
      <x:c r="AH142" s="4" t="str">
        <x:v>Not applicable</x:v>
      </x:c>
      <x:c r="AI142" s="4" t="str">
        <x:v>Component</x:v>
      </x:c>
      <x:c r="AJ142" s="4" t="n">
        <x:f>COUNTIFS('Material routes'!$D$6:$D$1505,A142,'Material routes'!$C$6:$C$1505,"Output")</x:f>
        <x:v>1</x:v>
      </x:c>
      <x:c r="AK142" s="4" t="n">
        <x:f>SUM(COUNTIFS('Material routes'!$D$6:$D$1505,A142,'Material routes'!$C$6:$C$1505,"Ingredient candidate"),COUNTIFS('Material routes'!$D$6:$D$1505,A142,'Material routes'!$C$6:$C$1505,"Consumed input"),COUNTIFS('Material routes'!$D$6:$D$1505,A142,'Material routes'!$C$6:$C$1505,"Contained input"),COUNTIFS('Material routes'!$D$6:$D$1505,A142,'Material routes'!$C$6:$C$1505,"Transform input"))</x:f>
        <x:v>1</x:v>
      </x:c>
      <x:c r="AL142" s="4" t="n">
        <x:f>COUNTIFS('Material routes'!$D$6:$D$1505,A142,'Material routes'!$C$6:$C$1505,"Tool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routes'!$D$6:$D$1505,A143,'Material routes'!$C$6:$C$1505,"Output")</x:f>
        <x:v>1</x:v>
      </x:c>
      <x:c r="AK143" s="4" t="n">
        <x:f>SUM(COUNTIFS('Material routes'!$D$6:$D$1505,A143,'Material routes'!$C$6:$C$1505,"Ingredient candidate"),COUNTIFS('Material routes'!$D$6:$D$1505,A143,'Material routes'!$C$6:$C$1505,"Consumed input"),COUNTIFS('Material routes'!$D$6:$D$1505,A143,'Material routes'!$C$6:$C$1505,"Contained input"),COUNTIFS('Material routes'!$D$6:$D$1505,A143,'Material routes'!$C$6:$C$1505,"Transform input"))</x:f>
        <x:v>0</x:v>
      </x:c>
      <x:c r="AL143" s="4" t="n">
        <x:f>COUNTIFS('Material routes'!$D$6:$D$1505,A143,'Material routes'!$C$6:$C$1505,"Tool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routes'!$D$6:$D$1505,A144,'Material routes'!$C$6:$C$1505,"Output")</x:f>
        <x:v>1</x:v>
      </x:c>
      <x:c r="AK144" s="4" t="n">
        <x:f>SUM(COUNTIFS('Material routes'!$D$6:$D$1505,A144,'Material routes'!$C$6:$C$1505,"Ingredient candidate"),COUNTIFS('Material routes'!$D$6:$D$1505,A144,'Material routes'!$C$6:$C$1505,"Consumed input"),COUNTIFS('Material routes'!$D$6:$D$1505,A144,'Material routes'!$C$6:$C$1505,"Contained input"),COUNTIFS('Material routes'!$D$6:$D$1505,A144,'Material routes'!$C$6:$C$1505,"Transform input"))</x:f>
        <x:v>2</x:v>
      </x:c>
      <x:c r="AL144" s="4" t="n">
        <x:f>COUNTIFS('Material routes'!$D$6:$D$1505,A144,'Material routes'!$C$6:$C$1505,"Tool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routes'!$D$6:$D$1505,A145,'Material routes'!$C$6:$C$1505,"Output")</x:f>
        <x:v>1</x:v>
      </x:c>
      <x:c r="AK145" s="4" t="n">
        <x:f>SUM(COUNTIFS('Material routes'!$D$6:$D$1505,A145,'Material routes'!$C$6:$C$1505,"Ingredient candidate"),COUNTIFS('Material routes'!$D$6:$D$1505,A145,'Material routes'!$C$6:$C$1505,"Consumed input"),COUNTIFS('Material routes'!$D$6:$D$1505,A145,'Material routes'!$C$6:$C$1505,"Contained input"),COUNTIFS('Material routes'!$D$6:$D$1505,A145,'Material routes'!$C$6:$C$1505,"Transform input"))</x:f>
        <x:v>0</x:v>
      </x:c>
      <x:c r="AL145" s="4" t="n">
        <x:f>COUNTIFS('Material routes'!$D$6:$D$1505,A145,'Material routes'!$C$6:$C$1505,"Tool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routes'!$D$6:$D$1505,A146,'Material routes'!$C$6:$C$1505,"Output")</x:f>
        <x:v>1</x:v>
      </x:c>
      <x:c r="AK146" s="4" t="n">
        <x:f>SUM(COUNTIFS('Material routes'!$D$6:$D$1505,A146,'Material routes'!$C$6:$C$1505,"Ingredient candidate"),COUNTIFS('Material routes'!$D$6:$D$1505,A146,'Material routes'!$C$6:$C$1505,"Consumed input"),COUNTIFS('Material routes'!$D$6:$D$1505,A146,'Material routes'!$C$6:$C$1505,"Contained input"),COUNTIFS('Material routes'!$D$6:$D$1505,A146,'Material routes'!$C$6:$C$1505,"Transform input"))</x:f>
        <x:v>1</x:v>
      </x:c>
      <x:c r="AL146" s="4" t="n">
        <x:f>COUNTIFS('Material routes'!$D$6:$D$1505,A146,'Material routes'!$C$6:$C$1505,"Tool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routes'!$D$6:$D$1505,A147,'Material routes'!$C$6:$C$1505,"Output")</x:f>
        <x:v>1</x:v>
      </x:c>
      <x:c r="AK147" s="4" t="n">
        <x:f>SUM(COUNTIFS('Material routes'!$D$6:$D$1505,A147,'Material routes'!$C$6:$C$1505,"Ingredient candidate"),COUNTIFS('Material routes'!$D$6:$D$1505,A147,'Material routes'!$C$6:$C$1505,"Consumed input"),COUNTIFS('Material routes'!$D$6:$D$1505,A147,'Material routes'!$C$6:$C$1505,"Contained input"),COUNTIFS('Material routes'!$D$6:$D$1505,A147,'Material routes'!$C$6:$C$1505,"Transform input"))</x:f>
        <x:v>0</x:v>
      </x:c>
      <x:c r="AL147" s="4" t="n">
        <x:f>COUNTIFS('Material routes'!$D$6:$D$1505,A147,'Material routes'!$C$6:$C$1505,"Tool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routes'!$D$6:$D$1505,A148,'Material routes'!$C$6:$C$1505,"Output")</x:f>
        <x:v>1</x:v>
      </x:c>
      <x:c r="AK148" s="4" t="n">
        <x:f>SUM(COUNTIFS('Material routes'!$D$6:$D$1505,A148,'Material routes'!$C$6:$C$1505,"Ingredient candidate"),COUNTIFS('Material routes'!$D$6:$D$1505,A148,'Material routes'!$C$6:$C$1505,"Consumed input"),COUNTIFS('Material routes'!$D$6:$D$1505,A148,'Material routes'!$C$6:$C$1505,"Contained input"),COUNTIFS('Material routes'!$D$6:$D$1505,A148,'Material routes'!$C$6:$C$1505,"Transform input"))</x:f>
        <x:v>0</x:v>
      </x:c>
      <x:c r="AL148" s="4" t="n">
        <x:f>COUNTIFS('Material routes'!$D$6:$D$1505,A148,'Material routes'!$C$6:$C$1505,"Tool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routes'!$D$6:$D$1505,A149,'Material routes'!$C$6:$C$1505,"Output")</x:f>
        <x:v>1</x:v>
      </x:c>
      <x:c r="AK149" s="4" t="n">
        <x:f>SUM(COUNTIFS('Material routes'!$D$6:$D$1505,A149,'Material routes'!$C$6:$C$1505,"Ingredient candidate"),COUNTIFS('Material routes'!$D$6:$D$1505,A149,'Material routes'!$C$6:$C$1505,"Consumed input"),COUNTIFS('Material routes'!$D$6:$D$1505,A149,'Material routes'!$C$6:$C$1505,"Contained input"),COUNTIFS('Material routes'!$D$6:$D$1505,A149,'Material routes'!$C$6:$C$1505,"Transform input"))</x:f>
        <x:v>0</x:v>
      </x:c>
      <x:c r="AL149" s="4" t="n">
        <x:f>COUNTIFS('Material routes'!$D$6:$D$1505,A149,'Material routes'!$C$6:$C$1505,"Tool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routes'!$D$6:$D$1505,A150,'Material routes'!$C$6:$C$1505,"Output")</x:f>
        <x:v>1</x:v>
      </x:c>
      <x:c r="AK150" s="4" t="n">
        <x:f>SUM(COUNTIFS('Material routes'!$D$6:$D$1505,A150,'Material routes'!$C$6:$C$1505,"Ingredient candidate"),COUNTIFS('Material routes'!$D$6:$D$1505,A150,'Material routes'!$C$6:$C$1505,"Consumed input"),COUNTIFS('Material routes'!$D$6:$D$1505,A150,'Material routes'!$C$6:$C$1505,"Contained input"),COUNTIFS('Material routes'!$D$6:$D$1505,A150,'Material routes'!$C$6:$C$1505,"Transform input"))</x:f>
        <x:v>0</x:v>
      </x:c>
      <x:c r="AL150" s="4" t="n">
        <x:f>COUNTIFS('Material routes'!$D$6:$D$1505,A150,'Material routes'!$C$6:$C$1505,"Tool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routes'!$D$6:$D$1505,A151,'Material routes'!$C$6:$C$1505,"Output")</x:f>
        <x:v>1</x:v>
      </x:c>
      <x:c r="AK151" s="4" t="n">
        <x:f>SUM(COUNTIFS('Material routes'!$D$6:$D$1505,A151,'Material routes'!$C$6:$C$1505,"Ingredient candidate"),COUNTIFS('Material routes'!$D$6:$D$1505,A151,'Material routes'!$C$6:$C$1505,"Consumed input"),COUNTIFS('Material routes'!$D$6:$D$1505,A151,'Material routes'!$C$6:$C$1505,"Contained input"),COUNTIFS('Material routes'!$D$6:$D$1505,A151,'Material routes'!$C$6:$C$1505,"Transform input"))</x:f>
        <x:v>0</x:v>
      </x:c>
      <x:c r="AL151" s="4" t="n">
        <x:f>COUNTIFS('Material routes'!$D$6:$D$1505,A151,'Material routes'!$C$6:$C$1505,"Tool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str">
        <x:v>Equipment</x:v>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equipment; canister economy concept; carrier; finished item; manufactured / unresolved; equipment mounting; mixed / unresolved; assembly; proposal; ; not applicable; unassigned; finished item</x:v>
      </x:c>
      <x:c r="AF152" s="4" t="str">
        <x:v>From current item description. Proposed uses retain their existing approval status.</x:v>
      </x:c>
      <x:c r="AG152" s="4" t="str">
        <x:v>Finished endpoint; material tier is not applicable. Input tiers belong to the chosen recipe.</x:v>
      </x:c>
      <x:c r="AH152" s="4" t="str">
        <x:v>Unassigned</x:v>
      </x:c>
      <x:c r="AI152" s="4" t="str">
        <x:v>Finished item</x:v>
      </x:c>
      <x:c r="AJ152" s="4" t="n">
        <x:f>COUNTIFS('Material routes'!$D$6:$D$1505,A152,'Material routes'!$C$6:$C$1505,"Output")</x:f>
        <x:v>0</x:v>
      </x:c>
      <x:c r="AK152" s="4" t="n">
        <x:f>SUM(COUNTIFS('Material routes'!$D$6:$D$1505,A152,'Material routes'!$C$6:$C$1505,"Ingredient candidate"),COUNTIFS('Material routes'!$D$6:$D$1505,A152,'Material routes'!$C$6:$C$1505,"Consumed input"),COUNTIFS('Material routes'!$D$6:$D$1505,A152,'Material routes'!$C$6:$C$1505,"Contained input"),COUNTIFS('Material routes'!$D$6:$D$1505,A152,'Material routes'!$C$6:$C$1505,"Transform input"))</x:f>
        <x:v>0</x:v>
      </x:c>
      <x:c r="AL152" s="4" t="n">
        <x:f>COUNTIFS('Material routes'!$D$6:$D$1505,A152,'Material routes'!$C$6:$C$1505,"Tool candidate")</x:f>
        <x:v>0</x:v>
      </x:c>
      <x:c r="AM152" s="4" t="str">
        <x:f>IF(AJ152&gt;0,"Route listed; review status/completeness",IF(C152="T0","Raw entry feed; no production route","No production route listed"))</x:f>
        <x:v>No production route listed</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str">
        <x:v>Equipment</x:v>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equipment; canister economy concept; tool; finished item; manufactured / unresolved; inspection; mixed / unresolved; assembly; proposal; ; not applicable; unassigned; finished item</x:v>
      </x:c>
      <x:c r="AF153" s="4" t="str">
        <x:v>From current item description. Proposed uses retain their existing approval status.</x:v>
      </x:c>
      <x:c r="AG153" s="4" t="str">
        <x:v>Finished endpoint; material tier is not applicable. Input tiers belong to the chosen recipe.</x:v>
      </x:c>
      <x:c r="AH153" s="4" t="str">
        <x:v>Unassigned</x:v>
      </x:c>
      <x:c r="AI153" s="4" t="str">
        <x:v>Finished item</x:v>
      </x:c>
      <x:c r="AJ153" s="4" t="n">
        <x:f>COUNTIFS('Material routes'!$D$6:$D$1505,A153,'Material routes'!$C$6:$C$1505,"Output")</x:f>
        <x:v>0</x:v>
      </x:c>
      <x:c r="AK153" s="4" t="n">
        <x:f>SUM(COUNTIFS('Material routes'!$D$6:$D$1505,A153,'Material routes'!$C$6:$C$1505,"Ingredient candidate"),COUNTIFS('Material routes'!$D$6:$D$1505,A153,'Material routes'!$C$6:$C$1505,"Consumed input"),COUNTIFS('Material routes'!$D$6:$D$1505,A153,'Material routes'!$C$6:$C$1505,"Contained input"),COUNTIFS('Material routes'!$D$6:$D$1505,A153,'Material routes'!$C$6:$C$1505,"Transform input"))</x:f>
        <x:v>0</x:v>
      </x:c>
      <x:c r="AL153" s="4" t="n">
        <x:f>COUNTIFS('Material routes'!$D$6:$D$1505,A153,'Material routes'!$C$6:$C$1505,"Tool candidate")</x:f>
        <x:v>0</x:v>
      </x:c>
      <x:c r="AM153" s="4" t="str">
        <x:f>IF(AJ153&gt;0,"Route listed; review status/completeness",IF(C153="T0","Raw entry feed; no production route","No production route listed"))</x:f>
        <x:v>No production route listed</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routes'!$D$6:$D$1505,A154,'Material routes'!$C$6:$C$1505,"Output")</x:f>
        <x:v>0</x:v>
      </x:c>
      <x:c r="AK154" s="4" t="n">
        <x:f>SUM(COUNTIFS('Material routes'!$D$6:$D$1505,A154,'Material routes'!$C$6:$C$1505,"Ingredient candidate"),COUNTIFS('Material routes'!$D$6:$D$1505,A154,'Material routes'!$C$6:$C$1505,"Consumed input"),COUNTIFS('Material routes'!$D$6:$D$1505,A154,'Material routes'!$C$6:$C$1505,"Contained input"),COUNTIFS('Material routes'!$D$6:$D$1505,A154,'Material routes'!$C$6:$C$1505,"Transform input"))</x:f>
        <x:v>0</x:v>
      </x:c>
      <x:c r="AL154" s="4" t="n">
        <x:f>COUNTIFS('Material routes'!$D$6:$D$1505,A154,'Material routes'!$C$6:$C$1505,"Tool candidate")</x:f>
        <x:v>0</x:v>
      </x:c>
      <x:c r="AM154" s="4" t="str">
        <x:f>IF(AJ154&gt;0,"Route listed; review status/completeness",IF(C154="T0","Raw entry feed; no production route","No production route listed"))</x:f>
        <x:v>No production route listed</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routes'!$D$6:$D$1505,A155,'Material routes'!$C$6:$C$1505,"Output")</x:f>
        <x:v>1</x:v>
      </x:c>
      <x:c r="AK155" s="4" t="n">
        <x:f>SUM(COUNTIFS('Material routes'!$D$6:$D$1505,A155,'Material routes'!$C$6:$C$1505,"Ingredient candidate"),COUNTIFS('Material routes'!$D$6:$D$1505,A155,'Material routes'!$C$6:$C$1505,"Consumed input"),COUNTIFS('Material routes'!$D$6:$D$1505,A155,'Material routes'!$C$6:$C$1505,"Contained input"),COUNTIFS('Material routes'!$D$6:$D$1505,A155,'Material routes'!$C$6:$C$1505,"Transform input"))</x:f>
        <x:v>0</x:v>
      </x:c>
      <x:c r="AL155" s="4" t="n">
        <x:f>COUNTIFS('Material routes'!$D$6:$D$1505,A155,'Material routes'!$C$6:$C$1505,"Tool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routes'!$D$6:$D$1505,A156,'Material routes'!$C$6:$C$1505,"Output")</x:f>
        <x:v>1</x:v>
      </x:c>
      <x:c r="AK156" s="4" t="n">
        <x:f>SUM(COUNTIFS('Material routes'!$D$6:$D$1505,A156,'Material routes'!$C$6:$C$1505,"Ingredient candidate"),COUNTIFS('Material routes'!$D$6:$D$1505,A156,'Material routes'!$C$6:$C$1505,"Consumed input"),COUNTIFS('Material routes'!$D$6:$D$1505,A156,'Material routes'!$C$6:$C$1505,"Contained input"),COUNTIFS('Material routes'!$D$6:$D$1505,A156,'Material routes'!$C$6:$C$1505,"Transform input"))</x:f>
        <x:v>0</x:v>
      </x:c>
      <x:c r="AL156" s="4" t="n">
        <x:f>COUNTIFS('Material routes'!$D$6:$D$1505,A156,'Material routes'!$C$6:$C$1505,"Tool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routes'!$D$6:$D$1505,A157,'Material routes'!$C$6:$C$1505,"Output")</x:f>
        <x:v>1</x:v>
      </x:c>
      <x:c r="AK157" s="4" t="n">
        <x:f>SUM(COUNTIFS('Material routes'!$D$6:$D$1505,A157,'Material routes'!$C$6:$C$1505,"Ingredient candidate"),COUNTIFS('Material routes'!$D$6:$D$1505,A157,'Material routes'!$C$6:$C$1505,"Consumed input"),COUNTIFS('Material routes'!$D$6:$D$1505,A157,'Material routes'!$C$6:$C$1505,"Contained input"),COUNTIFS('Material routes'!$D$6:$D$1505,A157,'Material routes'!$C$6:$C$1505,"Transform input"))</x:f>
        <x:v>0</x:v>
      </x:c>
      <x:c r="AL157" s="4" t="n">
        <x:f>COUNTIFS('Material routes'!$D$6:$D$1505,A157,'Material routes'!$C$6:$C$1505,"Tool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unassigned; finished item</x:v>
      </x:c>
      <x:c r="AF158" s="4" t="str">
        <x:v>From current item description. Proposed uses retain their existing approval status.</x:v>
      </x:c>
      <x:c r="AG158" s="4" t="str">
        <x:v>Finished endpoint; material tier is not applicable. Input tiers belong to the chosen recipe.</x:v>
      </x:c>
      <x:c r="AH158" s="4" t="str">
        <x:v>Unassigned</x:v>
      </x:c>
      <x:c r="AI158" s="4" t="str">
        <x:v>Finished item</x:v>
      </x:c>
      <x:c r="AJ158" s="4" t="n">
        <x:f>COUNTIFS('Material routes'!$D$6:$D$1505,A158,'Material routes'!$C$6:$C$1505,"Output")</x:f>
        <x:v>0</x:v>
      </x:c>
      <x:c r="AK158" s="4" t="n">
        <x:f>SUM(COUNTIFS('Material routes'!$D$6:$D$1505,A158,'Material routes'!$C$6:$C$1505,"Ingredient candidate"),COUNTIFS('Material routes'!$D$6:$D$1505,A158,'Material routes'!$C$6:$C$1505,"Consumed input"),COUNTIFS('Material routes'!$D$6:$D$1505,A158,'Material routes'!$C$6:$C$1505,"Contained input"),COUNTIFS('Material routes'!$D$6:$D$1505,A158,'Material routes'!$C$6:$C$1505,"Transform input"))</x:f>
        <x:v>0</x:v>
      </x:c>
      <x:c r="AL158" s="4" t="n">
        <x:f>COUNTIFS('Material routes'!$D$6:$D$1505,A158,'Material routes'!$C$6:$C$1505,"Tool candidate")</x:f>
        <x:v>0</x:v>
      </x:c>
      <x:c r="AM158" s="4" t="str">
        <x:f>IF(AJ158&gt;0,"Route listed; review status/completeness",IF(C158="T0","Raw entry feed; no production route","No production route listed"))</x:f>
        <x:v>No production route listed</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unassigned; finished item</x:v>
      </x:c>
      <x:c r="AF159" s="4" t="str">
        <x:v>From current item description. Proposed uses retain their existing approval status.</x:v>
      </x:c>
      <x:c r="AG159" s="4" t="str">
        <x:v>Finished endpoint; material tier is not applicable. Input tiers belong to the chosen recipe.</x:v>
      </x:c>
      <x:c r="AH159" s="4" t="str">
        <x:v>Unassigned</x:v>
      </x:c>
      <x:c r="AI159" s="4" t="str">
        <x:v>Finished item</x:v>
      </x:c>
      <x:c r="AJ159" s="4" t="n">
        <x:f>COUNTIFS('Material routes'!$D$6:$D$1505,A159,'Material routes'!$C$6:$C$1505,"Output")</x:f>
        <x:v>0</x:v>
      </x:c>
      <x:c r="AK159" s="4" t="n">
        <x:f>SUM(COUNTIFS('Material routes'!$D$6:$D$1505,A159,'Material routes'!$C$6:$C$1505,"Ingredient candidate"),COUNTIFS('Material routes'!$D$6:$D$1505,A159,'Material routes'!$C$6:$C$1505,"Consumed input"),COUNTIFS('Material routes'!$D$6:$D$1505,A159,'Material routes'!$C$6:$C$1505,"Contained input"),COUNTIFS('Material routes'!$D$6:$D$1505,A159,'Material routes'!$C$6:$C$1505,"Transform input"))</x:f>
        <x:v>0</x:v>
      </x:c>
      <x:c r="AL159" s="4" t="n">
        <x:f>COUNTIFS('Material routes'!$D$6:$D$1505,A159,'Material routes'!$C$6:$C$1505,"Tool candidate")</x:f>
        <x:v>0</x:v>
      </x:c>
      <x:c r="AM159" s="4" t="str">
        <x:f>IF(AJ159&gt;0,"Route listed; review status/completeness",IF(C159="T0","Raw entry feed; no production route","No production route listed"))</x:f>
        <x:v>No production route listed</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unassigned; finished item</x:v>
      </x:c>
      <x:c r="AF160" s="4" t="str">
        <x:v>From current item description. Proposed uses retain their existing approval status.</x:v>
      </x:c>
      <x:c r="AG160" s="4" t="str">
        <x:v>Finished endpoint; material tier is not applicable. Input tiers belong to the chosen recipe.</x:v>
      </x:c>
      <x:c r="AH160" s="4" t="str">
        <x:v>Unassigned</x:v>
      </x:c>
      <x:c r="AI160" s="4" t="str">
        <x:v>Finished item</x:v>
      </x:c>
      <x:c r="AJ160" s="4" t="n">
        <x:f>COUNTIFS('Material routes'!$D$6:$D$1505,A160,'Material routes'!$C$6:$C$1505,"Output")</x:f>
        <x:v>0</x:v>
      </x:c>
      <x:c r="AK160" s="4" t="n">
        <x:f>SUM(COUNTIFS('Material routes'!$D$6:$D$1505,A160,'Material routes'!$C$6:$C$1505,"Ingredient candidate"),COUNTIFS('Material routes'!$D$6:$D$1505,A160,'Material routes'!$C$6:$C$1505,"Consumed input"),COUNTIFS('Material routes'!$D$6:$D$1505,A160,'Material routes'!$C$6:$C$1505,"Contained input"),COUNTIFS('Material routes'!$D$6:$D$1505,A160,'Material routes'!$C$6:$C$1505,"Transform input"))</x:f>
        <x:v>0</x:v>
      </x:c>
      <x:c r="AL160" s="4" t="n">
        <x:f>COUNTIFS('Material routes'!$D$6:$D$1505,A160,'Material routes'!$C$6:$C$1505,"Tool candidate")</x:f>
        <x:v>0</x:v>
      </x:c>
      <x:c r="AM160" s="4" t="str">
        <x:f>IF(AJ160&gt;0,"Route listed; review status/completeness",IF(C160="T0","Raw entry feed; no production route","No production route listed"))</x:f>
        <x:v>No production route listed</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unassigned; finished item</x:v>
      </x:c>
      <x:c r="AF161" s="4" t="str">
        <x:v>From current item description. Proposed uses retain their existing approval status.</x:v>
      </x:c>
      <x:c r="AG161" s="4" t="str">
        <x:v>Finished endpoint; material tier is not applicable. Input tiers belong to the chosen recipe.</x:v>
      </x:c>
      <x:c r="AH161" s="4" t="str">
        <x:v>Unassigned</x:v>
      </x:c>
      <x:c r="AI161" s="4" t="str">
        <x:v>Finished item</x:v>
      </x:c>
      <x:c r="AJ161" s="4" t="n">
        <x:f>COUNTIFS('Material routes'!$D$6:$D$1505,A161,'Material routes'!$C$6:$C$1505,"Output")</x:f>
        <x:v>0</x:v>
      </x:c>
      <x:c r="AK161" s="4" t="n">
        <x:f>SUM(COUNTIFS('Material routes'!$D$6:$D$1505,A161,'Material routes'!$C$6:$C$1505,"Ingredient candidate"),COUNTIFS('Material routes'!$D$6:$D$1505,A161,'Material routes'!$C$6:$C$1505,"Consumed input"),COUNTIFS('Material routes'!$D$6:$D$1505,A161,'Material routes'!$C$6:$C$1505,"Contained input"),COUNTIFS('Material routes'!$D$6:$D$1505,A161,'Material routes'!$C$6:$C$1505,"Transform input"))</x:f>
        <x:v>0</x:v>
      </x:c>
      <x:c r="AL161" s="4" t="n">
        <x:f>COUNTIFS('Material routes'!$D$6:$D$1505,A161,'Material routes'!$C$6:$C$1505,"Tool candidate")</x:f>
        <x:v>0</x:v>
      </x:c>
      <x:c r="AM161" s="4" t="str">
        <x:f>IF(AJ161&gt;0,"Route listed; review status/completeness",IF(C161="T0","Raw entry feed; no production route","No production route listed"))</x:f>
        <x:v>No production route listed</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unassigned; finished item</x:v>
      </x:c>
      <x:c r="AF162" s="4" t="str">
        <x:v>From current item description. Proposed uses retain their existing approval status.</x:v>
      </x:c>
      <x:c r="AG162" s="4" t="str">
        <x:v>Finished endpoint; material tier is not applicable. Input tiers belong to the chosen recipe.</x:v>
      </x:c>
      <x:c r="AH162" s="4" t="str">
        <x:v>Unassigned</x:v>
      </x:c>
      <x:c r="AI162" s="4" t="str">
        <x:v>Finished item</x:v>
      </x:c>
      <x:c r="AJ162" s="4" t="n">
        <x:f>COUNTIFS('Material routes'!$D$6:$D$1505,A162,'Material routes'!$C$6:$C$1505,"Output")</x:f>
        <x:v>1</x:v>
      </x:c>
      <x:c r="AK162" s="4" t="n">
        <x:f>SUM(COUNTIFS('Material routes'!$D$6:$D$1505,A162,'Material routes'!$C$6:$C$1505,"Ingredient candidate"),COUNTIFS('Material routes'!$D$6:$D$1505,A162,'Material routes'!$C$6:$C$1505,"Consumed input"),COUNTIFS('Material routes'!$D$6:$D$1505,A162,'Material routes'!$C$6:$C$1505,"Contained input"),COUNTIFS('Material routes'!$D$6:$D$1505,A162,'Material routes'!$C$6:$C$1505,"Transform input"))</x:f>
        <x:v>0</x:v>
      </x:c>
      <x:c r="AL162" s="4" t="n">
        <x:f>COUNTIFS('Material routes'!$D$6:$D$1505,A162,'Material routes'!$C$6:$C$1505,"Tool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unassigned; finished item</x:v>
      </x:c>
      <x:c r="AF163" s="4" t="str">
        <x:v>From current item description. Proposed uses retain their existing approval status.</x:v>
      </x:c>
      <x:c r="AG163" s="4" t="str">
        <x:v>Finished endpoint; material tier is not applicable. Input tiers belong to the chosen recipe.</x:v>
      </x:c>
      <x:c r="AH163" s="4" t="str">
        <x:v>Unassigned</x:v>
      </x:c>
      <x:c r="AI163" s="4" t="str">
        <x:v>Finished item</x:v>
      </x:c>
      <x:c r="AJ163" s="4" t="n">
        <x:f>COUNTIFS('Material routes'!$D$6:$D$1505,A163,'Material routes'!$C$6:$C$1505,"Output")</x:f>
        <x:v>0</x:v>
      </x:c>
      <x:c r="AK163" s="4" t="n">
        <x:f>SUM(COUNTIFS('Material routes'!$D$6:$D$1505,A163,'Material routes'!$C$6:$C$1505,"Ingredient candidate"),COUNTIFS('Material routes'!$D$6:$D$1505,A163,'Material routes'!$C$6:$C$1505,"Consumed input"),COUNTIFS('Material routes'!$D$6:$D$1505,A163,'Material routes'!$C$6:$C$1505,"Contained input"),COUNTIFS('Material routes'!$D$6:$D$1505,A163,'Material routes'!$C$6:$C$1505,"Transform input"))</x:f>
        <x:v>0</x:v>
      </x:c>
      <x:c r="AL163" s="4" t="n">
        <x:f>COUNTIFS('Material routes'!$D$6:$D$1505,A163,'Material routes'!$C$6:$C$1505,"Tool candidate")</x:f>
        <x:v>0</x:v>
      </x:c>
      <x:c r="AM163" s="4" t="str">
        <x:f>IF(AJ163&gt;0,"Route listed; review status/completeness",IF(C163="T0","Raw entry feed; no production route","No production route listed"))</x:f>
        <x:v>No production route listed</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unassigned; finished item</x:v>
      </x:c>
      <x:c r="AF164" s="4" t="str">
        <x:v>From current item description. Proposed uses retain their existing approval status.</x:v>
      </x:c>
      <x:c r="AG164" s="4" t="str">
        <x:v>Finished endpoint; material tier is not applicable. Input tiers belong to the chosen recipe.</x:v>
      </x:c>
      <x:c r="AH164" s="4" t="str">
        <x:v>Unassigned</x:v>
      </x:c>
      <x:c r="AI164" s="4" t="str">
        <x:v>Finished item</x:v>
      </x:c>
      <x:c r="AJ164" s="4" t="n">
        <x:f>COUNTIFS('Material routes'!$D$6:$D$1505,A164,'Material routes'!$C$6:$C$1505,"Output")</x:f>
        <x:v>0</x:v>
      </x:c>
      <x:c r="AK164" s="4" t="n">
        <x:f>SUM(COUNTIFS('Material routes'!$D$6:$D$1505,A164,'Material routes'!$C$6:$C$1505,"Ingredient candidate"),COUNTIFS('Material routes'!$D$6:$D$1505,A164,'Material routes'!$C$6:$C$1505,"Consumed input"),COUNTIFS('Material routes'!$D$6:$D$1505,A164,'Material routes'!$C$6:$C$1505,"Contained input"),COUNTIFS('Material routes'!$D$6:$D$1505,A164,'Material routes'!$C$6:$C$1505,"Transform input"))</x:f>
        <x:v>0</x:v>
      </x:c>
      <x:c r="AL164" s="4" t="n">
        <x:f>COUNTIFS('Material routes'!$D$6:$D$1505,A164,'Material routes'!$C$6:$C$1505,"Tool candidate")</x:f>
        <x:v>0</x:v>
      </x:c>
      <x:c r="AM164" s="4" t="str">
        <x:f>IF(AJ164&gt;0,"Route listed; review status/completeness",IF(C164="T0","Raw entry feed; no production route","No production route listed"))</x:f>
        <x:v>No production route listed</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unassigned; finished item</x:v>
      </x:c>
      <x:c r="AF165" s="4" t="str">
        <x:v>From current item description. Proposed uses retain their existing approval status.</x:v>
      </x:c>
      <x:c r="AG165" s="4" t="str">
        <x:v>Finished endpoint; material tier is not applicable. Input tiers belong to the chosen recipe.</x:v>
      </x:c>
      <x:c r="AH165" s="4" t="str">
        <x:v>Unassigned</x:v>
      </x:c>
      <x:c r="AI165" s="4" t="str">
        <x:v>Finished item</x:v>
      </x:c>
      <x:c r="AJ165" s="4" t="n">
        <x:f>COUNTIFS('Material routes'!$D$6:$D$1505,A165,'Material routes'!$C$6:$C$1505,"Output")</x:f>
        <x:v>0</x:v>
      </x:c>
      <x:c r="AK165" s="4" t="n">
        <x:f>SUM(COUNTIFS('Material routes'!$D$6:$D$1505,A165,'Material routes'!$C$6:$C$1505,"Ingredient candidate"),COUNTIFS('Material routes'!$D$6:$D$1505,A165,'Material routes'!$C$6:$C$1505,"Consumed input"),COUNTIFS('Material routes'!$D$6:$D$1505,A165,'Material routes'!$C$6:$C$1505,"Contained input"),COUNTIFS('Material routes'!$D$6:$D$1505,A165,'Material routes'!$C$6:$C$1505,"Transform input"))</x:f>
        <x:v>0</x:v>
      </x:c>
      <x:c r="AL165" s="4" t="n">
        <x:f>COUNTIFS('Material routes'!$D$6:$D$1505,A165,'Material routes'!$C$6:$C$1505,"Tool candidate")</x:f>
        <x:v>0</x:v>
      </x:c>
      <x:c r="AM165" s="4" t="str">
        <x:f>IF(AJ165&gt;0,"Route listed; review status/completeness",IF(C165="T0","Raw entry feed; no production route","No production route listed"))</x:f>
        <x:v>No production route listed</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unassigned; finished item</x:v>
      </x:c>
      <x:c r="AF166" s="4" t="str">
        <x:v>From current item description. Proposed uses retain their existing approval status.</x:v>
      </x:c>
      <x:c r="AG166" s="4" t="str">
        <x:v>Finished endpoint; material tier is not applicable. Input tiers belong to the chosen recipe.</x:v>
      </x:c>
      <x:c r="AH166" s="4" t="str">
        <x:v>Unassigned</x:v>
      </x:c>
      <x:c r="AI166" s="4" t="str">
        <x:v>Finished item</x:v>
      </x:c>
      <x:c r="AJ166" s="4" t="n">
        <x:f>COUNTIFS('Material routes'!$D$6:$D$1505,A166,'Material routes'!$C$6:$C$1505,"Output")</x:f>
        <x:v>0</x:v>
      </x:c>
      <x:c r="AK166" s="4" t="n">
        <x:f>SUM(COUNTIFS('Material routes'!$D$6:$D$1505,A166,'Material routes'!$C$6:$C$1505,"Ingredient candidate"),COUNTIFS('Material routes'!$D$6:$D$1505,A166,'Material routes'!$C$6:$C$1505,"Consumed input"),COUNTIFS('Material routes'!$D$6:$D$1505,A166,'Material routes'!$C$6:$C$1505,"Contained input"),COUNTIFS('Material routes'!$D$6:$D$1505,A166,'Material routes'!$C$6:$C$1505,"Transform input"))</x:f>
        <x:v>0</x:v>
      </x:c>
      <x:c r="AL166" s="4" t="n">
        <x:f>COUNTIFS('Material routes'!$D$6:$D$1505,A166,'Material routes'!$C$6:$C$1505,"Tool candidate")</x:f>
        <x:v>0</x:v>
      </x:c>
      <x:c r="AM166" s="4" t="str">
        <x:f>IF(AJ166&gt;0,"Route listed; review status/completeness",IF(C166="T0","Raw entry feed; no production route","No production route listed"))</x:f>
        <x:v>No production route listed</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unassigned; finished item</x:v>
      </x:c>
      <x:c r="AF167" s="4" t="str">
        <x:v>From current item description. Proposed uses retain their existing approval status.</x:v>
      </x:c>
      <x:c r="AG167" s="4" t="str">
        <x:v>Finished endpoint; material tier is not applicable. Input tiers belong to the chosen recipe.</x:v>
      </x:c>
      <x:c r="AH167" s="4" t="str">
        <x:v>Unassigned</x:v>
      </x:c>
      <x:c r="AI167" s="4" t="str">
        <x:v>Finished item</x:v>
      </x:c>
      <x:c r="AJ167" s="4" t="n">
        <x:f>COUNTIFS('Material routes'!$D$6:$D$1505,A167,'Material routes'!$C$6:$C$1505,"Output")</x:f>
        <x:v>0</x:v>
      </x:c>
      <x:c r="AK167" s="4" t="n">
        <x:f>SUM(COUNTIFS('Material routes'!$D$6:$D$1505,A167,'Material routes'!$C$6:$C$1505,"Ingredient candidate"),COUNTIFS('Material routes'!$D$6:$D$1505,A167,'Material routes'!$C$6:$C$1505,"Consumed input"),COUNTIFS('Material routes'!$D$6:$D$1505,A167,'Material routes'!$C$6:$C$1505,"Contained input"),COUNTIFS('Material routes'!$D$6:$D$1505,A167,'Material routes'!$C$6:$C$1505,"Transform input"))</x:f>
        <x:v>0</x:v>
      </x:c>
      <x:c r="AL167" s="4" t="n">
        <x:f>COUNTIFS('Material routes'!$D$6:$D$1505,A167,'Material routes'!$C$6:$C$1505,"Tool candidate")</x:f>
        <x:v>0</x:v>
      </x:c>
      <x:c r="AM167" s="4" t="str">
        <x:f>IF(AJ167&gt;0,"Route listed; review status/completeness",IF(C167="T0","Raw entry feed; no production route","No production route listed"))</x:f>
        <x:v>No production route listed</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unassigned; finished item</x:v>
      </x:c>
      <x:c r="AF168" s="4" t="str">
        <x:v>From current item description. Proposed uses retain their existing approval status.</x:v>
      </x:c>
      <x:c r="AG168" s="4" t="str">
        <x:v>Finished endpoint; material tier is not applicable. Input tiers belong to the chosen recipe.</x:v>
      </x:c>
      <x:c r="AH168" s="4" t="str">
        <x:v>Unassigned</x:v>
      </x:c>
      <x:c r="AI168" s="4" t="str">
        <x:v>Finished item</x:v>
      </x:c>
      <x:c r="AJ168" s="4" t="n">
        <x:f>COUNTIFS('Material routes'!$D$6:$D$1505,A168,'Material routes'!$C$6:$C$1505,"Output")</x:f>
        <x:v>0</x:v>
      </x:c>
      <x:c r="AK168" s="4" t="n">
        <x:f>SUM(COUNTIFS('Material routes'!$D$6:$D$1505,A168,'Material routes'!$C$6:$C$1505,"Ingredient candidate"),COUNTIFS('Material routes'!$D$6:$D$1505,A168,'Material routes'!$C$6:$C$1505,"Consumed input"),COUNTIFS('Material routes'!$D$6:$D$1505,A168,'Material routes'!$C$6:$C$1505,"Contained input"),COUNTIFS('Material routes'!$D$6:$D$1505,A168,'Material routes'!$C$6:$C$1505,"Transform input"))</x:f>
        <x:v>0</x:v>
      </x:c>
      <x:c r="AL168" s="4" t="n">
        <x:f>COUNTIFS('Material routes'!$D$6:$D$1505,A168,'Material routes'!$C$6:$C$1505,"Tool candidate")</x:f>
        <x:v>0</x:v>
      </x:c>
      <x:c r="AM168" s="4" t="str">
        <x:f>IF(AJ168&gt;0,"Route listed; review status/completeness",IF(C168="T0","Raw entry feed; no production route","No production route listed"))</x:f>
        <x:v>No production route listed</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unassigned; finished item</x:v>
      </x:c>
      <x:c r="AF169" s="4" t="str">
        <x:v>From current item description. Proposed uses retain their existing approval status.</x:v>
      </x:c>
      <x:c r="AG169" s="4" t="str">
        <x:v>Finished endpoint; material tier is not applicable. Input tiers belong to the chosen recipe.</x:v>
      </x:c>
      <x:c r="AH169" s="4" t="str">
        <x:v>Unassigned</x:v>
      </x:c>
      <x:c r="AI169" s="4" t="str">
        <x:v>Finished item</x:v>
      </x:c>
      <x:c r="AJ169" s="4" t="n">
        <x:f>COUNTIFS('Material routes'!$D$6:$D$1505,A169,'Material routes'!$C$6:$C$1505,"Output")</x:f>
        <x:v>0</x:v>
      </x:c>
      <x:c r="AK169" s="4" t="n">
        <x:f>SUM(COUNTIFS('Material routes'!$D$6:$D$1505,A169,'Material routes'!$C$6:$C$1505,"Ingredient candidate"),COUNTIFS('Material routes'!$D$6:$D$1505,A169,'Material routes'!$C$6:$C$1505,"Consumed input"),COUNTIFS('Material routes'!$D$6:$D$1505,A169,'Material routes'!$C$6:$C$1505,"Contained input"),COUNTIFS('Material routes'!$D$6:$D$1505,A169,'Material routes'!$C$6:$C$1505,"Transform input"))</x:f>
        <x:v>0</x:v>
      </x:c>
      <x:c r="AL169" s="4" t="n">
        <x:f>COUNTIFS('Material routes'!$D$6:$D$1505,A169,'Material routes'!$C$6:$C$1505,"Tool candidate")</x:f>
        <x:v>0</x:v>
      </x:c>
      <x:c r="AM169" s="4" t="str">
        <x:f>IF(AJ169&gt;0,"Route listed; review status/completeness",IF(C169="T0","Raw entry feed; no production route","No production route listed"))</x:f>
        <x:v>No production route listed</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unassigned; finished item</x:v>
      </x:c>
      <x:c r="AF170" s="4" t="str">
        <x:v>From current item description. Proposed uses retain their existing approval status.</x:v>
      </x:c>
      <x:c r="AG170" s="4" t="str">
        <x:v>Finished endpoint; material tier is not applicable. Input tiers belong to the chosen recipe.</x:v>
      </x:c>
      <x:c r="AH170" s="4" t="str">
        <x:v>Unassigned</x:v>
      </x:c>
      <x:c r="AI170" s="4" t="str">
        <x:v>Finished item</x:v>
      </x:c>
      <x:c r="AJ170" s="4" t="n">
        <x:f>COUNTIFS('Material routes'!$D$6:$D$1505,A170,'Material routes'!$C$6:$C$1505,"Output")</x:f>
        <x:v>0</x:v>
      </x:c>
      <x:c r="AK170" s="4" t="n">
        <x:f>SUM(COUNTIFS('Material routes'!$D$6:$D$1505,A170,'Material routes'!$C$6:$C$1505,"Ingredient candidate"),COUNTIFS('Material routes'!$D$6:$D$1505,A170,'Material routes'!$C$6:$C$1505,"Consumed input"),COUNTIFS('Material routes'!$D$6:$D$1505,A170,'Material routes'!$C$6:$C$1505,"Contained input"),COUNTIFS('Material routes'!$D$6:$D$1505,A170,'Material routes'!$C$6:$C$1505,"Transform input"))</x:f>
        <x:v>0</x:v>
      </x:c>
      <x:c r="AL170" s="4" t="n">
        <x:f>COUNTIFS('Material routes'!$D$6:$D$1505,A170,'Material routes'!$C$6:$C$1505,"Tool candidate")</x:f>
        <x:v>0</x:v>
      </x:c>
      <x:c r="AM170" s="4" t="str">
        <x:f>IF(AJ170&gt;0,"Route listed; review status/completeness",IF(C170="T0","Raw entry feed; no production route","No production route listed"))</x:f>
        <x:v>No production route listed</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unassigned; finished item</x:v>
      </x:c>
      <x:c r="AF171" s="4" t="str">
        <x:v>From current item description. Proposed uses retain their existing approval status.</x:v>
      </x:c>
      <x:c r="AG171" s="4" t="str">
        <x:v>Finished endpoint; material tier is not applicable. Input tiers belong to the chosen recipe.</x:v>
      </x:c>
      <x:c r="AH171" s="4" t="str">
        <x:v>Unassigned</x:v>
      </x:c>
      <x:c r="AI171" s="4" t="str">
        <x:v>Finished item</x:v>
      </x:c>
      <x:c r="AJ171" s="4" t="n">
        <x:f>COUNTIFS('Material routes'!$D$6:$D$1505,A171,'Material routes'!$C$6:$C$1505,"Output")</x:f>
        <x:v>0</x:v>
      </x:c>
      <x:c r="AK171" s="4" t="n">
        <x:f>SUM(COUNTIFS('Material routes'!$D$6:$D$1505,A171,'Material routes'!$C$6:$C$1505,"Ingredient candidate"),COUNTIFS('Material routes'!$D$6:$D$1505,A171,'Material routes'!$C$6:$C$1505,"Consumed input"),COUNTIFS('Material routes'!$D$6:$D$1505,A171,'Material routes'!$C$6:$C$1505,"Contained input"),COUNTIFS('Material routes'!$D$6:$D$1505,A171,'Material routes'!$C$6:$C$1505,"Transform input"))</x:f>
        <x:v>0</x:v>
      </x:c>
      <x:c r="AL171" s="4" t="n">
        <x:f>COUNTIFS('Material routes'!$D$6:$D$1505,A171,'Material routes'!$C$6:$C$1505,"Tool candidate")</x:f>
        <x:v>0</x:v>
      </x:c>
      <x:c r="AM171" s="4" t="str">
        <x:f>IF(AJ171&gt;0,"Route listed; review status/completeness",IF(C171="T0","Raw entry feed; no production route","No production route listed"))</x:f>
        <x:v>No production route listed</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unassigned; finished item</x:v>
      </x:c>
      <x:c r="AF172" s="4" t="str">
        <x:v>From current item description. Proposed uses retain their existing approval status.</x:v>
      </x:c>
      <x:c r="AG172" s="4" t="str">
        <x:v>Finished endpoint; material tier is not applicable. Input tiers belong to the chosen recipe.</x:v>
      </x:c>
      <x:c r="AH172" s="4" t="str">
        <x:v>Unassigned</x:v>
      </x:c>
      <x:c r="AI172" s="4" t="str">
        <x:v>Finished item</x:v>
      </x:c>
      <x:c r="AJ172" s="4" t="n">
        <x:f>COUNTIFS('Material routes'!$D$6:$D$1505,A172,'Material routes'!$C$6:$C$1505,"Output")</x:f>
        <x:v>0</x:v>
      </x:c>
      <x:c r="AK172" s="4" t="n">
        <x:f>SUM(COUNTIFS('Material routes'!$D$6:$D$1505,A172,'Material routes'!$C$6:$C$1505,"Ingredient candidate"),COUNTIFS('Material routes'!$D$6:$D$1505,A172,'Material routes'!$C$6:$C$1505,"Consumed input"),COUNTIFS('Material routes'!$D$6:$D$1505,A172,'Material routes'!$C$6:$C$1505,"Contained input"),COUNTIFS('Material routes'!$D$6:$D$1505,A172,'Material routes'!$C$6:$C$1505,"Transform input"))</x:f>
        <x:v>0</x:v>
      </x:c>
      <x:c r="AL172" s="4" t="n">
        <x:f>COUNTIFS('Material routes'!$D$6:$D$1505,A172,'Material routes'!$C$6:$C$1505,"Tool candidate")</x:f>
        <x:v>0</x:v>
      </x:c>
      <x:c r="AM172" s="4" t="str">
        <x:f>IF(AJ172&gt;0,"Route listed; review status/completeness",IF(C172="T0","Raw entry feed; no production route","No production route listed"))</x:f>
        <x:v>No production route listed</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unassigned; finished item</x:v>
      </x:c>
      <x:c r="AF173" s="4" t="str">
        <x:v>From current item description. Proposed uses retain their existing approval status.</x:v>
      </x:c>
      <x:c r="AG173" s="4" t="str">
        <x:v>Finished endpoint; material tier is not applicable. Input tiers belong to the chosen recipe.</x:v>
      </x:c>
      <x:c r="AH173" s="4" t="str">
        <x:v>Unassigned</x:v>
      </x:c>
      <x:c r="AI173" s="4" t="str">
        <x:v>Finished item</x:v>
      </x:c>
      <x:c r="AJ173" s="4" t="n">
        <x:f>COUNTIFS('Material routes'!$D$6:$D$1505,A173,'Material routes'!$C$6:$C$1505,"Output")</x:f>
        <x:v>0</x:v>
      </x:c>
      <x:c r="AK173" s="4" t="n">
        <x:f>SUM(COUNTIFS('Material routes'!$D$6:$D$1505,A173,'Material routes'!$C$6:$C$1505,"Ingredient candidate"),COUNTIFS('Material routes'!$D$6:$D$1505,A173,'Material routes'!$C$6:$C$1505,"Consumed input"),COUNTIFS('Material routes'!$D$6:$D$1505,A173,'Material routes'!$C$6:$C$1505,"Contained input"),COUNTIFS('Material routes'!$D$6:$D$1505,A173,'Material routes'!$C$6:$C$1505,"Transform input"))</x:f>
        <x:v>0</x:v>
      </x:c>
      <x:c r="AL173" s="4" t="n">
        <x:f>COUNTIFS('Material routes'!$D$6:$D$1505,A173,'Material routes'!$C$6:$C$1505,"Tool candidate")</x:f>
        <x:v>0</x:v>
      </x:c>
      <x:c r="AM173" s="4" t="str">
        <x:f>IF(AJ173&gt;0,"Route listed; review status/completeness",IF(C173="T0","Raw entry feed; no production route","No production route listed"))</x:f>
        <x:v>No production route listed</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unassigned; finished item</x:v>
      </x:c>
      <x:c r="AF174" s="4" t="str">
        <x:v>From current item description. Proposed uses retain their existing approval status.</x:v>
      </x:c>
      <x:c r="AG174" s="4" t="str">
        <x:v>Finished endpoint; material tier is not applicable. Input tiers belong to the chosen recipe.</x:v>
      </x:c>
      <x:c r="AH174" s="4" t="str">
        <x:v>Unassigned</x:v>
      </x:c>
      <x:c r="AI174" s="4" t="str">
        <x:v>Finished item</x:v>
      </x:c>
      <x:c r="AJ174" s="4" t="n">
        <x:f>COUNTIFS('Material routes'!$D$6:$D$1505,A174,'Material routes'!$C$6:$C$1505,"Output")</x:f>
        <x:v>0</x:v>
      </x:c>
      <x:c r="AK174" s="4" t="n">
        <x:f>SUM(COUNTIFS('Material routes'!$D$6:$D$1505,A174,'Material routes'!$C$6:$C$1505,"Ingredient candidate"),COUNTIFS('Material routes'!$D$6:$D$1505,A174,'Material routes'!$C$6:$C$1505,"Consumed input"),COUNTIFS('Material routes'!$D$6:$D$1505,A174,'Material routes'!$C$6:$C$1505,"Contained input"),COUNTIFS('Material routes'!$D$6:$D$1505,A174,'Material routes'!$C$6:$C$1505,"Transform input"))</x:f>
        <x:v>0</x:v>
      </x:c>
      <x:c r="AL174" s="4" t="n">
        <x:f>COUNTIFS('Material routes'!$D$6:$D$1505,A174,'Material routes'!$C$6:$C$1505,"Tool candidate")</x:f>
        <x:v>0</x:v>
      </x:c>
      <x:c r="AM174" s="4" t="str">
        <x:f>IF(AJ174&gt;0,"Route listed; review status/completeness",IF(C174="T0","Raw entry feed; no production route","No production route listed"))</x:f>
        <x:v>No production route listed</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unassigned; finished item</x:v>
      </x:c>
      <x:c r="AF175" s="4" t="str">
        <x:v>From current item description. Proposed uses retain their existing approval status.</x:v>
      </x:c>
      <x:c r="AG175" s="4" t="str">
        <x:v>Finished endpoint; material tier is not applicable. Input tiers belong to the chosen recipe.</x:v>
      </x:c>
      <x:c r="AH175" s="4" t="str">
        <x:v>Unassigned</x:v>
      </x:c>
      <x:c r="AI175" s="4" t="str">
        <x:v>Finished item</x:v>
      </x:c>
      <x:c r="AJ175" s="4" t="n">
        <x:f>COUNTIFS('Material routes'!$D$6:$D$1505,A175,'Material routes'!$C$6:$C$1505,"Output")</x:f>
        <x:v>0</x:v>
      </x:c>
      <x:c r="AK175" s="4" t="n">
        <x:f>SUM(COUNTIFS('Material routes'!$D$6:$D$1505,A175,'Material routes'!$C$6:$C$1505,"Ingredient candidate"),COUNTIFS('Material routes'!$D$6:$D$1505,A175,'Material routes'!$C$6:$C$1505,"Consumed input"),COUNTIFS('Material routes'!$D$6:$D$1505,A175,'Material routes'!$C$6:$C$1505,"Contained input"),COUNTIFS('Material routes'!$D$6:$D$1505,A175,'Material routes'!$C$6:$C$1505,"Transform input"))</x:f>
        <x:v>0</x:v>
      </x:c>
      <x:c r="AL175" s="4" t="n">
        <x:f>COUNTIFS('Material routes'!$D$6:$D$1505,A175,'Material routes'!$C$6:$C$1505,"Tool candidate")</x:f>
        <x:v>0</x:v>
      </x:c>
      <x:c r="AM175" s="4" t="str">
        <x:f>IF(AJ175&gt;0,"Route listed; review status/completeness",IF(C175="T0","Raw entry feed; no production route","No production route listed"))</x:f>
        <x:v>No production route listed</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str">
        <x:v>Everyday objects</x:v>
      </x:c>
      <x:c r="E176" s="9" t="str">
        <x:v>Everyday household</x:v>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everyday objects; everyday household; household utensil; finished item; manufactured / unresolved; food service; metal or shell; solid piece; proposal; ; not applicable; unassigned; finished item</x:v>
      </x:c>
      <x:c r="AF176" s="4" t="str">
        <x:v>From current item description. Proposed uses retain their existing approval status.</x:v>
      </x:c>
      <x:c r="AG176" s="4" t="str">
        <x:v>Finished endpoint; material tier is not applicable. Input tiers belong to the chosen recipe.</x:v>
      </x:c>
      <x:c r="AH176" s="4" t="str">
        <x:v>Unassigned</x:v>
      </x:c>
      <x:c r="AI176" s="4" t="str">
        <x:v>Finished item</x:v>
      </x:c>
      <x:c r="AJ176" s="4" t="n">
        <x:f>COUNTIFS('Material routes'!$D$6:$D$1505,A176,'Material routes'!$C$6:$C$1505,"Output")</x:f>
        <x:v>0</x:v>
      </x:c>
      <x:c r="AK176" s="4" t="n">
        <x:f>SUM(COUNTIFS('Material routes'!$D$6:$D$1505,A176,'Material routes'!$C$6:$C$1505,"Ingredient candidate"),COUNTIFS('Material routes'!$D$6:$D$1505,A176,'Material routes'!$C$6:$C$1505,"Consumed input"),COUNTIFS('Material routes'!$D$6:$D$1505,A176,'Material routes'!$C$6:$C$1505,"Contained input"),COUNTIFS('Material routes'!$D$6:$D$1505,A176,'Material routes'!$C$6:$C$1505,"Transform input"))</x:f>
        <x:v>0</x:v>
      </x:c>
      <x:c r="AL176" s="4" t="n">
        <x:f>COUNTIFS('Material routes'!$D$6:$D$1505,A176,'Material routes'!$C$6:$C$1505,"Tool candidate")</x:f>
        <x:v>0</x:v>
      </x:c>
      <x:c r="AM176" s="4" t="str">
        <x:f>IF(AJ176&gt;0,"Route listed; review status/completeness",IF(C176="T0","Raw entry feed; no production route","No production route listed"))</x:f>
        <x:v>No production route listed</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str">
        <x:v>Everyday objects</x:v>
      </x:c>
      <x:c r="E177" s="9" t="str">
        <x:v>Everyday household</x:v>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everyday objects; everyday household; household utensil; finished item; manufactured / unresolved; food service; metal or shell; solid piece; proposal; ; not applicable; unassigned; finished item</x:v>
      </x:c>
      <x:c r="AF177" s="4" t="str">
        <x:v>From current item description. Proposed uses retain their existing approval status.</x:v>
      </x:c>
      <x:c r="AG177" s="4" t="str">
        <x:v>Finished endpoint; material tier is not applicable. Input tiers belong to the chosen recipe.</x:v>
      </x:c>
      <x:c r="AH177" s="4" t="str">
        <x:v>Unassigned</x:v>
      </x:c>
      <x:c r="AI177" s="4" t="str">
        <x:v>Finished item</x:v>
      </x:c>
      <x:c r="AJ177" s="4" t="n">
        <x:f>COUNTIFS('Material routes'!$D$6:$D$1505,A177,'Material routes'!$C$6:$C$1505,"Output")</x:f>
        <x:v>0</x:v>
      </x:c>
      <x:c r="AK177" s="4" t="n">
        <x:f>SUM(COUNTIFS('Material routes'!$D$6:$D$1505,A177,'Material routes'!$C$6:$C$1505,"Ingredient candidate"),COUNTIFS('Material routes'!$D$6:$D$1505,A177,'Material routes'!$C$6:$C$1505,"Consumed input"),COUNTIFS('Material routes'!$D$6:$D$1505,A177,'Material routes'!$C$6:$C$1505,"Contained input"),COUNTIFS('Material routes'!$D$6:$D$1505,A177,'Material routes'!$C$6:$C$1505,"Transform input"))</x:f>
        <x:v>0</x:v>
      </x:c>
      <x:c r="AL177" s="4" t="n">
        <x:f>COUNTIFS('Material routes'!$D$6:$D$1505,A177,'Material routes'!$C$6:$C$1505,"Tool candidate")</x:f>
        <x:v>0</x:v>
      </x:c>
      <x:c r="AM177" s="4" t="str">
        <x:f>IF(AJ177&gt;0,"Route listed; review status/completeness",IF(C177="T0","Raw entry feed; no production route","No production route listed"))</x:f>
        <x:v>No production route listed</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str">
        <x:v>Everyday objects</x:v>
      </x:c>
      <x:c r="E178" s="9" t="str">
        <x:v>Everyday household</x:v>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everyday objects; everyday household; tool; finished item; manufactured / unresolved; cleaning; faunal fiber and shell; assembly; proposal; ; not applicable; unassigned; finished item</x:v>
      </x:c>
      <x:c r="AF178" s="4" t="str">
        <x:v>From current item description. Proposed uses retain their existing approval status.</x:v>
      </x:c>
      <x:c r="AG178" s="4" t="str">
        <x:v>Finished endpoint; material tier is not applicable. Input tiers belong to the chosen recipe.</x:v>
      </x:c>
      <x:c r="AH178" s="4" t="str">
        <x:v>Unassigned</x:v>
      </x:c>
      <x:c r="AI178" s="4" t="str">
        <x:v>Finished item</x:v>
      </x:c>
      <x:c r="AJ178" s="4" t="n">
        <x:f>COUNTIFS('Material routes'!$D$6:$D$1505,A178,'Material routes'!$C$6:$C$1505,"Output")</x:f>
        <x:v>0</x:v>
      </x:c>
      <x:c r="AK178" s="4" t="n">
        <x:f>SUM(COUNTIFS('Material routes'!$D$6:$D$1505,A178,'Material routes'!$C$6:$C$1505,"Ingredient candidate"),COUNTIFS('Material routes'!$D$6:$D$1505,A178,'Material routes'!$C$6:$C$1505,"Consumed input"),COUNTIFS('Material routes'!$D$6:$D$1505,A178,'Material routes'!$C$6:$C$1505,"Contained input"),COUNTIFS('Material routes'!$D$6:$D$1505,A178,'Material routes'!$C$6:$C$1505,"Transform input"))</x:f>
        <x:v>0</x:v>
      </x:c>
      <x:c r="AL178" s="4" t="n">
        <x:f>COUNTIFS('Material routes'!$D$6:$D$1505,A178,'Material routes'!$C$6:$C$1505,"Tool candidate")</x:f>
        <x:v>0</x:v>
      </x:c>
      <x:c r="AM178" s="4" t="str">
        <x:f>IF(AJ178&gt;0,"Route listed; review status/completeness",IF(C178="T0","Raw entry feed; no production route","No production route listed"))</x:f>
        <x:v>No production route listed</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str">
        <x:v>Everyday objects</x:v>
      </x:c>
      <x:c r="E179" s="9" t="str">
        <x:v>Everyday household</x:v>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everyday objects; everyday household; household utensil; finished item; manufactured / unresolved; grooming; metal or shell; solid piece; proposal; ; not applicable; unassigned; finished item</x:v>
      </x:c>
      <x:c r="AF179" s="4" t="str">
        <x:v>From current item description. Proposed uses retain their existing approval status.</x:v>
      </x:c>
      <x:c r="AG179" s="4" t="str">
        <x:v>Finished endpoint; material tier is not applicable. Input tiers belong to the chosen recipe.</x:v>
      </x:c>
      <x:c r="AH179" s="4" t="str">
        <x:v>Unassigned</x:v>
      </x:c>
      <x:c r="AI179" s="4" t="str">
        <x:v>Finished item</x:v>
      </x:c>
      <x:c r="AJ179" s="4" t="n">
        <x:f>COUNTIFS('Material routes'!$D$6:$D$1505,A179,'Material routes'!$C$6:$C$1505,"Output")</x:f>
        <x:v>0</x:v>
      </x:c>
      <x:c r="AK179" s="4" t="n">
        <x:f>SUM(COUNTIFS('Material routes'!$D$6:$D$1505,A179,'Material routes'!$C$6:$C$1505,"Ingredient candidate"),COUNTIFS('Material routes'!$D$6:$D$1505,A179,'Material routes'!$C$6:$C$1505,"Consumed input"),COUNTIFS('Material routes'!$D$6:$D$1505,A179,'Material routes'!$C$6:$C$1505,"Contained input"),COUNTIFS('Material routes'!$D$6:$D$1505,A179,'Material routes'!$C$6:$C$1505,"Transform input"))</x:f>
        <x:v>0</x:v>
      </x:c>
      <x:c r="AL179" s="4" t="n">
        <x:f>COUNTIFS('Material routes'!$D$6:$D$1505,A179,'Material routes'!$C$6:$C$1505,"Tool candidate")</x:f>
        <x:v>0</x:v>
      </x:c>
      <x:c r="AM179" s="4" t="str">
        <x:f>IF(AJ179&gt;0,"Route listed; review status/completeness",IF(C179="T0","Raw entry feed; no production route","No production route listed"))</x:f>
        <x:v>No production route listed</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str">
        <x:v>Everyday objects</x:v>
      </x:c>
      <x:c r="E180" s="9" t="str">
        <x:v>Everyday household</x:v>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everyday objects; everyday household; document; finished item; manufactured / unresolved; writing and records; mineral or shell; solid piece; proposal; ; not applicable; unassigned; finished item</x:v>
      </x:c>
      <x:c r="AF180" s="4" t="str">
        <x:v>From current item description. Proposed uses retain their existing approval status.</x:v>
      </x:c>
      <x:c r="AG180" s="4" t="str">
        <x:v>Finished endpoint; material tier is not applicable. Input tiers belong to the chosen recipe.</x:v>
      </x:c>
      <x:c r="AH180" s="4" t="str">
        <x:v>Unassigned</x:v>
      </x:c>
      <x:c r="AI180" s="4" t="str">
        <x:v>Finished item</x:v>
      </x:c>
      <x:c r="AJ180" s="4" t="n">
        <x:f>COUNTIFS('Material routes'!$D$6:$D$1505,A180,'Material routes'!$C$6:$C$1505,"Output")</x:f>
        <x:v>0</x:v>
      </x:c>
      <x:c r="AK180" s="4" t="n">
        <x:f>SUM(COUNTIFS('Material routes'!$D$6:$D$1505,A180,'Material routes'!$C$6:$C$1505,"Ingredient candidate"),COUNTIFS('Material routes'!$D$6:$D$1505,A180,'Material routes'!$C$6:$C$1505,"Consumed input"),COUNTIFS('Material routes'!$D$6:$D$1505,A180,'Material routes'!$C$6:$C$1505,"Contained input"),COUNTIFS('Material routes'!$D$6:$D$1505,A180,'Material routes'!$C$6:$C$1505,"Transform input"))</x:f>
        <x:v>0</x:v>
      </x:c>
      <x:c r="AL180" s="4" t="n">
        <x:f>COUNTIFS('Material routes'!$D$6:$D$1505,A180,'Material routes'!$C$6:$C$1505,"Tool candidate")</x:f>
        <x:v>0</x:v>
      </x:c>
      <x:c r="AM180" s="4" t="str">
        <x:f>IF(AJ180&gt;0,"Route listed; review status/completeness",IF(C180="T0","Raw entry feed; no production route","No production route listed"))</x:f>
        <x:v>No production route listed</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str">
        <x:v>Everyday objects</x:v>
      </x:c>
      <x:c r="E181" s="9" t="str">
        <x:v>Everyday household</x:v>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everyday objects; everyday household; tool; finished item; manufactured / unresolved; writing and records; metal and shell; solid part; proposal; ; not applicable; unassigned; finished item</x:v>
      </x:c>
      <x:c r="AF181" s="4" t="str">
        <x:v>From current item description. Proposed uses retain their existing approval status.</x:v>
      </x:c>
      <x:c r="AG181" s="4" t="str">
        <x:v>Finished endpoint; material tier is not applicable. Input tiers belong to the chosen recipe.</x:v>
      </x:c>
      <x:c r="AH181" s="4" t="str">
        <x:v>Unassigned</x:v>
      </x:c>
      <x:c r="AI181" s="4" t="str">
        <x:v>Finished item</x:v>
      </x:c>
      <x:c r="AJ181" s="4" t="n">
        <x:f>COUNTIFS('Material routes'!$D$6:$D$1505,A181,'Material routes'!$C$6:$C$1505,"Output")</x:f>
        <x:v>0</x:v>
      </x:c>
      <x:c r="AK181" s="4" t="n">
        <x:f>SUM(COUNTIFS('Material routes'!$D$6:$D$1505,A181,'Material routes'!$C$6:$C$1505,"Ingredient candidate"),COUNTIFS('Material routes'!$D$6:$D$1505,A181,'Material routes'!$C$6:$C$1505,"Consumed input"),COUNTIFS('Material routes'!$D$6:$D$1505,A181,'Material routes'!$C$6:$C$1505,"Contained input"),COUNTIFS('Material routes'!$D$6:$D$1505,A181,'Material routes'!$C$6:$C$1505,"Transform input"))</x:f>
        <x:v>0</x:v>
      </x:c>
      <x:c r="AL181" s="4" t="n">
        <x:f>COUNTIFS('Material routes'!$D$6:$D$1505,A181,'Material routes'!$C$6:$C$1505,"Tool candidate")</x:f>
        <x:v>0</x:v>
      </x:c>
      <x:c r="AM181" s="4" t="str">
        <x:f>IF(AJ181&gt;0,"Route listed; review status/completeness",IF(C181="T0","Raw entry feed; no production route","No production route listed"))</x:f>
        <x:v>No production route listed</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routes'!$D$6:$D$1505,A182,'Material routes'!$C$6:$C$1505,"Output")</x:f>
        <x:v>1</x:v>
      </x:c>
      <x:c r="AK182" s="4" t="n">
        <x:f>SUM(COUNTIFS('Material routes'!$D$6:$D$1505,A182,'Material routes'!$C$6:$C$1505,"Ingredient candidate"),COUNTIFS('Material routes'!$D$6:$D$1505,A182,'Material routes'!$C$6:$C$1505,"Consumed input"),COUNTIFS('Material routes'!$D$6:$D$1505,A182,'Material routes'!$C$6:$C$1505,"Contained input"),COUNTIFS('Material routes'!$D$6:$D$1505,A182,'Material routes'!$C$6:$C$1505,"Transform input"))</x:f>
        <x:v>1</x:v>
      </x:c>
      <x:c r="AL182" s="4" t="n">
        <x:f>COUNTIFS('Material routes'!$D$6:$D$1505,A182,'Material routes'!$C$6:$C$1505,"Tool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routes'!$D$6:$D$1505,A183,'Material routes'!$C$6:$C$1505,"Output")</x:f>
        <x:v>1</x:v>
      </x:c>
      <x:c r="AK183" s="4" t="n">
        <x:f>SUM(COUNTIFS('Material routes'!$D$6:$D$1505,A183,'Material routes'!$C$6:$C$1505,"Ingredient candidate"),COUNTIFS('Material routes'!$D$6:$D$1505,A183,'Material routes'!$C$6:$C$1505,"Consumed input"),COUNTIFS('Material routes'!$D$6:$D$1505,A183,'Material routes'!$C$6:$C$1505,"Contained input"),COUNTIFS('Material routes'!$D$6:$D$1505,A183,'Material routes'!$C$6:$C$1505,"Transform input"))</x:f>
        <x:v>6</x:v>
      </x:c>
      <x:c r="AL183" s="4" t="n">
        <x:f>COUNTIFS('Material routes'!$D$6:$D$1505,A183,'Material routes'!$C$6:$C$1505,"Tool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routes'!$D$6:$D$1505,A184,'Material routes'!$C$6:$C$1505,"Output")</x:f>
        <x:v>1</x:v>
      </x:c>
      <x:c r="AK184" s="4" t="n">
        <x:f>SUM(COUNTIFS('Material routes'!$D$6:$D$1505,A184,'Material routes'!$C$6:$C$1505,"Ingredient candidate"),COUNTIFS('Material routes'!$D$6:$D$1505,A184,'Material routes'!$C$6:$C$1505,"Consumed input"),COUNTIFS('Material routes'!$D$6:$D$1505,A184,'Material routes'!$C$6:$C$1505,"Contained input"),COUNTIFS('Material routes'!$D$6:$D$1505,A184,'Material routes'!$C$6:$C$1505,"Transform input"))</x:f>
        <x:v>1</x:v>
      </x:c>
      <x:c r="AL184" s="4" t="n">
        <x:f>COUNTIFS('Material routes'!$D$6:$D$1505,A184,'Material routes'!$C$6:$C$1505,"Tool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routes'!$D$6:$D$1505,A185,'Material routes'!$C$6:$C$1505,"Output")</x:f>
        <x:v>1</x:v>
      </x:c>
      <x:c r="AK185" s="4" t="n">
        <x:f>SUM(COUNTIFS('Material routes'!$D$6:$D$1505,A185,'Material routes'!$C$6:$C$1505,"Ingredient candidate"),COUNTIFS('Material routes'!$D$6:$D$1505,A185,'Material routes'!$C$6:$C$1505,"Consumed input"),COUNTIFS('Material routes'!$D$6:$D$1505,A185,'Material routes'!$C$6:$C$1505,"Contained input"),COUNTIFS('Material routes'!$D$6:$D$1505,A185,'Material routes'!$C$6:$C$1505,"Transform input"))</x:f>
        <x:v>0</x:v>
      </x:c>
      <x:c r="AL185" s="4" t="n">
        <x:f>COUNTIFS('Material routes'!$D$6:$D$1505,A185,'Material routes'!$C$6:$C$1505,"Tool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str">
        <x:v>Everyday objects</x:v>
      </x:c>
      <x:c r="E186" s="9" t="str">
        <x:v>Ceramic household</x:v>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str">
        <x:v>pottery</x:v>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everyday objects; ceramic household; household utensil; finished item; manufactured / unresolved; food service; ceramic; solid part; proposal; pottery; not applicable; unassigned; finished item</x:v>
      </x:c>
      <x:c r="AF186" s="4" t="str">
        <x:v>Specific item proposed from author ceramics direction; functional and material limits remain unresolved.</x:v>
      </x:c>
      <x:c r="AG186" s="4" t="str">
        <x:v>Finished endpoint; material tier is not applicable. Input tiers belong to the chosen recipe.</x:v>
      </x:c>
      <x:c r="AH186" s="4" t="str">
        <x:v>Unassigned</x:v>
      </x:c>
      <x:c r="AI186" s="4" t="str">
        <x:v>Finished item</x:v>
      </x:c>
      <x:c r="AJ186" s="4" t="n">
        <x:f>COUNTIFS('Material routes'!$D$6:$D$1505,A186,'Material routes'!$C$6:$C$1505,"Output")</x:f>
        <x:v>1</x:v>
      </x:c>
      <x:c r="AK186" s="4" t="n">
        <x:f>SUM(COUNTIFS('Material routes'!$D$6:$D$1505,A186,'Material routes'!$C$6:$C$1505,"Ingredient candidate"),COUNTIFS('Material routes'!$D$6:$D$1505,A186,'Material routes'!$C$6:$C$1505,"Consumed input"),COUNTIFS('Material routes'!$D$6:$D$1505,A186,'Material routes'!$C$6:$C$1505,"Contained input"),COUNTIFS('Material routes'!$D$6:$D$1505,A186,'Material routes'!$C$6:$C$1505,"Transform input"))</x:f>
        <x:v>0</x:v>
      </x:c>
      <x:c r="AL186" s="4" t="n">
        <x:f>COUNTIFS('Material routes'!$D$6:$D$1505,A186,'Material routes'!$C$6:$C$1505,"Tool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str">
        <x:v>Everyday objects</x:v>
      </x:c>
      <x:c r="E187" s="9" t="str">
        <x:v>Ceramic household</x:v>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str">
        <x:v>pottery</x:v>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everyday objects; ceramic household; household utensil; finished item; manufactured / unresolved; food service; ceramic; solid part; proposal; pottery; not applicable; unassigned; finished item</x:v>
      </x:c>
      <x:c r="AF187" s="4" t="str">
        <x:v>Specific item proposed from author ceramics direction; functional and material limits remain unresolved.</x:v>
      </x:c>
      <x:c r="AG187" s="4" t="str">
        <x:v>Finished endpoint; material tier is not applicable. Input tiers belong to the chosen recipe.</x:v>
      </x:c>
      <x:c r="AH187" s="4" t="str">
        <x:v>Unassigned</x:v>
      </x:c>
      <x:c r="AI187" s="4" t="str">
        <x:v>Finished item</x:v>
      </x:c>
      <x:c r="AJ187" s="4" t="n">
        <x:f>COUNTIFS('Material routes'!$D$6:$D$1505,A187,'Material routes'!$C$6:$C$1505,"Output")</x:f>
        <x:v>0</x:v>
      </x:c>
      <x:c r="AK187" s="4" t="n">
        <x:f>SUM(COUNTIFS('Material routes'!$D$6:$D$1505,A187,'Material routes'!$C$6:$C$1505,"Ingredient candidate"),COUNTIFS('Material routes'!$D$6:$D$1505,A187,'Material routes'!$C$6:$C$1505,"Consumed input"),COUNTIFS('Material routes'!$D$6:$D$1505,A187,'Material routes'!$C$6:$C$1505,"Contained input"),COUNTIFS('Material routes'!$D$6:$D$1505,A187,'Material routes'!$C$6:$C$1505,"Transform input"))</x:f>
        <x:v>0</x:v>
      </x:c>
      <x:c r="AL187" s="4" t="n">
        <x:f>COUNTIFS('Material routes'!$D$6:$D$1505,A187,'Material routes'!$C$6:$C$1505,"Tool candidate")</x:f>
        <x:v>0</x:v>
      </x:c>
      <x:c r="AM187" s="4" t="str">
        <x:f>IF(AJ187&gt;0,"Route listed; review status/completeness",IF(C187="T0","Raw entry feed; no production route","No production route listed"))</x:f>
        <x:v>No production route listed</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str">
        <x:v>Everyday objects</x:v>
      </x:c>
      <x:c r="E188" s="9" t="str">
        <x:v>Ceramic household</x:v>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str">
        <x:v>pottery</x:v>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everyday objects; ceramic household; household utensil; finished item; manufactured / unresolved; food service; ceramic; solid part; proposal; pottery; not applicable; unassigned; finished item</x:v>
      </x:c>
      <x:c r="AF188" s="4" t="str">
        <x:v>Specific item proposed from author ceramics direction; functional and material limits remain unresolved.</x:v>
      </x:c>
      <x:c r="AG188" s="4" t="str">
        <x:v>Finished endpoint; material tier is not applicable. Input tiers belong to the chosen recipe.</x:v>
      </x:c>
      <x:c r="AH188" s="4" t="str">
        <x:v>Unassigned</x:v>
      </x:c>
      <x:c r="AI188" s="4" t="str">
        <x:v>Finished item</x:v>
      </x:c>
      <x:c r="AJ188" s="4" t="n">
        <x:f>COUNTIFS('Material routes'!$D$6:$D$1505,A188,'Material routes'!$C$6:$C$1505,"Output")</x:f>
        <x:v>0</x:v>
      </x:c>
      <x:c r="AK188" s="4" t="n">
        <x:f>SUM(COUNTIFS('Material routes'!$D$6:$D$1505,A188,'Material routes'!$C$6:$C$1505,"Ingredient candidate"),COUNTIFS('Material routes'!$D$6:$D$1505,A188,'Material routes'!$C$6:$C$1505,"Consumed input"),COUNTIFS('Material routes'!$D$6:$D$1505,A188,'Material routes'!$C$6:$C$1505,"Contained input"),COUNTIFS('Material routes'!$D$6:$D$1505,A188,'Material routes'!$C$6:$C$1505,"Transform input"))</x:f>
        <x:v>0</x:v>
      </x:c>
      <x:c r="AL188" s="4" t="n">
        <x:f>COUNTIFS('Material routes'!$D$6:$D$1505,A188,'Material routes'!$C$6:$C$1505,"Tool candidate")</x:f>
        <x:v>0</x:v>
      </x:c>
      <x:c r="AM188" s="4" t="str">
        <x:f>IF(AJ188&gt;0,"Route listed; review status/completeness",IF(C188="T0","Raw entry feed; no production route","No production route listed"))</x:f>
        <x:v>No production route listed</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str">
        <x:v>Containers</x:v>
      </x:c>
      <x:c r="E189" s="9" t="str">
        <x:v>Ceramic storage</x:v>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str">
        <x:v>liquid and bulk containment; pottery</x:v>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containers; ceramic storage; container; finished item; manufactured / unresolved; cargo organization; ceramic; solid part; proposal; liquid and bulk containment; pottery; not applicable; unassigned; finished item</x:v>
      </x:c>
      <x:c r="AF189" s="4" t="str">
        <x:v>Specific item proposed from author ceramics direction; functional and material limits remain unresolved.</x:v>
      </x:c>
      <x:c r="AG189" s="4" t="str">
        <x:v>Finished endpoint; material tier is not applicable. Input tiers belong to the chosen recipe.</x:v>
      </x:c>
      <x:c r="AH189" s="4" t="str">
        <x:v>Unassigned</x:v>
      </x:c>
      <x:c r="AI189" s="4" t="str">
        <x:v>Finished item</x:v>
      </x:c>
      <x:c r="AJ189" s="4" t="n">
        <x:f>COUNTIFS('Material routes'!$D$6:$D$1505,A189,'Material routes'!$C$6:$C$1505,"Output")</x:f>
        <x:v>0</x:v>
      </x:c>
      <x:c r="AK189" s="4" t="n">
        <x:f>SUM(COUNTIFS('Material routes'!$D$6:$D$1505,A189,'Material routes'!$C$6:$C$1505,"Ingredient candidate"),COUNTIFS('Material routes'!$D$6:$D$1505,A189,'Material routes'!$C$6:$C$1505,"Consumed input"),COUNTIFS('Material routes'!$D$6:$D$1505,A189,'Material routes'!$C$6:$C$1505,"Contained input"),COUNTIFS('Material routes'!$D$6:$D$1505,A189,'Material routes'!$C$6:$C$1505,"Transform input"))</x:f>
        <x:v>0</x:v>
      </x:c>
      <x:c r="AL189" s="4" t="n">
        <x:f>COUNTIFS('Material routes'!$D$6:$D$1505,A189,'Material routes'!$C$6:$C$1505,"Tool candidate")</x:f>
        <x:v>0</x:v>
      </x:c>
      <x:c r="AM189" s="4" t="str">
        <x:f>IF(AJ189&gt;0,"Route listed; review status/completeness",IF(C189="T0","Raw entry feed; no production route","No production route listed"))</x:f>
        <x:v>No production route listed</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str">
        <x:v>Equipment</x:v>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equipment; ceramic workshop; tool; finished item; manufactured / unresolved; metal refining; ceramic; solid part; proposal; glass and ceramics; pottery; not applicable; unassigned; finished item</x:v>
      </x:c>
      <x:c r="AF190" s="4" t="str">
        <x:v>Specific item proposed from author ceramics direction; functional and material limits remain unresolved.</x:v>
      </x:c>
      <x:c r="AG190" s="4" t="str">
        <x:v>Finished endpoint; material tier is not applicable. Input tiers belong to the chosen recipe.</x:v>
      </x:c>
      <x:c r="AH190" s="4" t="str">
        <x:v>Unassigned</x:v>
      </x:c>
      <x:c r="AI190" s="4" t="str">
        <x:v>Finished item</x:v>
      </x:c>
      <x:c r="AJ190" s="4" t="n">
        <x:f>COUNTIFS('Material routes'!$D$6:$D$1505,A190,'Material routes'!$C$6:$C$1505,"Output")</x:f>
        <x:v>1</x:v>
      </x:c>
      <x:c r="AK190" s="4" t="n">
        <x:f>SUM(COUNTIFS('Material routes'!$D$6:$D$1505,A190,'Material routes'!$C$6:$C$1505,"Ingredient candidate"),COUNTIFS('Material routes'!$D$6:$D$1505,A190,'Material routes'!$C$6:$C$1505,"Consumed input"),COUNTIFS('Material routes'!$D$6:$D$1505,A190,'Material routes'!$C$6:$C$1505,"Contained input"),COUNTIFS('Material routes'!$D$6:$D$1505,A190,'Material routes'!$C$6:$C$1505,"Transform input"))</x:f>
        <x:v>0</x:v>
      </x:c>
      <x:c r="AL190" s="4" t="n">
        <x:f>COUNTIFS('Material routes'!$D$6:$D$1505,A190,'Material routes'!$C$6:$C$1505,"Tool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str">
        <x:v>Equipment</x:v>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equipment; ceramic workshop; tool; finished item; manufactured / unresolved; fabrication; ceramic; solid part; proposal; metal refining; pottery; not applicable; unassigned; finished item</x:v>
      </x:c>
      <x:c r="AF191" s="4" t="str">
        <x:v>Specific item proposed from author ceramics direction; functional and material limits remain unresolved.</x:v>
      </x:c>
      <x:c r="AG191" s="4" t="str">
        <x:v>Finished endpoint; material tier is not applicable. Input tiers belong to the chosen recipe.</x:v>
      </x:c>
      <x:c r="AH191" s="4" t="str">
        <x:v>Unassigned</x:v>
      </x:c>
      <x:c r="AI191" s="4" t="str">
        <x:v>Finished item</x:v>
      </x:c>
      <x:c r="AJ191" s="4" t="n">
        <x:f>COUNTIFS('Material routes'!$D$6:$D$1505,A191,'Material routes'!$C$6:$C$1505,"Output")</x:f>
        <x:v>0</x:v>
      </x:c>
      <x:c r="AK191" s="4" t="n">
        <x:f>SUM(COUNTIFS('Material routes'!$D$6:$D$1505,A191,'Material routes'!$C$6:$C$1505,"Ingredient candidate"),COUNTIFS('Material routes'!$D$6:$D$1505,A191,'Material routes'!$C$6:$C$1505,"Consumed input"),COUNTIFS('Material routes'!$D$6:$D$1505,A191,'Material routes'!$C$6:$C$1505,"Contained input"),COUNTIFS('Material routes'!$D$6:$D$1505,A191,'Material routes'!$C$6:$C$1505,"Transform input"))</x:f>
        <x:v>0</x:v>
      </x:c>
      <x:c r="AL191" s="4" t="n">
        <x:f>COUNTIFS('Material routes'!$D$6:$D$1505,A191,'Material routes'!$C$6:$C$1505,"Tool candidate")</x:f>
        <x:v>0</x:v>
      </x:c>
      <x:c r="AM191" s="4" t="str">
        <x:f>IF(AJ191&gt;0,"Route listed; review status/completeness",IF(C191="T0","Raw entry feed; no production route","No production route listed"))</x:f>
        <x:v>No production route listed</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str">
        <x:v>Equipment</x:v>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equipment; ceramic workshop; tool; finished item; manufactured / unresolved; chemical processing; ceramic; solid part; proposal; glass and ceramics; pottery; not applicable; unassigned; finished item</x:v>
      </x:c>
      <x:c r="AF192" s="4" t="str">
        <x:v>Specific item proposed from author ceramics direction; functional and material limits remain unresolved.</x:v>
      </x:c>
      <x:c r="AG192" s="4" t="str">
        <x:v>Finished endpoint; material tier is not applicable. Input tiers belong to the chosen recipe.</x:v>
      </x:c>
      <x:c r="AH192" s="4" t="str">
        <x:v>Unassigned</x:v>
      </x:c>
      <x:c r="AI192" s="4" t="str">
        <x:v>Finished item</x:v>
      </x:c>
      <x:c r="AJ192" s="4" t="n">
        <x:f>COUNTIFS('Material routes'!$D$6:$D$1505,A192,'Material routes'!$C$6:$C$1505,"Output")</x:f>
        <x:v>0</x:v>
      </x:c>
      <x:c r="AK192" s="4" t="n">
        <x:f>SUM(COUNTIFS('Material routes'!$D$6:$D$1505,A192,'Material routes'!$C$6:$C$1505,"Ingredient candidate"),COUNTIFS('Material routes'!$D$6:$D$1505,A192,'Material routes'!$C$6:$C$1505,"Consumed input"),COUNTIFS('Material routes'!$D$6:$D$1505,A192,'Material routes'!$C$6:$C$1505,"Contained input"),COUNTIFS('Material routes'!$D$6:$D$1505,A192,'Material routes'!$C$6:$C$1505,"Transform input"))</x:f>
        <x:v>0</x:v>
      </x:c>
      <x:c r="AL192" s="4" t="n">
        <x:f>COUNTIFS('Material routes'!$D$6:$D$1505,A192,'Material routes'!$C$6:$C$1505,"Tool candidate")</x:f>
        <x:v>0</x:v>
      </x:c>
      <x:c r="AM192" s="4" t="str">
        <x:f>IF(AJ192&gt;0,"Route listed; review status/completeness",IF(C192="T0","Raw entry feed; no production route","No production route listed"))</x:f>
        <x:v>No production route listed</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str">
        <x:v>Equipment</x:v>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equipment; ceramic workshop; tool; finished item; manufactured / unresolved; chemical processing; ceramic; solid part; proposal; glass and ceramics; pottery; not applicable; unassigned; finished item</x:v>
      </x:c>
      <x:c r="AF193" s="4" t="str">
        <x:v>Specific item proposed from author ceramics direction; functional and material limits remain unresolved.</x:v>
      </x:c>
      <x:c r="AG193" s="4" t="str">
        <x:v>Finished endpoint; material tier is not applicable. Input tiers belong to the chosen recipe.</x:v>
      </x:c>
      <x:c r="AH193" s="4" t="str">
        <x:v>Unassigned</x:v>
      </x:c>
      <x:c r="AI193" s="4" t="str">
        <x:v>Finished item</x:v>
      </x:c>
      <x:c r="AJ193" s="4" t="n">
        <x:f>COUNTIFS('Material routes'!$D$6:$D$1505,A193,'Material routes'!$C$6:$C$1505,"Output")</x:f>
        <x:v>0</x:v>
      </x:c>
      <x:c r="AK193" s="4" t="n">
        <x:f>SUM(COUNTIFS('Material routes'!$D$6:$D$1505,A193,'Material routes'!$C$6:$C$1505,"Ingredient candidate"),COUNTIFS('Material routes'!$D$6:$D$1505,A193,'Material routes'!$C$6:$C$1505,"Consumed input"),COUNTIFS('Material routes'!$D$6:$D$1505,A193,'Material routes'!$C$6:$C$1505,"Contained input"),COUNTIFS('Material routes'!$D$6:$D$1505,A193,'Material routes'!$C$6:$C$1505,"Transform input"))</x:f>
        <x:v>0</x:v>
      </x:c>
      <x:c r="AL193" s="4" t="n">
        <x:f>COUNTIFS('Material routes'!$D$6:$D$1505,A193,'Material routes'!$C$6:$C$1505,"Tool candidate")</x:f>
        <x:v>0</x:v>
      </x:c>
      <x:c r="AM193" s="4" t="str">
        <x:f>IF(AJ193&gt;0,"Route listed; review status/completeness",IF(C193="T0","Raw entry feed; no production route","No production route listed"))</x:f>
        <x:v>No production route listed</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str">
        <x:v>Equipment</x:v>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equipment; ceramic workshop; tool; finished item; manufactured / unresolved; glass and ceramics; ceramic; panel; proposal; pottery; not applicable; unassigned; finished item</x:v>
      </x:c>
      <x:c r="AF194" s="4" t="str">
        <x:v>Specific item proposed from author ceramics direction; functional and material limits remain unresolved.</x:v>
      </x:c>
      <x:c r="AG194" s="4" t="str">
        <x:v>Finished endpoint; material tier is not applicable. Input tiers belong to the chosen recipe.</x:v>
      </x:c>
      <x:c r="AH194" s="4" t="str">
        <x:v>Unassigned</x:v>
      </x:c>
      <x:c r="AI194" s="4" t="str">
        <x:v>Finished item</x:v>
      </x:c>
      <x:c r="AJ194" s="4" t="n">
        <x:f>COUNTIFS('Material routes'!$D$6:$D$1505,A194,'Material routes'!$C$6:$C$1505,"Output")</x:f>
        <x:v>0</x:v>
      </x:c>
      <x:c r="AK194" s="4" t="n">
        <x:f>SUM(COUNTIFS('Material routes'!$D$6:$D$1505,A194,'Material routes'!$C$6:$C$1505,"Ingredient candidate"),COUNTIFS('Material routes'!$D$6:$D$1505,A194,'Material routes'!$C$6:$C$1505,"Consumed input"),COUNTIFS('Material routes'!$D$6:$D$1505,A194,'Material routes'!$C$6:$C$1505,"Contained input"),COUNTIFS('Material routes'!$D$6:$D$1505,A194,'Material routes'!$C$6:$C$1505,"Transform input"))</x:f>
        <x:v>0</x:v>
      </x:c>
      <x:c r="AL194" s="4" t="n">
        <x:f>COUNTIFS('Material routes'!$D$6:$D$1505,A194,'Material routes'!$C$6:$C$1505,"Tool candidate")</x:f>
        <x:v>0</x:v>
      </x:c>
      <x:c r="AM194" s="4" t="str">
        <x:f>IF(AJ194&gt;0,"Route listed; review status/completeness",IF(C194="T0","Raw entry feed; no production route","No production route listed"))</x:f>
        <x:v>No production route listed</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routes'!$D$6:$D$1505,A195,'Material routes'!$C$6:$C$1505,"Output")</x:f>
        <x:v>1</x:v>
      </x:c>
      <x:c r="AK195" s="4" t="n">
        <x:f>SUM(COUNTIFS('Material routes'!$D$6:$D$1505,A195,'Material routes'!$C$6:$C$1505,"Ingredient candidate"),COUNTIFS('Material routes'!$D$6:$D$1505,A195,'Material routes'!$C$6:$C$1505,"Consumed input"),COUNTIFS('Material routes'!$D$6:$D$1505,A195,'Material routes'!$C$6:$C$1505,"Contained input"),COUNTIFS('Material routes'!$D$6:$D$1505,A195,'Material routes'!$C$6:$C$1505,"Transform input"))</x:f>
        <x:v>0</x:v>
      </x:c>
      <x:c r="AL195" s="4" t="n">
        <x:f>COUNTIFS('Material routes'!$D$6:$D$1505,A195,'Material routes'!$C$6:$C$1505,"Tool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routes'!$D$6:$D$1505,A196,'Material routes'!$C$6:$C$1505,"Output")</x:f>
        <x:v>1</x:v>
      </x:c>
      <x:c r="AK196" s="4" t="n">
        <x:f>SUM(COUNTIFS('Material routes'!$D$6:$D$1505,A196,'Material routes'!$C$6:$C$1505,"Ingredient candidate"),COUNTIFS('Material routes'!$D$6:$D$1505,A196,'Material routes'!$C$6:$C$1505,"Consumed input"),COUNTIFS('Material routes'!$D$6:$D$1505,A196,'Material routes'!$C$6:$C$1505,"Contained input"),COUNTIFS('Material routes'!$D$6:$D$1505,A196,'Material routes'!$C$6:$C$1505,"Transform input"))</x:f>
        <x:v>0</x:v>
      </x:c>
      <x:c r="AL196" s="4" t="n">
        <x:f>COUNTIFS('Material routes'!$D$6:$D$1505,A196,'Material routes'!$C$6:$C$1505,"Tool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routes'!$D$6:$D$1505,A197,'Material routes'!$C$6:$C$1505,"Output")</x:f>
        <x:v>1</x:v>
      </x:c>
      <x:c r="AK197" s="4" t="n">
        <x:f>SUM(COUNTIFS('Material routes'!$D$6:$D$1505,A197,'Material routes'!$C$6:$C$1505,"Ingredient candidate"),COUNTIFS('Material routes'!$D$6:$D$1505,A197,'Material routes'!$C$6:$C$1505,"Consumed input"),COUNTIFS('Material routes'!$D$6:$D$1505,A197,'Material routes'!$C$6:$C$1505,"Contained input"),COUNTIFS('Material routes'!$D$6:$D$1505,A197,'Material routes'!$C$6:$C$1505,"Transform input"))</x:f>
        <x:v>1</x:v>
      </x:c>
      <x:c r="AL197" s="4" t="n">
        <x:f>COUNTIFS('Material routes'!$D$6:$D$1505,A197,'Material routes'!$C$6:$C$1505,"Tool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routes'!$D$6:$D$1505,A198,'Material routes'!$C$6:$C$1505,"Output")</x:f>
        <x:v>1</x:v>
      </x:c>
      <x:c r="AK198" s="4" t="n">
        <x:f>SUM(COUNTIFS('Material routes'!$D$6:$D$1505,A198,'Material routes'!$C$6:$C$1505,"Ingredient candidate"),COUNTIFS('Material routes'!$D$6:$D$1505,A198,'Material routes'!$C$6:$C$1505,"Consumed input"),COUNTIFS('Material routes'!$D$6:$D$1505,A198,'Material routes'!$C$6:$C$1505,"Contained input"),COUNTIFS('Material routes'!$D$6:$D$1505,A198,'Material routes'!$C$6:$C$1505,"Transform input"))</x:f>
        <x:v>4</x:v>
      </x:c>
      <x:c r="AL198" s="4" t="n">
        <x:f>COUNTIFS('Material routes'!$D$6:$D$1505,A198,'Material routes'!$C$6:$C$1505,"Tool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routes'!$D$6:$D$1505,A199,'Material routes'!$C$6:$C$1505,"Output")</x:f>
        <x:v>1</x:v>
      </x:c>
      <x:c r="AK199" s="4" t="n">
        <x:f>SUM(COUNTIFS('Material routes'!$D$6:$D$1505,A199,'Material routes'!$C$6:$C$1505,"Ingredient candidate"),COUNTIFS('Material routes'!$D$6:$D$1505,A199,'Material routes'!$C$6:$C$1505,"Consumed input"),COUNTIFS('Material routes'!$D$6:$D$1505,A199,'Material routes'!$C$6:$C$1505,"Contained input"),COUNTIFS('Material routes'!$D$6:$D$1505,A199,'Material routes'!$C$6:$C$1505,"Transform input"))</x:f>
        <x:v>0</x:v>
      </x:c>
      <x:c r="AL199" s="4" t="n">
        <x:f>COUNTIFS('Material routes'!$D$6:$D$1505,A199,'Material routes'!$C$6:$C$1505,"Tool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routes'!$D$6:$D$1505,A200,'Material routes'!$C$6:$C$1505,"Output")</x:f>
        <x:v>1</x:v>
      </x:c>
      <x:c r="AK200" s="4" t="n">
        <x:f>SUM(COUNTIFS('Material routes'!$D$6:$D$1505,A200,'Material routes'!$C$6:$C$1505,"Ingredient candidate"),COUNTIFS('Material routes'!$D$6:$D$1505,A200,'Material routes'!$C$6:$C$1505,"Consumed input"),COUNTIFS('Material routes'!$D$6:$D$1505,A200,'Material routes'!$C$6:$C$1505,"Contained input"),COUNTIFS('Material routes'!$D$6:$D$1505,A200,'Material routes'!$C$6:$C$1505,"Transform input"))</x:f>
        <x:v>0</x:v>
      </x:c>
      <x:c r="AL200" s="4" t="n">
        <x:f>COUNTIFS('Material routes'!$D$6:$D$1505,A200,'Material routes'!$C$6:$C$1505,"Tool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routes'!$D$6:$D$1505,A201,'Material routes'!$C$6:$C$1505,"Output")</x:f>
        <x:v>1</x:v>
      </x:c>
      <x:c r="AK201" s="4" t="n">
        <x:f>SUM(COUNTIFS('Material routes'!$D$6:$D$1505,A201,'Material routes'!$C$6:$C$1505,"Ingredient candidate"),COUNTIFS('Material routes'!$D$6:$D$1505,A201,'Material routes'!$C$6:$C$1505,"Consumed input"),COUNTIFS('Material routes'!$D$6:$D$1505,A201,'Material routes'!$C$6:$C$1505,"Contained input"),COUNTIFS('Material routes'!$D$6:$D$1505,A201,'Material routes'!$C$6:$C$1505,"Transform input"))</x:f>
        <x:v>1</x:v>
      </x:c>
      <x:c r="AL201" s="4" t="n">
        <x:f>COUNTIFS('Material routes'!$D$6:$D$1505,A201,'Material routes'!$C$6:$C$1505,"Tool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routes'!$D$6:$D$1505,A202,'Material routes'!$C$6:$C$1505,"Output")</x:f>
        <x:v>1</x:v>
      </x:c>
      <x:c r="AK202" s="4" t="n">
        <x:f>SUM(COUNTIFS('Material routes'!$D$6:$D$1505,A202,'Material routes'!$C$6:$C$1505,"Ingredient candidate"),COUNTIFS('Material routes'!$D$6:$D$1505,A202,'Material routes'!$C$6:$C$1505,"Consumed input"),COUNTIFS('Material routes'!$D$6:$D$1505,A202,'Material routes'!$C$6:$C$1505,"Contained input"),COUNTIFS('Material routes'!$D$6:$D$1505,A202,'Material routes'!$C$6:$C$1505,"Transform input"))</x:f>
        <x:v>1</x:v>
      </x:c>
      <x:c r="AL202" s="4" t="n">
        <x:f>COUNTIFS('Material routes'!$D$6:$D$1505,A202,'Material routes'!$C$6:$C$1505,"Tool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routes'!$D$6:$D$1505,A203,'Material routes'!$C$6:$C$1505,"Output")</x:f>
        <x:v>1</x:v>
      </x:c>
      <x:c r="AK203" s="4" t="n">
        <x:f>SUM(COUNTIFS('Material routes'!$D$6:$D$1505,A203,'Material routes'!$C$6:$C$1505,"Ingredient candidate"),COUNTIFS('Material routes'!$D$6:$D$1505,A203,'Material routes'!$C$6:$C$1505,"Consumed input"),COUNTIFS('Material routes'!$D$6:$D$1505,A203,'Material routes'!$C$6:$C$1505,"Contained input"),COUNTIFS('Material routes'!$D$6:$D$1505,A203,'Material routes'!$C$6:$C$1505,"Transform input"))</x:f>
        <x:v>0</x:v>
      </x:c>
      <x:c r="AL203" s="4" t="n">
        <x:f>COUNTIFS('Material routes'!$D$6:$D$1505,A203,'Material routes'!$C$6:$C$1505,"Tool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unassigned;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Unassigned</x:v>
      </x:c>
      <x:c r="AI204" s="4" t="str">
        <x:v>Finished item</x:v>
      </x:c>
      <x:c r="AJ204" s="4" t="n">
        <x:f>COUNTIFS('Material routes'!$D$6:$D$1505,A204,'Material routes'!$C$6:$C$1505,"Output")</x:f>
        <x:v>0</x:v>
      </x:c>
      <x:c r="AK204" s="4" t="n">
        <x:f>SUM(COUNTIFS('Material routes'!$D$6:$D$1505,A204,'Material routes'!$C$6:$C$1505,"Ingredient candidate"),COUNTIFS('Material routes'!$D$6:$D$1505,A204,'Material routes'!$C$6:$C$1505,"Consumed input"),COUNTIFS('Material routes'!$D$6:$D$1505,A204,'Material routes'!$C$6:$C$1505,"Contained input"),COUNTIFS('Material routes'!$D$6:$D$1505,A204,'Material routes'!$C$6:$C$1505,"Transform input"))</x:f>
        <x:v>0</x:v>
      </x:c>
      <x:c r="AL204" s="4" t="n">
        <x:f>COUNTIFS('Material routes'!$D$6:$D$1505,A204,'Material routes'!$C$6:$C$1505,"Tool candidate")</x:f>
        <x:v>0</x:v>
      </x:c>
      <x:c r="AM204" s="4" t="str">
        <x:f>IF(AJ204&gt;0,"Route listed; review status/completeness",IF(C204="T0","Raw entry feed; no production route","No production route listed"))</x:f>
        <x:v>No production route listed</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unassigned;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Unassigned</x:v>
      </x:c>
      <x:c r="AI205" s="4" t="str">
        <x:v>Finished item</x:v>
      </x:c>
      <x:c r="AJ205" s="4" t="n">
        <x:f>COUNTIFS('Material routes'!$D$6:$D$1505,A205,'Material routes'!$C$6:$C$1505,"Output")</x:f>
        <x:v>0</x:v>
      </x:c>
      <x:c r="AK205" s="4" t="n">
        <x:f>SUM(COUNTIFS('Material routes'!$D$6:$D$1505,A205,'Material routes'!$C$6:$C$1505,"Ingredient candidate"),COUNTIFS('Material routes'!$D$6:$D$1505,A205,'Material routes'!$C$6:$C$1505,"Consumed input"),COUNTIFS('Material routes'!$D$6:$D$1505,A205,'Material routes'!$C$6:$C$1505,"Contained input"),COUNTIFS('Material routes'!$D$6:$D$1505,A205,'Material routes'!$C$6:$C$1505,"Transform input"))</x:f>
        <x:v>0</x:v>
      </x:c>
      <x:c r="AL205" s="4" t="n">
        <x:f>COUNTIFS('Material routes'!$D$6:$D$1505,A205,'Material routes'!$C$6:$C$1505,"Tool candidate")</x:f>
        <x:v>0</x:v>
      </x:c>
      <x:c r="AM205" s="4" t="str">
        <x:f>IF(AJ205&gt;0,"Route listed; review status/completeness",IF(C205="T0","Raw entry feed; no production route","No production route listed"))</x:f>
        <x:v>No production route listed</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unassigned;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Unassigned</x:v>
      </x:c>
      <x:c r="AI206" s="4" t="str">
        <x:v>Finished item</x:v>
      </x:c>
      <x:c r="AJ206" s="4" t="n">
        <x:f>COUNTIFS('Material routes'!$D$6:$D$1505,A206,'Material routes'!$C$6:$C$1505,"Output")</x:f>
        <x:v>0</x:v>
      </x:c>
      <x:c r="AK206" s="4" t="n">
        <x:f>SUM(COUNTIFS('Material routes'!$D$6:$D$1505,A206,'Material routes'!$C$6:$C$1505,"Ingredient candidate"),COUNTIFS('Material routes'!$D$6:$D$1505,A206,'Material routes'!$C$6:$C$1505,"Consumed input"),COUNTIFS('Material routes'!$D$6:$D$1505,A206,'Material routes'!$C$6:$C$1505,"Contained input"),COUNTIFS('Material routes'!$D$6:$D$1505,A206,'Material routes'!$C$6:$C$1505,"Transform input"))</x:f>
        <x:v>0</x:v>
      </x:c>
      <x:c r="AL206" s="4" t="n">
        <x:f>COUNTIFS('Material routes'!$D$6:$D$1505,A206,'Material routes'!$C$6:$C$1505,"Tool candidate")</x:f>
        <x:v>0</x:v>
      </x:c>
      <x:c r="AM206" s="4" t="str">
        <x:f>IF(AJ206&gt;0,"Route listed; review status/completeness",IF(C206="T0","Raw entry feed; no production route","No production route listed"))</x:f>
        <x:v>No production route listed</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str">
        <x:v>Equipment</x:v>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equipment; ceramic protection; armor; finished item; manufactured / unresolved; protection; ceramic; panel; proposal; pottery; not applicable; unassigned; finished item</x:v>
      </x:c>
      <x:c r="AF207" s="4" t="str">
        <x:v>Specific item proposed from author ceramics direction; functional and material limits remain unresolved.</x:v>
      </x:c>
      <x:c r="AG207" s="4" t="str">
        <x:v>Finished endpoint; material tier is not applicable. Input tiers belong to the chosen recipe.</x:v>
      </x:c>
      <x:c r="AH207" s="4" t="str">
        <x:v>Unassigned</x:v>
      </x:c>
      <x:c r="AI207" s="4" t="str">
        <x:v>Finished item</x:v>
      </x:c>
      <x:c r="AJ207" s="4" t="n">
        <x:f>COUNTIFS('Material routes'!$D$6:$D$1505,A207,'Material routes'!$C$6:$C$1505,"Output")</x:f>
        <x:v>0</x:v>
      </x:c>
      <x:c r="AK207" s="4" t="n">
        <x:f>SUM(COUNTIFS('Material routes'!$D$6:$D$1505,A207,'Material routes'!$C$6:$C$1505,"Ingredient candidate"),COUNTIFS('Material routes'!$D$6:$D$1505,A207,'Material routes'!$C$6:$C$1505,"Consumed input"),COUNTIFS('Material routes'!$D$6:$D$1505,A207,'Material routes'!$C$6:$C$1505,"Contained input"),COUNTIFS('Material routes'!$D$6:$D$1505,A207,'Material routes'!$C$6:$C$1505,"Transform input"))</x:f>
        <x:v>1</x:v>
      </x:c>
      <x:c r="AL207" s="4" t="n">
        <x:f>COUNTIFS('Material routes'!$D$6:$D$1505,A207,'Material routes'!$C$6:$C$1505,"Tool candidate")</x:f>
        <x:v>0</x:v>
      </x:c>
      <x:c r="AM207" s="4" t="str">
        <x:f>IF(AJ207&gt;0,"Route listed; review status/completeness",IF(C207="T0","Raw entry feed; no production route","No production route listed"))</x:f>
        <x:v>No production route listed</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routes'!$D$6:$D$1505,A208,'Material routes'!$C$6:$C$1505,"Output")</x:f>
        <x:v>1</x:v>
      </x:c>
      <x:c r="AK208" s="4" t="n">
        <x:f>SUM(COUNTIFS('Material routes'!$D$6:$D$1505,A208,'Material routes'!$C$6:$C$1505,"Ingredient candidate"),COUNTIFS('Material routes'!$D$6:$D$1505,A208,'Material routes'!$C$6:$C$1505,"Consumed input"),COUNTIFS('Material routes'!$D$6:$D$1505,A208,'Material routes'!$C$6:$C$1505,"Contained input"),COUNTIFS('Material routes'!$D$6:$D$1505,A208,'Material routes'!$C$6:$C$1505,"Transform input"))</x:f>
        <x:v>2</x:v>
      </x:c>
      <x:c r="AL208" s="4" t="n">
        <x:f>COUNTIFS('Material routes'!$D$6:$D$1505,A208,'Material routes'!$C$6:$C$1505,"Tool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str">
        <x:v>Equipment</x:v>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equipment; ceramic workshop; tool; finished item; manufactured / unresolved; surface finishing; ceramic; solid part; proposal; pottery; not applicable; unassigned; finished item</x:v>
      </x:c>
      <x:c r="AF209" s="4" t="str">
        <x:v>Specific item proposed from author ceramics direction; functional and material limits remain unresolved.</x:v>
      </x:c>
      <x:c r="AG209" s="4" t="str">
        <x:v>Finished endpoint; material tier is not applicable. Input tiers belong to the chosen recipe.</x:v>
      </x:c>
      <x:c r="AH209" s="4" t="str">
        <x:v>Unassigned</x:v>
      </x:c>
      <x:c r="AI209" s="4" t="str">
        <x:v>Finished item</x:v>
      </x:c>
      <x:c r="AJ209" s="4" t="n">
        <x:f>COUNTIFS('Material routes'!$D$6:$D$1505,A209,'Material routes'!$C$6:$C$1505,"Output")</x:f>
        <x:v>0</x:v>
      </x:c>
      <x:c r="AK209" s="4" t="n">
        <x:f>SUM(COUNTIFS('Material routes'!$D$6:$D$1505,A209,'Material routes'!$C$6:$C$1505,"Ingredient candidate"),COUNTIFS('Material routes'!$D$6:$D$1505,A209,'Material routes'!$C$6:$C$1505,"Consumed input"),COUNTIFS('Material routes'!$D$6:$D$1505,A209,'Material routes'!$C$6:$C$1505,"Contained input"),COUNTIFS('Material routes'!$D$6:$D$1505,A209,'Material routes'!$C$6:$C$1505,"Transform input"))</x:f>
        <x:v>0</x:v>
      </x:c>
      <x:c r="AL209" s="4" t="n">
        <x:f>COUNTIFS('Material routes'!$D$6:$D$1505,A209,'Material routes'!$C$6:$C$1505,"Tool candidate")</x:f>
        <x:v>0</x:v>
      </x:c>
      <x:c r="AM209" s="4" t="str">
        <x:f>IF(AJ209&gt;0,"Route listed; review status/completeness",IF(C209="T0","Raw entry feed; no production route","No production route listed"))</x:f>
        <x:v>No production route listed</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routes'!$D$6:$D$1505,A210,'Material routes'!$C$6:$C$1505,"Output")</x:f>
        <x:v>0</x:v>
      </x:c>
      <x:c r="AK210" s="4" t="n">
        <x:f>SUM(COUNTIFS('Material routes'!$D$6:$D$1505,A210,'Material routes'!$C$6:$C$1505,"Ingredient candidate"),COUNTIFS('Material routes'!$D$6:$D$1505,A210,'Material routes'!$C$6:$C$1505,"Consumed input"),COUNTIFS('Material routes'!$D$6:$D$1505,A210,'Material routes'!$C$6:$C$1505,"Contained input"),COUNTIFS('Material routes'!$D$6:$D$1505,A210,'Material routes'!$C$6:$C$1505,"Transform input"))</x:f>
        <x:v>0</x:v>
      </x:c>
      <x:c r="AL210" s="4" t="n">
        <x:f>COUNTIFS('Material routes'!$D$6:$D$1505,A210,'Material routes'!$C$6:$C$1505,"Tool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routes'!$D$6:$D$1505,A211,'Material routes'!$C$6:$C$1505,"Output")</x:f>
        <x:v>0</x:v>
      </x:c>
      <x:c r="AK211" s="4" t="n">
        <x:f>SUM(COUNTIFS('Material routes'!$D$6:$D$1505,A211,'Material routes'!$C$6:$C$1505,"Ingredient candidate"),COUNTIFS('Material routes'!$D$6:$D$1505,A211,'Material routes'!$C$6:$C$1505,"Consumed input"),COUNTIFS('Material routes'!$D$6:$D$1505,A211,'Material routes'!$C$6:$C$1505,"Contained input"),COUNTIFS('Material routes'!$D$6:$D$1505,A211,'Material routes'!$C$6:$C$1505,"Transform input"))</x:f>
        <x:v>0</x:v>
      </x:c>
      <x:c r="AL211" s="4" t="n">
        <x:f>COUNTIFS('Material routes'!$D$6:$D$1505,A211,'Material routes'!$C$6:$C$1505,"Tool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routes'!$D$6:$D$1505,A212,'Material routes'!$C$6:$C$1505,"Output")</x:f>
        <x:v>0</x:v>
      </x:c>
      <x:c r="AK212" s="4" t="n">
        <x:f>SUM(COUNTIFS('Material routes'!$D$6:$D$1505,A212,'Material routes'!$C$6:$C$1505,"Ingredient candidate"),COUNTIFS('Material routes'!$D$6:$D$1505,A212,'Material routes'!$C$6:$C$1505,"Consumed input"),COUNTIFS('Material routes'!$D$6:$D$1505,A212,'Material routes'!$C$6:$C$1505,"Contained input"),COUNTIFS('Material routes'!$D$6:$D$1505,A212,'Material routes'!$C$6:$C$1505,"Transform input"))</x:f>
        <x:v>0</x:v>
      </x:c>
      <x:c r="AL212" s="4" t="n">
        <x:f>COUNTIFS('Material routes'!$D$6:$D$1505,A212,'Material routes'!$C$6:$C$1505,"Tool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routes'!$D$6:$D$1505,A213,'Material routes'!$C$6:$C$1505,"Output")</x:f>
        <x:v>0</x:v>
      </x:c>
      <x:c r="AK213" s="4" t="n">
        <x:f>SUM(COUNTIFS('Material routes'!$D$6:$D$1505,A213,'Material routes'!$C$6:$C$1505,"Ingredient candidate"),COUNTIFS('Material routes'!$D$6:$D$1505,A213,'Material routes'!$C$6:$C$1505,"Consumed input"),COUNTIFS('Material routes'!$D$6:$D$1505,A213,'Material routes'!$C$6:$C$1505,"Contained input"),COUNTIFS('Material routes'!$D$6:$D$1505,A213,'Material routes'!$C$6:$C$1505,"Transform input"))</x:f>
        <x:v>0</x:v>
      </x:c>
      <x:c r="AL213" s="4" t="n">
        <x:f>COUNTIFS('Material routes'!$D$6:$D$1505,A213,'Material routes'!$C$6:$C$1505,"Tool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str">
        <x:v>Equipment</x:v>
      </x:c>
      <x:c r="E214" s="9" t="str">
        <x:v>Ignition tool</x:v>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equipment; ignition tool; tool; finished item; manufactured / unresolved; ignition; metal or shell; assembly; proposal; ; not applicable; unassigned; finished item</x:v>
      </x:c>
      <x:c r="AF214" s="4" t="str">
        <x:v>Author direction establishes stone families. Source mechanisms remain proposal-stage; specific equipment functions are proposals.</x:v>
      </x:c>
      <x:c r="AG214" s="4" t="str">
        <x:v>Finished endpoint; material tier is not applicable. Input tiers belong to the chosen recipe.</x:v>
      </x:c>
      <x:c r="AH214" s="4" t="str">
        <x:v>Unassigned</x:v>
      </x:c>
      <x:c r="AI214" s="4" t="str">
        <x:v>Finished item</x:v>
      </x:c>
      <x:c r="AJ214" s="4" t="n">
        <x:f>COUNTIFS('Material routes'!$D$6:$D$1505,A214,'Material routes'!$C$6:$C$1505,"Output")</x:f>
        <x:v>0</x:v>
      </x:c>
      <x:c r="AK214" s="4" t="n">
        <x:f>SUM(COUNTIFS('Material routes'!$D$6:$D$1505,A214,'Material routes'!$C$6:$C$1505,"Ingredient candidate"),COUNTIFS('Material routes'!$D$6:$D$1505,A214,'Material routes'!$C$6:$C$1505,"Consumed input"),COUNTIFS('Material routes'!$D$6:$D$1505,A214,'Material routes'!$C$6:$C$1505,"Contained input"),COUNTIFS('Material routes'!$D$6:$D$1505,A214,'Material routes'!$C$6:$C$1505,"Transform input"))</x:f>
        <x:v>0</x:v>
      </x:c>
      <x:c r="AL214" s="4" t="n">
        <x:f>COUNTIFS('Material routes'!$D$6:$D$1505,A214,'Material routes'!$C$6:$C$1505,"Tool candidate")</x:f>
        <x:v>0</x:v>
      </x:c>
      <x:c r="AM214" s="4" t="str">
        <x:f>IF(AJ214&gt;0,"Route listed; review status/completeness",IF(C214="T0","Raw entry feed; no production route","No production route listed"))</x:f>
        <x:v>No production route listed</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routes'!$D$6:$D$1505,A215,'Material routes'!$C$6:$C$1505,"Output")</x:f>
        <x:v>1</x:v>
      </x:c>
      <x:c r="AK215" s="4" t="n">
        <x:f>SUM(COUNTIFS('Material routes'!$D$6:$D$1505,A215,'Material routes'!$C$6:$C$1505,"Ingredient candidate"),COUNTIFS('Material routes'!$D$6:$D$1505,A215,'Material routes'!$C$6:$C$1505,"Consumed input"),COUNTIFS('Material routes'!$D$6:$D$1505,A215,'Material routes'!$C$6:$C$1505,"Contained input"),COUNTIFS('Material routes'!$D$6:$D$1505,A215,'Material routes'!$C$6:$C$1505,"Transform input"))</x:f>
        <x:v>0</x:v>
      </x:c>
      <x:c r="AL215" s="4" t="n">
        <x:f>COUNTIFS('Material routes'!$D$6:$D$1505,A215,'Material routes'!$C$6:$C$1505,"Tool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str">
        <x:v>Equipment</x:v>
      </x:c>
      <x:c r="E216" s="9" t="str">
        <x:v>Cooking vessel</x:v>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equipment; cooking vessel; tool; finished item; manufactured / unresolved; cooking; ceramic; solid part; proposal; ; not applicable; unassigned; finished item</x:v>
      </x:c>
      <x:c r="AF216" s="4" t="str">
        <x:v>Author direction establishes stone families. Source mechanisms remain proposal-stage; specific equipment functions are proposals.</x:v>
      </x:c>
      <x:c r="AG216" s="4" t="str">
        <x:v>Finished endpoint; material tier is not applicable. Input tiers belong to the chosen recipe.</x:v>
      </x:c>
      <x:c r="AH216" s="4" t="str">
        <x:v>Unassigned</x:v>
      </x:c>
      <x:c r="AI216" s="4" t="str">
        <x:v>Finished item</x:v>
      </x:c>
      <x:c r="AJ216" s="4" t="n">
        <x:f>COUNTIFS('Material routes'!$D$6:$D$1505,A216,'Material routes'!$C$6:$C$1505,"Output")</x:f>
        <x:v>0</x:v>
      </x:c>
      <x:c r="AK216" s="4" t="n">
        <x:f>SUM(COUNTIFS('Material routes'!$D$6:$D$1505,A216,'Material routes'!$C$6:$C$1505,"Ingredient candidate"),COUNTIFS('Material routes'!$D$6:$D$1505,A216,'Material routes'!$C$6:$C$1505,"Consumed input"),COUNTIFS('Material routes'!$D$6:$D$1505,A216,'Material routes'!$C$6:$C$1505,"Contained input"),COUNTIFS('Material routes'!$D$6:$D$1505,A216,'Material routes'!$C$6:$C$1505,"Transform input"))</x:f>
        <x:v>0</x:v>
      </x:c>
      <x:c r="AL216" s="4" t="n">
        <x:f>COUNTIFS('Material routes'!$D$6:$D$1505,A216,'Material routes'!$C$6:$C$1505,"Tool candidate")</x:f>
        <x:v>0</x:v>
      </x:c>
      <x:c r="AM216" s="4" t="str">
        <x:f>IF(AJ216&gt;0,"Route listed; review status/completeness",IF(C216="T0","Raw entry feed; no production route","No production route listed"))</x:f>
        <x:v>No production route listed</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t="str">
        <x:v>proposal.fire.cooking_slab</x:v>
      </x:c>
      <x:c r="B217" s="9" t="str">
        <x:v>Cooking stone slab</x:v>
      </x:c>
      <x:c r="C217" s="4" t="str">
        <x:v>Not applicable</x:v>
      </x:c>
      <x:c r="D217" s="9" t="str">
        <x:v>Equipment</x:v>
      </x:c>
      <x:c r="E217" s="9" t="str">
        <x:v>Cooking tool</x:v>
      </x:c>
      <x:c r="F217" s="9" t="str">
        <x:v>New proposal</x:v>
      </x:c>
      <x:c r="G217" s="9" t="str">
        <x:v>Selected worked stone surface candidate for food heating.</x:v>
      </x:c>
      <x:c r="H217" s="9" t="str">
        <x:v>Unassigned; no new slot approved</x:v>
      </x:c>
      <x:c r="I217" s="9" t="str">
        <x:v>Carrier / placement policy TBD</x:v>
      </x:c>
      <x:c r="J217" s="13"/>
      <x:c r="K217" s="15"/>
      <x:c r="L217" s="9" t="str">
        <x:v>Gathering, specialist craft or trade; exact acquisition TBD</x:v>
      </x:c>
      <x:c r="M217" s="9" t="str">
        <x:v>No cooking, ignition or oxygen-release recipe authored</x:v>
      </x:c>
      <x:c r="N217" s="9" t="str">
        <x:v>Not implemented</x:v>
      </x:c>
      <x:c r="O217" s="9" t="str">
        <x:v>Stone selection and thermal behavior undefined; oxygen/glow stones are not automatically suitable cooking surfaces.</x:v>
      </x:c>
      <x:c r="P217" s="17"/>
      <x:c r="Q217" s="17"/>
      <x:c r="R217" s="17"/>
      <x:c r="S217" s="17"/>
      <x:c r="T217" s="17"/>
      <x:c r="U217" s="9" t="str">
        <x:v>Names are descriptive working labels. Fire-dependent uses are constrained by source atmosphere proposals; no oxygen/flame simulation, nutrition bonus or automatic detoxification.</x:v>
      </x:c>
      <x:c r="V217" s="11"/>
      <x:c r="W217" s="9" t="str">
        <x:v>New game proposal from author cooking direction</x:v>
      </x:c>
      <x:c r="X217" s="4" t="str">
        <x:v>Tool</x:v>
      </x:c>
      <x:c r="Y217" s="4" t="str">
        <x:v>Processed intermediate</x:v>
      </x:c>
      <x:c r="Z217" s="4" t="str">
        <x:v>Geological</x:v>
      </x:c>
      <x:c r="AA217" s="4" t="str">
        <x:v>Cooking</x:v>
      </x:c>
      <x:c r="AB217" s="4" t="str">
        <x:v>Mineral</x:v>
      </x:c>
      <x:c r="AC217" s="4" t="str">
        <x:v>Panel</x:v>
      </x:c>
      <x:c r="AD217" s="4" t="str">
        <x:v>Proposal</x:v>
      </x:c>
      <x:c r="AE217" s="4" t="str">
        <x:f>LOWER(A217&amp;"; "&amp;B217&amp;"; "&amp;D217&amp;"; "&amp;E217&amp;"; "&amp;X217&amp;"; "&amp;Y217&amp;"; "&amp;Z217&amp;"; "&amp;AA217&amp;"; "&amp;AB217&amp;"; "&amp;AC217&amp;"; "&amp;AD217&amp;"; "&amp;V217&amp;"; "&amp;C217&amp;"; "&amp;AH217&amp;"; "&amp;AI217)</x:f>
        <x:v>proposal.fire.cooking_slab; cooking stone slab; equipment; cooking tool; tool; processed intermediate; geological; cooking; mineral; panel; proposal; ; not applicable; unassigned; finished item</x:v>
      </x:c>
      <x:c r="AF217" s="4" t="str">
        <x:v>Author direction establishes stone families. Source mechanisms remain proposal-stage; specific equipment functions are proposals.</x:v>
      </x:c>
      <x:c r="AG217" s="4" t="str">
        <x:v>Finished endpoint; material tier is not applicable. Input tiers belong to the chosen recipe.</x:v>
      </x:c>
      <x:c r="AH217" s="4" t="str">
        <x:v>Unassigned</x:v>
      </x:c>
      <x:c r="AI217" s="4" t="str">
        <x:v>Finished item</x:v>
      </x:c>
      <x:c r="AJ217" s="4" t="n">
        <x:f>COUNTIFS('Material routes'!$D$6:$D$1505,A217,'Material routes'!$C$6:$C$1505,"Output")</x:f>
        <x:v>0</x:v>
      </x:c>
      <x:c r="AK217" s="4" t="n">
        <x:f>SUM(COUNTIFS('Material routes'!$D$6:$D$1505,A217,'Material routes'!$C$6:$C$1505,"Ingredient candidate"),COUNTIFS('Material routes'!$D$6:$D$1505,A217,'Material routes'!$C$6:$C$1505,"Consumed input"),COUNTIFS('Material routes'!$D$6:$D$1505,A217,'Material routes'!$C$6:$C$1505,"Contained input"),COUNTIFS('Material routes'!$D$6:$D$1505,A217,'Material routes'!$C$6:$C$1505,"Transform input"))</x:f>
        <x:v>0</x:v>
      </x:c>
      <x:c r="AL217" s="4" t="n">
        <x:f>COUNTIFS('Material routes'!$D$6:$D$1505,A217,'Material routes'!$C$6:$C$1505,"Tool candidate")</x:f>
        <x:v>0</x:v>
      </x:c>
      <x:c r="AM217" s="4" t="str">
        <x:f>IF(AJ217&gt;0,"Route listed; review status/completeness",IF(C217="T0","Raw entry feed; no production route","No production route listed"))</x:f>
        <x:v>No production route listed</x:v>
      </x:c>
      <x:c r="AN217" s="14" t="n">
        <x:f>IF(C217="T0",0,IF(C217="T1",1,IF(C217="T2",2,IF(C217="T3",3,IF(C217="T4",4,IF(C217="Unassigned",98,99))))))</x:f>
        <x:v>99</x:v>
      </x:c>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str">
        <x:v>Equipment</x:v>
      </x:c>
      <x:c r="E218" s="9" t="str">
        <x:v>Cooking vessel</x:v>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equipment; cooking vessel; tool; finished item; manufactured / unresolved; cooking; metal; assembly; proposal; ; not applicable; unassigned; finished item</x:v>
      </x:c>
      <x:c r="AF218" s="4" t="str">
        <x:v>Author direction establishes stone families. Source mechanisms remain proposal-stage; specific equipment functions are proposals.</x:v>
      </x:c>
      <x:c r="AG218" s="4" t="str">
        <x:v>Finished endpoint; material tier is not applicable. Input tiers belong to the chosen recipe.</x:v>
      </x:c>
      <x:c r="AH218" s="4" t="str">
        <x:v>Unassigned</x:v>
      </x:c>
      <x:c r="AI218" s="4" t="str">
        <x:v>Finished item</x:v>
      </x:c>
      <x:c r="AJ218" s="4" t="n">
        <x:f>COUNTIFS('Material routes'!$D$6:$D$1505,A218,'Material routes'!$C$6:$C$1505,"Output")</x:f>
        <x:v>0</x:v>
      </x:c>
      <x:c r="AK218" s="4" t="n">
        <x:f>SUM(COUNTIFS('Material routes'!$D$6:$D$1505,A218,'Material routes'!$C$6:$C$1505,"Ingredient candidate"),COUNTIFS('Material routes'!$D$6:$D$1505,A218,'Material routes'!$C$6:$C$1505,"Consumed input"),COUNTIFS('Material routes'!$D$6:$D$1505,A218,'Material routes'!$C$6:$C$1505,"Contained input"),COUNTIFS('Material routes'!$D$6:$D$1505,A218,'Material routes'!$C$6:$C$1505,"Transform input"))</x:f>
        <x:v>0</x:v>
      </x:c>
      <x:c r="AL218" s="4" t="n">
        <x:f>COUNTIFS('Material routes'!$D$6:$D$1505,A218,'Material routes'!$C$6:$C$1505,"Tool candidate")</x:f>
        <x:v>0</x:v>
      </x:c>
      <x:c r="AM218" s="4" t="str">
        <x:f>IF(AJ218&gt;0,"Route listed; review status/completeness",IF(C218="T0","Raw entry feed; no production route","No production route listed"))</x:f>
        <x:v>No production route listed</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str">
        <x:v>Equipment</x:v>
      </x:c>
      <x:c r="E219" s="9" t="str">
        <x:v>Cooking tool</x:v>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equipment; cooking tool; tool; finished item; manufactured / unresolved; cooking; metal; assembly; proposal; ; not applicable; unassigned; finished item</x:v>
      </x:c>
      <x:c r="AF219" s="4" t="str">
        <x:v>Author direction establishes stone families. Source mechanisms remain proposal-stage; specific equipment functions are proposals.</x:v>
      </x:c>
      <x:c r="AG219" s="4" t="str">
        <x:v>Finished endpoint; material tier is not applicable. Input tiers belong to the chosen recipe.</x:v>
      </x:c>
      <x:c r="AH219" s="4" t="str">
        <x:v>Unassigned</x:v>
      </x:c>
      <x:c r="AI219" s="4" t="str">
        <x:v>Finished item</x:v>
      </x:c>
      <x:c r="AJ219" s="4" t="n">
        <x:f>COUNTIFS('Material routes'!$D$6:$D$1505,A219,'Material routes'!$C$6:$C$1505,"Output")</x:f>
        <x:v>0</x:v>
      </x:c>
      <x:c r="AK219" s="4" t="n">
        <x:f>SUM(COUNTIFS('Material routes'!$D$6:$D$1505,A219,'Material routes'!$C$6:$C$1505,"Ingredient candidate"),COUNTIFS('Material routes'!$D$6:$D$1505,A219,'Material routes'!$C$6:$C$1505,"Consumed input"),COUNTIFS('Material routes'!$D$6:$D$1505,A219,'Material routes'!$C$6:$C$1505,"Contained input"),COUNTIFS('Material routes'!$D$6:$D$1505,A219,'Material routes'!$C$6:$C$1505,"Transform input"))</x:f>
        <x:v>0</x:v>
      </x:c>
      <x:c r="AL219" s="4" t="n">
        <x:f>COUNTIFS('Material routes'!$D$6:$D$1505,A219,'Material routes'!$C$6:$C$1505,"Tool candidate")</x:f>
        <x:v>0</x:v>
      </x:c>
      <x:c r="AM219" s="4" t="str">
        <x:f>IF(AJ219&gt;0,"Route listed; review status/completeness",IF(C219="T0","Raw entry feed; no production route","No production route listed"))</x:f>
        <x:v>No production route listed</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str">
        <x:v>Equipment</x:v>
      </x:c>
      <x:c r="E220" s="9" t="str">
        <x:v>Cooking tool</x:v>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equipment; cooking tool; tool; finished item; manufactured / unresolved; cooking; metal; assembly; proposal; ; not applicable; unassigned; finished item</x:v>
      </x:c>
      <x:c r="AF220" s="4" t="str">
        <x:v>Author direction establishes stone families. Source mechanisms remain proposal-stage; specific equipment functions are proposals.</x:v>
      </x:c>
      <x:c r="AG220" s="4" t="str">
        <x:v>Finished endpoint; material tier is not applicable. Input tiers belong to the chosen recipe.</x:v>
      </x:c>
      <x:c r="AH220" s="4" t="str">
        <x:v>Unassigned</x:v>
      </x:c>
      <x:c r="AI220" s="4" t="str">
        <x:v>Finished item</x:v>
      </x:c>
      <x:c r="AJ220" s="4" t="n">
        <x:f>COUNTIFS('Material routes'!$D$6:$D$1505,A220,'Material routes'!$C$6:$C$1505,"Output")</x:f>
        <x:v>0</x:v>
      </x:c>
      <x:c r="AK220" s="4" t="n">
        <x:f>SUM(COUNTIFS('Material routes'!$D$6:$D$1505,A220,'Material routes'!$C$6:$C$1505,"Ingredient candidate"),COUNTIFS('Material routes'!$D$6:$D$1505,A220,'Material routes'!$C$6:$C$1505,"Consumed input"),COUNTIFS('Material routes'!$D$6:$D$1505,A220,'Material routes'!$C$6:$C$1505,"Contained input"),COUNTIFS('Material routes'!$D$6:$D$1505,A220,'Material routes'!$C$6:$C$1505,"Transform input"))</x:f>
        <x:v>0</x:v>
      </x:c>
      <x:c r="AL220" s="4" t="n">
        <x:f>COUNTIFS('Material routes'!$D$6:$D$1505,A220,'Material routes'!$C$6:$C$1505,"Tool candidate")</x:f>
        <x:v>0</x:v>
      </x:c>
      <x:c r="AM220" s="4" t="str">
        <x:f>IF(AJ220&gt;0,"Route listed; review status/completeness",IF(C220="T0","Raw entry feed; no production route","No production route listed"))</x:f>
        <x:v>No production route listed</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str">
        <x:v>Equipment</x:v>
      </x:c>
      <x:c r="E221" s="9" t="str">
        <x:v>Cooking tool</x:v>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equipment; cooking tool; tool; finished item; manufactured / unresolved; cooking; metal; assembly; proposal; ; not applicable; unassigned; finished item</x:v>
      </x:c>
      <x:c r="AF221" s="4" t="str">
        <x:v>Author direction establishes stone families. Source mechanisms remain proposal-stage; specific equipment functions are proposals.</x:v>
      </x:c>
      <x:c r="AG221" s="4" t="str">
        <x:v>Finished endpoint; material tier is not applicable. Input tiers belong to the chosen recipe.</x:v>
      </x:c>
      <x:c r="AH221" s="4" t="str">
        <x:v>Unassigned</x:v>
      </x:c>
      <x:c r="AI221" s="4" t="str">
        <x:v>Finished item</x:v>
      </x:c>
      <x:c r="AJ221" s="4" t="n">
        <x:f>COUNTIFS('Material routes'!$D$6:$D$1505,A221,'Material routes'!$C$6:$C$1505,"Output")</x:f>
        <x:v>0</x:v>
      </x:c>
      <x:c r="AK221" s="4" t="n">
        <x:f>SUM(COUNTIFS('Material routes'!$D$6:$D$1505,A221,'Material routes'!$C$6:$C$1505,"Ingredient candidate"),COUNTIFS('Material routes'!$D$6:$D$1505,A221,'Material routes'!$C$6:$C$1505,"Consumed input"),COUNTIFS('Material routes'!$D$6:$D$1505,A221,'Material routes'!$C$6:$C$1505,"Contained input"),COUNTIFS('Material routes'!$D$6:$D$1505,A221,'Material routes'!$C$6:$C$1505,"Transform input"))</x:f>
        <x:v>0</x:v>
      </x:c>
      <x:c r="AL221" s="4" t="n">
        <x:f>COUNTIFS('Material routes'!$D$6:$D$1505,A221,'Material routes'!$C$6:$C$1505,"Tool candidate")</x:f>
        <x:v>0</x:v>
      </x:c>
      <x:c r="AM221" s="4" t="str">
        <x:f>IF(AJ221&gt;0,"Route listed; review status/completeness",IF(C221="T0","Raw entry feed; no production route","No production route listed"))</x:f>
        <x:v>No production route listed</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str">
        <x:v>Managed cooking firebox</x:v>
      </x:c>
      <x:c r="C222" s="4" t="str">
        <x:v>Not applicable</x:v>
      </x:c>
      <x:c r="D222" s="9" t="str">
        <x:v>Equipment</x:v>
      </x:c>
      <x:c r="E222" s="9" t="str">
        <x:v>Fire management</x:v>
      </x:c>
      <x:c r="F222" s="9" t="str">
        <x:v>New proposal</x:v>
      </x:c>
      <x:c r="G222" s="9" t="str">
        <x:v>Contained fire-bed assembly candidate for a chosen low-oxygen cooking setup.</x:v>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str">
        <x:v>Fuel, intake, exhaust and usable surroundings need design. A box does not create oxygen or make a sealed camp safe.</x:v>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str">
        <x:v>fire management</x:v>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str">
        <x:v>Proposal</x:v>
      </x:c>
      <x:c r="AE222" s="4" t="str">
        <x:f>LOWER(A222&amp;"; "&amp;B222&amp;"; "&amp;D222&amp;"; "&amp;E222&amp;"; "&amp;X222&amp;"; "&amp;Y222&amp;"; "&amp;Z222&amp;"; "&amp;AA222&amp;"; "&amp;AB222&amp;"; "&amp;AC222&amp;"; "&amp;AD222&amp;"; "&amp;V222&amp;"; "&amp;C222&amp;"; "&amp;AH222&amp;"; "&amp;AI222)</x:f>
        <x:v>proposal.fire.firebox; managed cooking firebox; equipment; fire management; tool; finished item; manufactured / unresolved; cooking; mixed / unresolved; assembly; proposal; fire management; not applicable; unassigned; finished item</x:v>
      </x:c>
      <x:c r="AF222" s="4" t="str">
        <x:v>Author direction establishes stone families. Source mechanisms remain proposal-stage; specific equipment functions are proposals.</x:v>
      </x:c>
      <x:c r="AG222" s="4" t="str">
        <x:v>Finished endpoint; material tier is not applicable. Input tiers belong to the chosen recipe.</x:v>
      </x:c>
      <x:c r="AH222" s="4" t="str">
        <x:v>Unassigned</x:v>
      </x:c>
      <x:c r="AI222" s="4" t="str">
        <x:v>Finished item</x:v>
      </x:c>
      <x:c r="AJ222" s="4" t="n">
        <x:f>COUNTIFS('Material routes'!$D$6:$D$1505,A222,'Material routes'!$C$6:$C$1505,"Output")</x:f>
        <x:v>0</x:v>
      </x:c>
      <x:c r="AK222" s="4" t="n">
        <x:f>SUM(COUNTIFS('Material routes'!$D$6:$D$1505,A222,'Material routes'!$C$6:$C$1505,"Ingredient candidate"),COUNTIFS('Material routes'!$D$6:$D$1505,A222,'Material routes'!$C$6:$C$1505,"Consumed input"),COUNTIFS('Material routes'!$D$6:$D$1505,A222,'Material routes'!$C$6:$C$1505,"Contained input"),COUNTIFS('Material routes'!$D$6:$D$1505,A222,'Material routes'!$C$6:$C$1505,"Transform input"))</x:f>
        <x:v>0</x:v>
      </x:c>
      <x:c r="AL222" s="4" t="n">
        <x:f>COUNTIFS('Material routes'!$D$6:$D$1505,A222,'Material routes'!$C$6:$C$1505,"Tool candidate")</x:f>
        <x:v>0</x:v>
      </x:c>
      <x:c r="AM222" s="4" t="str">
        <x:f>IF(AJ222&gt;0,"Route listed; review status/completeness",IF(C222="T0","Raw entry feed; no production route","No production route listed"))</x:f>
        <x:v>No production route listed</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t="str">
        <x:v>proposal.fire.wind_baffle</x:v>
      </x:c>
      <x:c r="B223" s="9" t="str">
        <x:v>Cooking wind baffle</x:v>
      </x:c>
      <x:c r="C223" s="4" t="str">
        <x:v>T3</x:v>
      </x:c>
      <x:c r="D223" s="9" t="str">
        <x:v>Crafting components</x:v>
      </x:c>
      <x:c r="E223" s="9" t="str">
        <x:v>Fire management</x:v>
      </x:c>
      <x:c r="F223" s="9" t="str">
        <x:v>New proposal</x:v>
      </x:c>
      <x:c r="G223" s="9" t="str">
        <x:v>Shaped screen candidate to reduce disruptive crosswind around a cooking setup.</x:v>
      </x:c>
      <x:c r="H223" s="9" t="str">
        <x:v>Unassigned; no new slot approved</x:v>
      </x:c>
      <x:c r="I223" s="9" t="str">
        <x:v>Carrier / placement policy TBD</x:v>
      </x:c>
      <x:c r="J223" s="13"/>
      <x:c r="K223" s="15"/>
      <x:c r="L223" s="9" t="str">
        <x:v>Gathering, specialist craft or trade; exact acquisition TBD</x:v>
      </x:c>
      <x:c r="M223" s="9" t="str">
        <x:v>No cooking, ignition or oxygen-release recipe authored</x:v>
      </x:c>
      <x:c r="N223" s="9" t="str">
        <x:v>Not implemented</x:v>
      </x:c>
      <x:c r="O223" s="9" t="str">
        <x:v>Airflow and exhaust must remain part of design; wind protection must not be treated as airtight enclosure.</x:v>
      </x:c>
      <x:c r="P223" s="17"/>
      <x:c r="Q223" s="17"/>
      <x:c r="R223" s="17"/>
      <x:c r="S223" s="17"/>
      <x:c r="T223" s="17"/>
      <x:c r="U223" s="9" t="str">
        <x:v>Names are descriptive working labels. Fire-dependent uses are constrained by source atmosphere proposals; no oxygen/flame simulation, nutrition bonus or automatic detoxification.</x:v>
      </x:c>
      <x:c r="V223" s="11" t="str">
        <x:v>cooking</x:v>
      </x:c>
      <x:c r="W223" s="9" t="str">
        <x:v>https://github.com/sleepyseamonster/Arc-Dust/blob/f6f98515c005dc3c73cccd9cbc031691745740c6/02-Arc-Dust-Worldbuilding/world/geography/atmosphere.md</x:v>
      </x:c>
      <x:c r="X223" s="4" t="str">
        <x:v>Crafting component</x:v>
      </x:c>
      <x:c r="Y223" s="4" t="str">
        <x:v>Processed intermediate</x:v>
      </x:c>
      <x:c r="Z223" s="4" t="str">
        <x:v>Manufactured / unresolved</x:v>
      </x:c>
      <x:c r="AA223" s="4" t="str">
        <x:v>Fire management</x:v>
      </x:c>
      <x:c r="AB223" s="4" t="str">
        <x:v>Metal</x:v>
      </x:c>
      <x:c r="AC223" s="4" t="str">
        <x:v>Panel</x:v>
      </x:c>
      <x:c r="AD223" s="4" t="str">
        <x:v>Proposal</x:v>
      </x:c>
      <x:c r="AE223" s="4" t="str">
        <x:f>LOWER(A223&amp;"; "&amp;B223&amp;"; "&amp;D223&amp;"; "&amp;E223&amp;"; "&amp;X223&amp;"; "&amp;Y223&amp;"; "&amp;Z223&amp;"; "&amp;AA223&amp;"; "&amp;AB223&amp;"; "&amp;AC223&amp;"; "&amp;AD223&amp;"; "&amp;V223&amp;"; "&amp;C223&amp;"; "&amp;AH223&amp;"; "&amp;AI223)</x:f>
        <x:v>proposal.fire.wind_baffle; cooking wind baffle; crafting components; fire management; crafting component; processed intermediate; manufactured / unresolved; fire management; metal; panel; proposal; cooking; t3; not applicable; component</x:v>
      </x:c>
      <x:c r="AF223" s="4" t="str">
        <x:v>Author direction establishes stone families. Source mechanisms remain proposal-stage; specific equipment functions are proposals.</x:v>
      </x:c>
      <x:c r="AG223" s="4" t="str">
        <x:v>October 15 proposed tier review: 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AH223" s="4" t="str">
        <x:v>Not applicable</x:v>
      </x:c>
      <x:c r="AI223" s="4" t="str">
        <x:v>Component</x:v>
      </x:c>
      <x:c r="AJ223" s="4" t="n">
        <x:f>COUNTIFS('Material routes'!$D$6:$D$1505,A223,'Material routes'!$C$6:$C$1505,"Output")</x:f>
        <x:v>1</x:v>
      </x:c>
      <x:c r="AK223" s="4" t="n">
        <x:f>SUM(COUNTIFS('Material routes'!$D$6:$D$1505,A223,'Material routes'!$C$6:$C$1505,"Ingredient candidate"),COUNTIFS('Material routes'!$D$6:$D$1505,A223,'Material routes'!$C$6:$C$1505,"Consumed input"),COUNTIFS('Material routes'!$D$6:$D$1505,A223,'Material routes'!$C$6:$C$1505,"Contained input"),COUNTIFS('Material routes'!$D$6:$D$1505,A223,'Material routes'!$C$6:$C$1505,"Transform input"))</x:f>
        <x:v>0</x:v>
      </x:c>
      <x:c r="AL223" s="4" t="n">
        <x:f>COUNTIFS('Material routes'!$D$6:$D$1505,A223,'Material routes'!$C$6:$C$1505,"Tool candidate")</x:f>
        <x:v>0</x:v>
      </x:c>
      <x:c r="AM223" s="4" t="str">
        <x:f>IF(AJ223&gt;0,"Route listed; review status/completeness",IF(C223="T0","Raw entry feed; no production route","No production route listed"))</x:f>
        <x:v>Route listed; review status/completeness</x:v>
      </x:c>
      <x:c r="AN223" s="14" t="n">
        <x:f>IF(C223="T0",0,IF(C223="T1",1,IF(C223="T2",2,IF(C223="T3",3,IF(C223="T4",4,IF(C223="Unassigned",98,99))))))</x:f>
        <x:v>3</x:v>
      </x:c>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t="str">
        <x:v>proposal.fire.draft_collar</x:v>
      </x:c>
      <x:c r="B224" s="9" t="str">
        <x:v>Cooking draft collar</x:v>
      </x:c>
      <x:c r="C224" s="4" t="str">
        <x:v>T3</x:v>
      </x:c>
      <x:c r="D224" s="9" t="str">
        <x:v>Crafting components</x:v>
      </x:c>
      <x:c r="E224" s="9" t="str">
        <x:v>Fire management</x:v>
      </x:c>
      <x:c r="F224" s="9" t="str">
        <x:v>New proposal</x:v>
      </x:c>
      <x:c r="G224" s="9" t="str">
        <x:v>Fitted intake/draft part candidate for a compatible cooking firebox.</x:v>
      </x:c>
      <x:c r="H224" s="9" t="str">
        <x:v>Unassigned; no new slot approved</x:v>
      </x:c>
      <x:c r="I224" s="9" t="str">
        <x:v>Carrier / placement policy TBD</x:v>
      </x:c>
      <x:c r="J224" s="13"/>
      <x:c r="K224" s="15"/>
      <x:c r="L224" s="9" t="str">
        <x:v>Gathering, specialist craft or trade; exact acquisition TBD</x:v>
      </x:c>
      <x:c r="M224" s="9" t="str">
        <x:v>No cooking, ignition or oxygen-release recipe authored</x:v>
      </x:c>
      <x:c r="N224" s="9" t="str">
        <x:v>Not implemented</x:v>
      </x:c>
      <x:c r="O224" s="9" t="str">
        <x:v>Proposed small-cooker adaptation of source draft engineering, not a proven design or oxygen-generating device.</x:v>
      </x:c>
      <x:c r="P224" s="17"/>
      <x:c r="Q224" s="17"/>
      <x:c r="R224" s="17"/>
      <x:c r="S224" s="17"/>
      <x:c r="T224" s="17"/>
      <x:c r="U224" s="9" t="str">
        <x:v>Names are descriptive working labels. Fire-dependent uses are constrained by source atmosphere proposals; no oxygen/flame simulation, nutrition bonus or automatic detoxification.</x:v>
      </x:c>
      <x:c r="V224" s="11" t="str">
        <x:v>cooking</x:v>
      </x:c>
      <x:c r="W224" s="9" t="str">
        <x:v>https://github.com/sleepyseamonster/Arc-Dust/blob/f6f98515c005dc3c73cccd9cbc031691745740c6/02-Arc-Dust-Worldbuilding/world/geography/atmosphere.md</x:v>
      </x:c>
      <x:c r="X224" s="4" t="str">
        <x:v>Crafting component</x:v>
      </x:c>
      <x:c r="Y224" s="4" t="str">
        <x:v>Processed intermediate</x:v>
      </x:c>
      <x:c r="Z224" s="4" t="str">
        <x:v>Manufactured / unresolved</x:v>
      </x:c>
      <x:c r="AA224" s="4" t="str">
        <x:v>Fire management</x:v>
      </x:c>
      <x:c r="AB224" s="4" t="str">
        <x:v>Ceramic</x:v>
      </x:c>
      <x:c r="AC224" s="4" t="str">
        <x:v>Solid part</x:v>
      </x:c>
      <x:c r="AD224" s="4" t="str">
        <x:v>Proposal</x:v>
      </x:c>
      <x:c r="AE224" s="4" t="str">
        <x:f>LOWER(A224&amp;"; "&amp;B224&amp;"; "&amp;D224&amp;"; "&amp;E224&amp;"; "&amp;X224&amp;"; "&amp;Y224&amp;"; "&amp;Z224&amp;"; "&amp;AA224&amp;"; "&amp;AB224&amp;"; "&amp;AC224&amp;"; "&amp;AD224&amp;"; "&amp;V224&amp;"; "&amp;C224&amp;"; "&amp;AH224&amp;"; "&amp;AI224)</x:f>
        <x:v>proposal.fire.draft_collar; cooking draft collar; crafting components; fire management; crafting component; processed intermediate; manufactured / unresolved; fire management; ceramic; solid part; proposal; cooking; t3; not applicable; component</x:v>
      </x:c>
      <x:c r="AF224" s="4" t="str">
        <x:v>Author direction establishes stone families. Source mechanisms remain proposal-stage; specific equipment functions are proposals.</x:v>
      </x:c>
      <x:c r="AG224" s="4" t="str">
        <x:v>October 15 proposed tier review: Form a selected draft collar from prepared steel. Candidate route only: quantities, yield, tools, fit, process conditions and service compatibility remain open. Airflow, heating source and atmospheric fire behavior remain design questions.</x:v>
      </x:c>
      <x:c r="AH224" s="4" t="str">
        <x:v>Not applicable</x:v>
      </x:c>
      <x:c r="AI224" s="4" t="str">
        <x:v>Component</x:v>
      </x:c>
      <x:c r="AJ224" s="4" t="n">
        <x:f>COUNTIFS('Material routes'!$D$6:$D$1505,A224,'Material routes'!$C$6:$C$1505,"Output")</x:f>
        <x:v>1</x:v>
      </x:c>
      <x:c r="AK224" s="4" t="n">
        <x:f>SUM(COUNTIFS('Material routes'!$D$6:$D$1505,A224,'Material routes'!$C$6:$C$1505,"Ingredient candidate"),COUNTIFS('Material routes'!$D$6:$D$1505,A224,'Material routes'!$C$6:$C$1505,"Consumed input"),COUNTIFS('Material routes'!$D$6:$D$1505,A224,'Material routes'!$C$6:$C$1505,"Contained input"),COUNTIFS('Material routes'!$D$6:$D$1505,A224,'Material routes'!$C$6:$C$1505,"Transform input"))</x:f>
        <x:v>0</x:v>
      </x:c>
      <x:c r="AL224" s="4" t="n">
        <x:f>COUNTIFS('Material routes'!$D$6:$D$1505,A224,'Material routes'!$C$6:$C$1505,"Tool candidate")</x:f>
        <x:v>0</x:v>
      </x:c>
      <x:c r="AM224" s="4" t="str">
        <x:f>IF(AJ224&gt;0,"Route listed; review status/completeness",IF(C224="T0","Raw entry feed; no production route","No production route listed"))</x:f>
        <x:v>Route listed; review status/completeness</x:v>
      </x:c>
      <x:c r="AN224" s="14" t="n">
        <x:f>IF(C224="T0",0,IF(C224="T1",1,IF(C224="T2",2,IF(C224="T3",3,IF(C224="T4",4,IF(C224="Unassigned",98,99))))))</x:f>
        <x:v>3</x:v>
      </x:c>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t="str">
        <x:v>proposal.fire.heat_shroud</x:v>
      </x:c>
      <x:c r="B225" s="9" t="str">
        <x:v>Cooking heat shroud</x:v>
      </x:c>
      <x:c r="C225" s="4" t="str">
        <x:v>T3</x:v>
      </x:c>
      <x:c r="D225" s="9" t="str">
        <x:v>Crafting components</x:v>
      </x:c>
      <x:c r="E225" s="9" t="str">
        <x:v>Fire management</x:v>
      </x:c>
      <x:c r="F225" s="9" t="str">
        <x:v>New proposal</x:v>
      </x:c>
      <x:c r="G225" s="9" t="str">
        <x:v>Shaped ceramic panel candidate around a selected heat path.</x:v>
      </x:c>
      <x:c r="H225" s="9" t="str">
        <x:v>Unassigned; no new slot approved</x:v>
      </x:c>
      <x:c r="I225" s="9" t="str">
        <x:v>Carrier / placement policy TBD</x:v>
      </x:c>
      <x:c r="J225" s="13"/>
      <x:c r="K225" s="15"/>
      <x:c r="L225" s="9" t="str">
        <x:v>Gathering, specialist craft or trade; exact acquisition TBD</x:v>
      </x:c>
      <x:c r="M225" s="9" t="str">
        <x:v>No cooking, ignition or oxygen-release recipe authored</x:v>
      </x:c>
      <x:c r="N225" s="9" t="str">
        <x:v>Not implemented</x:v>
      </x:c>
      <x:c r="O225" s="9" t="str">
        <x:v>Service grade, mounting and actual heat performance undefined; reuse ceramic lining craft family where possible.</x:v>
      </x:c>
      <x:c r="P225" s="17"/>
      <x:c r="Q225" s="17"/>
      <x:c r="R225" s="17"/>
      <x:c r="S225" s="17"/>
      <x:c r="T225" s="17"/>
      <x:c r="U225" s="9" t="str">
        <x:v>Names are descriptive working labels. Fire-dependent uses are constrained by source atmosphere proposals; no oxygen/flame simulation, nutrition bonus or automatic detoxification.</x:v>
      </x:c>
      <x:c r="V225" s="11" t="str">
        <x:v>protective fabrication</x:v>
      </x:c>
      <x:c r="W225" s="9" t="str">
        <x:v>https://github.com/sleepyseamonster/Arc-Dust/blob/f6f98515c005dc3c73cccd9cbc031691745740c6/02-Arc-Dust-Worldbuilding/world/geography/atmosphere.md</x:v>
      </x:c>
      <x:c r="X225" s="4" t="str">
        <x:v>Crafting component</x:v>
      </x:c>
      <x:c r="Y225" s="4" t="str">
        <x:v>Processed intermediate</x:v>
      </x:c>
      <x:c r="Z225" s="4" t="str">
        <x:v>Manufactured / unresolved</x:v>
      </x:c>
      <x:c r="AA225" s="4" t="str">
        <x:v>Cooking</x:v>
      </x:c>
      <x:c r="AB225" s="4" t="str">
        <x:v>Ceramic</x:v>
      </x:c>
      <x:c r="AC225" s="4" t="str">
        <x:v>Panel</x:v>
      </x:c>
      <x:c r="AD225" s="4" t="str">
        <x:v>Proposal</x:v>
      </x:c>
      <x:c r="AE225" s="4" t="str">
        <x:f>LOWER(A225&amp;"; "&amp;B225&amp;"; "&amp;D225&amp;"; "&amp;E225&amp;"; "&amp;X225&amp;"; "&amp;Y225&amp;"; "&amp;Z225&amp;"; "&amp;AA225&amp;"; "&amp;AB225&amp;"; "&amp;AC225&amp;"; "&amp;AD225&amp;"; "&amp;V225&amp;"; "&amp;C225&amp;"; "&amp;AH225&amp;"; "&amp;AI225)</x:f>
        <x:v>proposal.fire.heat_shroud; cooking heat shroud; crafting components; fire management; crafting component; processed intermediate; manufactured / unresolved; cooking; ceramic; panel; proposal; protective fabrication; t3; not applicable; component</x:v>
      </x:c>
      <x:c r="AF225" s="4" t="str">
        <x:v>Author direction establishes stone families. Source mechanisms remain proposal-stage; specific equipment functions are proposals.</x:v>
      </x:c>
      <x:c r="AG225" s="4" t="str">
        <x:v>October 15 proposed tier review: Fit selected refractory stock and a metal mounting shell. Candidate route only: quantities, yield, tools, fit, process conditions and service compatibility remain open. No automatic thermal rating or conventional-fire assumption.</x:v>
      </x:c>
      <x:c r="AH225" s="4" t="str">
        <x:v>Not applicable</x:v>
      </x:c>
      <x:c r="AI225" s="4" t="str">
        <x:v>Component</x:v>
      </x:c>
      <x:c r="AJ225" s="4" t="n">
        <x:f>COUNTIFS('Material routes'!$D$6:$D$1505,A225,'Material routes'!$C$6:$C$1505,"Output")</x:f>
        <x:v>1</x:v>
      </x:c>
      <x:c r="AK225" s="4" t="n">
        <x:f>SUM(COUNTIFS('Material routes'!$D$6:$D$1505,A225,'Material routes'!$C$6:$C$1505,"Ingredient candidate"),COUNTIFS('Material routes'!$D$6:$D$1505,A225,'Material routes'!$C$6:$C$1505,"Consumed input"),COUNTIFS('Material routes'!$D$6:$D$1505,A225,'Material routes'!$C$6:$C$1505,"Contained input"),COUNTIFS('Material routes'!$D$6:$D$1505,A225,'Material routes'!$C$6:$C$1505,"Transform input"))</x:f>
        <x:v>0</x:v>
      </x:c>
      <x:c r="AL225" s="4" t="n">
        <x:f>COUNTIFS('Material routes'!$D$6:$D$1505,A225,'Material routes'!$C$6:$C$1505,"Tool candidate")</x:f>
        <x:v>0</x:v>
      </x:c>
      <x:c r="AM225" s="4" t="str">
        <x:f>IF(AJ225&gt;0,"Route listed; review status/completeness",IF(C225="T0","Raw entry feed; no production route","No production route listed"))</x:f>
        <x:v>Route listed; review status/completeness</x:v>
      </x:c>
      <x:c r="AN225" s="14" t="n">
        <x:f>IF(C225="T0",0,IF(C225="T1",1,IF(C225="T2",2,IF(C225="T3",3,IF(C225="T4",4,IF(C225="Unassigned",98,99))))))</x:f>
        <x:v>3</x:v>
      </x:c>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str">
        <x:v>Equipment</x:v>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equipment; mineral light; tool; finished item; manufactured / unresolved; illumination; mixed / unresolved; assembly; proposal; ; not applicable; unassigned; finished item</x:v>
      </x:c>
      <x:c r="AF226" s="4" t="str">
        <x:v>Author direction establishes stone families. Source mechanisms remain proposal-stage; specific equipment functions are proposals.</x:v>
      </x:c>
      <x:c r="AG226" s="4" t="str">
        <x:v>Finished endpoint; material tier is not applicable. Input tiers belong to the chosen recipe.</x:v>
      </x:c>
      <x:c r="AH226" s="4" t="str">
        <x:v>Unassigned</x:v>
      </x:c>
      <x:c r="AI226" s="4" t="str">
        <x:v>Finished item</x:v>
      </x:c>
      <x:c r="AJ226" s="4" t="n">
        <x:f>COUNTIFS('Material routes'!$D$6:$D$1505,A226,'Material routes'!$C$6:$C$1505,"Output")</x:f>
        <x:v>0</x:v>
      </x:c>
      <x:c r="AK226" s="4" t="n">
        <x:f>SUM(COUNTIFS('Material routes'!$D$6:$D$1505,A226,'Material routes'!$C$6:$C$1505,"Ingredient candidate"),COUNTIFS('Material routes'!$D$6:$D$1505,A226,'Material routes'!$C$6:$C$1505,"Consumed input"),COUNTIFS('Material routes'!$D$6:$D$1505,A226,'Material routes'!$C$6:$C$1505,"Contained input"),COUNTIFS('Material routes'!$D$6:$D$1505,A226,'Material routes'!$C$6:$C$1505,"Transform input"))</x:f>
        <x:v>0</x:v>
      </x:c>
      <x:c r="AL226" s="4" t="n">
        <x:f>COUNTIFS('Material routes'!$D$6:$D$1505,A226,'Material routes'!$C$6:$C$1505,"Tool candidate")</x:f>
        <x:v>0</x:v>
      </x:c>
      <x:c r="AM226" s="4" t="str">
        <x:f>IF(AJ226&gt;0,"Route listed; review status/completeness",IF(C226="T0","Raw entry feed; no production route","No production route listed"))</x:f>
        <x:v>No production route listed</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routes'!$D$6:$D$1505,A227,'Material routes'!$C$6:$C$1505,"Output")</x:f>
        <x:v>1</x:v>
      </x:c>
      <x:c r="AK227" s="4" t="n">
        <x:f>SUM(COUNTIFS('Material routes'!$D$6:$D$1505,A227,'Material routes'!$C$6:$C$1505,"Ingredient candidate"),COUNTIFS('Material routes'!$D$6:$D$1505,A227,'Material routes'!$C$6:$C$1505,"Consumed input"),COUNTIFS('Material routes'!$D$6:$D$1505,A227,'Material routes'!$C$6:$C$1505,"Contained input"),COUNTIFS('Material routes'!$D$6:$D$1505,A227,'Material routes'!$C$6:$C$1505,"Transform input"))</x:f>
        <x:v>6</x:v>
      </x:c>
      <x:c r="AL227" s="4" t="n">
        <x:f>COUNTIFS('Material routes'!$D$6:$D$1505,A227,'Material routes'!$C$6:$C$1505,"Tool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routes'!$D$6:$D$1505,A228,'Material routes'!$C$6:$C$1505,"Output")</x:f>
        <x:v>1</x:v>
      </x:c>
      <x:c r="AK228" s="4" t="n">
        <x:f>SUM(COUNTIFS('Material routes'!$D$6:$D$1505,A228,'Material routes'!$C$6:$C$1505,"Ingredient candidate"),COUNTIFS('Material routes'!$D$6:$D$1505,A228,'Material routes'!$C$6:$C$1505,"Consumed input"),COUNTIFS('Material routes'!$D$6:$D$1505,A228,'Material routes'!$C$6:$C$1505,"Contained input"),COUNTIFS('Material routes'!$D$6:$D$1505,A228,'Material routes'!$C$6:$C$1505,"Transform input"))</x:f>
        <x:v>3</x:v>
      </x:c>
      <x:c r="AL228" s="4" t="n">
        <x:f>COUNTIFS('Material routes'!$D$6:$D$1505,A228,'Material routes'!$C$6:$C$1505,"Tool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routes'!$D$6:$D$1505,A229,'Material routes'!$C$6:$C$1505,"Output")</x:f>
        <x:v>1</x:v>
      </x:c>
      <x:c r="AK229" s="4" t="n">
        <x:f>SUM(COUNTIFS('Material routes'!$D$6:$D$1505,A229,'Material routes'!$C$6:$C$1505,"Ingredient candidate"),COUNTIFS('Material routes'!$D$6:$D$1505,A229,'Material routes'!$C$6:$C$1505,"Consumed input"),COUNTIFS('Material routes'!$D$6:$D$1505,A229,'Material routes'!$C$6:$C$1505,"Contained input"),COUNTIFS('Material routes'!$D$6:$D$1505,A229,'Material routes'!$C$6:$C$1505,"Transform input"))</x:f>
        <x:v>2</x:v>
      </x:c>
      <x:c r="AL229" s="4" t="n">
        <x:f>COUNTIFS('Material routes'!$D$6:$D$1505,A229,'Material routes'!$C$6:$C$1505,"Tool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routes'!$D$6:$D$1505,A230,'Material routes'!$C$6:$C$1505,"Output")</x:f>
        <x:v>1</x:v>
      </x:c>
      <x:c r="AK230" s="4" t="n">
        <x:f>SUM(COUNTIFS('Material routes'!$D$6:$D$1505,A230,'Material routes'!$C$6:$C$1505,"Ingredient candidate"),COUNTIFS('Material routes'!$D$6:$D$1505,A230,'Material routes'!$C$6:$C$1505,"Consumed input"),COUNTIFS('Material routes'!$D$6:$D$1505,A230,'Material routes'!$C$6:$C$1505,"Contained input"),COUNTIFS('Material routes'!$D$6:$D$1505,A230,'Material routes'!$C$6:$C$1505,"Transform input"))</x:f>
        <x:v>0</x:v>
      </x:c>
      <x:c r="AL230" s="4" t="n">
        <x:f>COUNTIFS('Material routes'!$D$6:$D$1505,A230,'Material routes'!$C$6:$C$1505,"Tool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routes'!$D$6:$D$1505,A231,'Material routes'!$C$6:$C$1505,"Output")</x:f>
        <x:v>1</x:v>
      </x:c>
      <x:c r="AK231" s="4" t="n">
        <x:f>SUM(COUNTIFS('Material routes'!$D$6:$D$1505,A231,'Material routes'!$C$6:$C$1505,"Ingredient candidate"),COUNTIFS('Material routes'!$D$6:$D$1505,A231,'Material routes'!$C$6:$C$1505,"Consumed input"),COUNTIFS('Material routes'!$D$6:$D$1505,A231,'Material routes'!$C$6:$C$1505,"Contained input"),COUNTIFS('Material routes'!$D$6:$D$1505,A231,'Material routes'!$C$6:$C$1505,"Transform input"))</x:f>
        <x:v>0</x:v>
      </x:c>
      <x:c r="AL231" s="4" t="n">
        <x:f>COUNTIFS('Material routes'!$D$6:$D$1505,A231,'Material routes'!$C$6:$C$1505,"Tool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routes'!$D$6:$D$1505,A232,'Material routes'!$C$6:$C$1505,"Output")</x:f>
        <x:v>1</x:v>
      </x:c>
      <x:c r="AK232" s="4" t="n">
        <x:f>SUM(COUNTIFS('Material routes'!$D$6:$D$1505,A232,'Material routes'!$C$6:$C$1505,"Ingredient candidate"),COUNTIFS('Material routes'!$D$6:$D$1505,A232,'Material routes'!$C$6:$C$1505,"Consumed input"),COUNTIFS('Material routes'!$D$6:$D$1505,A232,'Material routes'!$C$6:$C$1505,"Contained input"),COUNTIFS('Material routes'!$D$6:$D$1505,A232,'Material routes'!$C$6:$C$1505,"Transform input"))</x:f>
        <x:v>0</x:v>
      </x:c>
      <x:c r="AL232" s="4" t="n">
        <x:f>COUNTIFS('Material routes'!$D$6:$D$1505,A232,'Material routes'!$C$6:$C$1505,"Tool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routes'!$D$6:$D$1505,A233,'Material routes'!$C$6:$C$1505,"Output")</x:f>
        <x:v>1</x:v>
      </x:c>
      <x:c r="AK233" s="4" t="n">
        <x:f>SUM(COUNTIFS('Material routes'!$D$6:$D$1505,A233,'Material routes'!$C$6:$C$1505,"Ingredient candidate"),COUNTIFS('Material routes'!$D$6:$D$1505,A233,'Material routes'!$C$6:$C$1505,"Consumed input"),COUNTIFS('Material routes'!$D$6:$D$1505,A233,'Material routes'!$C$6:$C$1505,"Contained input"),COUNTIFS('Material routes'!$D$6:$D$1505,A233,'Material routes'!$C$6:$C$1505,"Transform input"))</x:f>
        <x:v>0</x:v>
      </x:c>
      <x:c r="AL233" s="4" t="n">
        <x:f>COUNTIFS('Material routes'!$D$6:$D$1505,A233,'Material routes'!$C$6:$C$1505,"Tool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routes'!$D$6:$D$1505,A234,'Material routes'!$C$6:$C$1505,"Output")</x:f>
        <x:v>1</x:v>
      </x:c>
      <x:c r="AK234" s="4" t="n">
        <x:f>SUM(COUNTIFS('Material routes'!$D$6:$D$1505,A234,'Material routes'!$C$6:$C$1505,"Ingredient candidate"),COUNTIFS('Material routes'!$D$6:$D$1505,A234,'Material routes'!$C$6:$C$1505,"Consumed input"),COUNTIFS('Material routes'!$D$6:$D$1505,A234,'Material routes'!$C$6:$C$1505,"Contained input"),COUNTIFS('Material routes'!$D$6:$D$1505,A234,'Material routes'!$C$6:$C$1505,"Transform input"))</x:f>
        <x:v>5</x:v>
      </x:c>
      <x:c r="AL234" s="4" t="n">
        <x:f>COUNTIFS('Material routes'!$D$6:$D$1505,A234,'Material routes'!$C$6:$C$1505,"Tool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str">
        <x:v>Equipment</x:v>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equipment; wind machine; machine; finished item; recovered machinery; wind power; mixed / unresolved; assembly; author direction; machinery drive; wind; sail; not applicable; unassigned; finished item</x:v>
      </x:c>
      <x:c r="AF235" s="4" t="str">
        <x:v>Author direction for equipment families; proposed components and unimplemented behavior remain explicitly separate.</x:v>
      </x:c>
      <x:c r="AG235" s="4" t="str">
        <x:v>Finished endpoint; material tier is not applicable. Input tiers belong to the chosen recipe.</x:v>
      </x:c>
      <x:c r="AH235" s="4" t="str">
        <x:v>Unassigned</x:v>
      </x:c>
      <x:c r="AI235" s="4" t="str">
        <x:v>Finished item</x:v>
      </x:c>
      <x:c r="AJ235" s="4" t="n">
        <x:f>COUNTIFS('Material routes'!$D$6:$D$1505,A235,'Material routes'!$C$6:$C$1505,"Output")</x:f>
        <x:v>0</x:v>
      </x:c>
      <x:c r="AK235" s="4" t="n">
        <x:f>SUM(COUNTIFS('Material routes'!$D$6:$D$1505,A235,'Material routes'!$C$6:$C$1505,"Ingredient candidate"),COUNTIFS('Material routes'!$D$6:$D$1505,A235,'Material routes'!$C$6:$C$1505,"Consumed input"),COUNTIFS('Material routes'!$D$6:$D$1505,A235,'Material routes'!$C$6:$C$1505,"Contained input"),COUNTIFS('Material routes'!$D$6:$D$1505,A235,'Material routes'!$C$6:$C$1505,"Transform input"))</x:f>
        <x:v>0</x:v>
      </x:c>
      <x:c r="AL235" s="4" t="n">
        <x:f>COUNTIFS('Material routes'!$D$6:$D$1505,A235,'Material routes'!$C$6:$C$1505,"Tool candidate")</x:f>
        <x:v>0</x:v>
      </x:c>
      <x:c r="AM235" s="4" t="str">
        <x:f>IF(AJ235&gt;0,"Route listed; review status/completeness",IF(C235="T0","Raw entry feed; no production route","No production route listed"))</x:f>
        <x:v>No production route listed</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str">
        <x:v>Crafting components</x:v>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crafting components; wind sail material; crafting component; processed intermediate; manufactured / unresolved; wind propulsion; wing membrane; panel; author direction; wind; sail; t1; not applicable; component</x:v>
      </x:c>
      <x:c r="AF236" s="4" t="str">
        <x:v>Author direction for equipment families; proposed components and unimplemented behavior remain explicitly separate.</x:v>
      </x:c>
      <x:c r="AG236" s="4" t="str">
        <x:v>Proposed game manufacturing tier from the candidate routes. Integrated operations may contain many work steps.</x:v>
      </x:c>
      <x:c r="AH236" s="4" t="str">
        <x:v>Not applicable</x:v>
      </x:c>
      <x:c r="AI236" s="4" t="str">
        <x:v>Component</x:v>
      </x:c>
      <x:c r="AJ236" s="4" t="n">
        <x:f>COUNTIFS('Material routes'!$D$6:$D$1505,A236,'Material routes'!$C$6:$C$1505,"Output")</x:f>
        <x:v>1</x:v>
      </x:c>
      <x:c r="AK236" s="4" t="n">
        <x:f>SUM(COUNTIFS('Material routes'!$D$6:$D$1505,A236,'Material routes'!$C$6:$C$1505,"Ingredient candidate"),COUNTIFS('Material routes'!$D$6:$D$1505,A236,'Material routes'!$C$6:$C$1505,"Consumed input"),COUNTIFS('Material routes'!$D$6:$D$1505,A236,'Material routes'!$C$6:$C$1505,"Contained input"),COUNTIFS('Material routes'!$D$6:$D$1505,A236,'Material routes'!$C$6:$C$1505,"Transform input"))</x:f>
        <x:v>1</x:v>
      </x:c>
      <x:c r="AL236" s="4" t="n">
        <x:f>COUNTIFS('Material routes'!$D$6:$D$1505,A236,'Material routes'!$C$6:$C$1505,"Tool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str">
        <x:v>Equipment</x:v>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equipment; wind traversal gear; traversal device; finished item; manufactured / unresolved; wind propulsion; wing membrane and frame; assembly; author direction; traversal; wind; sail; not applicable; unassigned; finished item</x:v>
      </x:c>
      <x:c r="AF237" s="4" t="str">
        <x:v>Author direction for equipment families; proposed components and unimplemented behavior remain explicitly separate.</x:v>
      </x:c>
      <x:c r="AG237" s="4" t="str">
        <x:v>Finished endpoint; material tier is not applicable. Input tiers belong to the chosen recipe.</x:v>
      </x:c>
      <x:c r="AH237" s="4" t="str">
        <x:v>Unassigned</x:v>
      </x:c>
      <x:c r="AI237" s="4" t="str">
        <x:v>Finished item</x:v>
      </x:c>
      <x:c r="AJ237" s="4" t="n">
        <x:f>COUNTIFS('Material routes'!$D$6:$D$1505,A237,'Material routes'!$C$6:$C$1505,"Output")</x:f>
        <x:v>0</x:v>
      </x:c>
      <x:c r="AK237" s="4" t="n">
        <x:f>SUM(COUNTIFS('Material routes'!$D$6:$D$1505,A237,'Material routes'!$C$6:$C$1505,"Ingredient candidate"),COUNTIFS('Material routes'!$D$6:$D$1505,A237,'Material routes'!$C$6:$C$1505,"Consumed input"),COUNTIFS('Material routes'!$D$6:$D$1505,A237,'Material routes'!$C$6:$C$1505,"Contained input"),COUNTIFS('Material routes'!$D$6:$D$1505,A237,'Material routes'!$C$6:$C$1505,"Transform input"))</x:f>
        <x:v>0</x:v>
      </x:c>
      <x:c r="AL237" s="4" t="n">
        <x:f>COUNTIFS('Material routes'!$D$6:$D$1505,A237,'Material routes'!$C$6:$C$1505,"Tool candidate")</x:f>
        <x:v>0</x:v>
      </x:c>
      <x:c r="AM237" s="4" t="str">
        <x:f>IF(AJ237&gt;0,"Route listed; review status/completeness",IF(C237="T0","Raw entry feed; no production route","No production route listed"))</x:f>
        <x:v>No production route listed</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str">
        <x:v>Equipment</x:v>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equipment; wind traversal gear; traversal device; finished item; manufactured / unresolved; traversal; mixed / unresolved; assembly; author direction; wind propulsion; wind; sail; skateboard mountainboard four wheel dirt board; not applicable; unassigned; finished item</x:v>
      </x:c>
      <x:c r="AF238" s="4" t="str">
        <x:v>Author direction for equipment families; proposed components and unimplemented behavior remain explicitly separate.</x:v>
      </x:c>
      <x:c r="AG238" s="4" t="str">
        <x:v>Finished endpoint; material tier is not applicable. Input tiers belong to the chosen recipe.</x:v>
      </x:c>
      <x:c r="AH238" s="4" t="str">
        <x:v>Unassigned</x:v>
      </x:c>
      <x:c r="AI238" s="4" t="str">
        <x:v>Finished item</x:v>
      </x:c>
      <x:c r="AJ238" s="4" t="n">
        <x:f>COUNTIFS('Material routes'!$D$6:$D$1505,A238,'Material routes'!$C$6:$C$1505,"Output")</x:f>
        <x:v>0</x:v>
      </x:c>
      <x:c r="AK238" s="4" t="n">
        <x:f>SUM(COUNTIFS('Material routes'!$D$6:$D$1505,A238,'Material routes'!$C$6:$C$1505,"Ingredient candidate"),COUNTIFS('Material routes'!$D$6:$D$1505,A238,'Material routes'!$C$6:$C$1505,"Consumed input"),COUNTIFS('Material routes'!$D$6:$D$1505,A238,'Material routes'!$C$6:$C$1505,"Contained input"),COUNTIFS('Material routes'!$D$6:$D$1505,A238,'Material routes'!$C$6:$C$1505,"Transform input"))</x:f>
        <x:v>0</x:v>
      </x:c>
      <x:c r="AL238" s="4" t="n">
        <x:f>COUNTIFS('Material routes'!$D$6:$D$1505,A238,'Material routes'!$C$6:$C$1505,"Tool candidate")</x:f>
        <x:v>0</x:v>
      </x:c>
      <x:c r="AM238" s="4" t="str">
        <x:f>IF(AJ238&gt;0,"Route listed; review status/completeness",IF(C238="T0","Raw entry feed; no production route","No production route listed"))</x:f>
        <x:v>No production route listed</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str">
        <x:v>Crafting components</x:v>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crafting components; wind sail component; crafting component; processed intermediate; manufactured / unresolved; equipment fabrication; metal; assembly; proposal; wind; sail; t4; not applicable; component</x:v>
      </x:c>
      <x:c r="AF239" s="4" t="str">
        <x:v>Author direction for equipment families; proposed components and unimplemented behavior remain explicitly separate.</x:v>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routes'!$D$6:$D$1505,A239,'Material routes'!$C$6:$C$1505,"Output")</x:f>
        <x:v>1</x:v>
      </x:c>
      <x:c r="AK239" s="4" t="n">
        <x:f>SUM(COUNTIFS('Material routes'!$D$6:$D$1505,A239,'Material routes'!$C$6:$C$1505,"Ingredient candidate"),COUNTIFS('Material routes'!$D$6:$D$1505,A239,'Material routes'!$C$6:$C$1505,"Consumed input"),COUNTIFS('Material routes'!$D$6:$D$1505,A239,'Material routes'!$C$6:$C$1505,"Contained input"),COUNTIFS('Material routes'!$D$6:$D$1505,A239,'Material routes'!$C$6:$C$1505,"Transform input"))</x:f>
        <x:v>2</x:v>
      </x:c>
      <x:c r="AL239" s="4" t="n">
        <x:f>COUNTIFS('Material routes'!$D$6:$D$1505,A239,'Material routes'!$C$6:$C$1505,"Tool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str">
        <x:v>Crafting components</x:v>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crafting components; wind sail component; crafting component; processed intermediate; manufactured / unresolved; equipment fabrication; mixed / unresolved; assembly; proposal; equipment mounting; wind; sail; t3; not applicable; component</x:v>
      </x:c>
      <x:c r="AF240" s="4" t="str">
        <x:v>Author direction for equipment families; proposed components and unimplemented behavior remain explicitly separate.</x:v>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routes'!$D$6:$D$1505,A240,'Material routes'!$C$6:$C$1505,"Output")</x:f>
        <x:v>1</x:v>
      </x:c>
      <x:c r="AK240" s="4" t="n">
        <x:f>SUM(COUNTIFS('Material routes'!$D$6:$D$1505,A240,'Material routes'!$C$6:$C$1505,"Ingredient candidate"),COUNTIFS('Material routes'!$D$6:$D$1505,A240,'Material routes'!$C$6:$C$1505,"Consumed input"),COUNTIFS('Material routes'!$D$6:$D$1505,A240,'Material routes'!$C$6:$C$1505,"Contained input"),COUNTIFS('Material routes'!$D$6:$D$1505,A240,'Material routes'!$C$6:$C$1505,"Transform input"))</x:f>
        <x:v>0</x:v>
      </x:c>
      <x:c r="AL240" s="4" t="n">
        <x:f>COUNTIFS('Material routes'!$D$6:$D$1505,A240,'Material routes'!$C$6:$C$1505,"Tool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str">
        <x:v>Crafting components</x:v>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crafting components; dirtboard component; crafting component; processed intermediate; manufactured / unresolved; equipment fabrication; mixed / unresolved; assembly; proposal; equipment repair; wind; sail; t4; not applicable; component</x:v>
      </x:c>
      <x:c r="AF241" s="4" t="str">
        <x:v>Author direction for equipment families; proposed components and unimplemented behavior remain explicitly separate.</x:v>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routes'!$D$6:$D$1505,A241,'Material routes'!$C$6:$C$1505,"Output")</x:f>
        <x:v>1</x:v>
      </x:c>
      <x:c r="AK241" s="4" t="n">
        <x:f>SUM(COUNTIFS('Material routes'!$D$6:$D$1505,A241,'Material routes'!$C$6:$C$1505,"Ingredient candidate"),COUNTIFS('Material routes'!$D$6:$D$1505,A241,'Material routes'!$C$6:$C$1505,"Consumed input"),COUNTIFS('Material routes'!$D$6:$D$1505,A241,'Material routes'!$C$6:$C$1505,"Contained input"),COUNTIFS('Material routes'!$D$6:$D$1505,A241,'Material routes'!$C$6:$C$1505,"Transform input"))</x:f>
        <x:v>0</x:v>
      </x:c>
      <x:c r="AL241" s="4" t="n">
        <x:f>COUNTIFS('Material routes'!$D$6:$D$1505,A241,'Material routes'!$C$6:$C$1505,"Tool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str">
        <x:v>Crafting components</x:v>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crafting components; dirtboard component; crafting component; processed intermediate; manufactured / unresolved; equipment fabrication; metal; assembly; proposal; equipment repair; wind; sail; t4; not applicable; component</x:v>
      </x:c>
      <x:c r="AF242" s="4" t="str">
        <x:v>Author direction for equipment families; proposed components and unimplemented behavior remain explicitly separate.</x:v>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routes'!$D$6:$D$1505,A242,'Material routes'!$C$6:$C$1505,"Output")</x:f>
        <x:v>1</x:v>
      </x:c>
      <x:c r="AK242" s="4" t="n">
        <x:f>SUM(COUNTIFS('Material routes'!$D$6:$D$1505,A242,'Material routes'!$C$6:$C$1505,"Ingredient candidate"),COUNTIFS('Material routes'!$D$6:$D$1505,A242,'Material routes'!$C$6:$C$1505,"Consumed input"),COUNTIFS('Material routes'!$D$6:$D$1505,A242,'Material routes'!$C$6:$C$1505,"Contained input"),COUNTIFS('Material routes'!$D$6:$D$1505,A242,'Material routes'!$C$6:$C$1505,"Transform input"))</x:f>
        <x:v>0</x:v>
      </x:c>
      <x:c r="AL242" s="4" t="n">
        <x:f>COUNTIFS('Material routes'!$D$6:$D$1505,A242,'Material routes'!$C$6:$C$1505,"Tool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routes'!$D$6:$D$1505,A243,'Material routes'!$C$6:$C$1505,"Output")</x:f>
        <x:v>0</x:v>
      </x:c>
      <x:c r="AK243" s="4" t="n">
        <x:f>SUM(COUNTIFS('Material routes'!$D$6:$D$1505,A243,'Material routes'!$C$6:$C$1505,"Ingredient candidate"),COUNTIFS('Material routes'!$D$6:$D$1505,A243,'Material routes'!$C$6:$C$1505,"Consumed input"),COUNTIFS('Material routes'!$D$6:$D$1505,A243,'Material routes'!$C$6:$C$1505,"Contained input"),COUNTIFS('Material routes'!$D$6:$D$1505,A243,'Material routes'!$C$6:$C$1505,"Transform input"))</x:f>
        <x:v>0</x:v>
      </x:c>
      <x:c r="AL243" s="4" t="n">
        <x:f>COUNTIFS('Material routes'!$D$6:$D$1505,A243,'Material routes'!$C$6:$C$1505,"Tool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routes'!$D$6:$D$1505,A244,'Material routes'!$C$6:$C$1505,"Output")</x:f>
        <x:v>0</x:v>
      </x:c>
      <x:c r="AK244" s="4" t="n">
        <x:f>SUM(COUNTIFS('Material routes'!$D$6:$D$1505,A244,'Material routes'!$C$6:$C$1505,"Ingredient candidate"),COUNTIFS('Material routes'!$D$6:$D$1505,A244,'Material routes'!$C$6:$C$1505,"Consumed input"),COUNTIFS('Material routes'!$D$6:$D$1505,A244,'Material routes'!$C$6:$C$1505,"Contained input"),COUNTIFS('Material routes'!$D$6:$D$1505,A244,'Material routes'!$C$6:$C$1505,"Transform input"))</x:f>
        <x:v>0</x:v>
      </x:c>
      <x:c r="AL244" s="4" t="n">
        <x:f>COUNTIFS('Material routes'!$D$6:$D$1505,A244,'Material routes'!$C$6:$C$1505,"Tool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str">
        <x:v>Equipment</x:v>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equipment; legger cargo rigging; carrier; finished item; manufactured / unresolved; cargo organization; mixed / unresolved; assembly; proposal; equipment mounting; legger; leger; companion replacement part; not applicable; unassigned; finished item</x:v>
      </x:c>
      <x:c r="AF245" s="4" t="str">
        <x:v>Specific parts and protective properties remain proposals; ancient-material scarcity is established author direction.</x:v>
      </x:c>
      <x:c r="AG245" s="4" t="str">
        <x:v>Finished endpoint; material tier is not applicable. Input tiers belong to the chosen recipe.</x:v>
      </x:c>
      <x:c r="AH245" s="4" t="str">
        <x:v>Unassigned</x:v>
      </x:c>
      <x:c r="AI245" s="4" t="str">
        <x:v>Finished item</x:v>
      </x:c>
      <x:c r="AJ245" s="4" t="n">
        <x:f>COUNTIFS('Material routes'!$D$6:$D$1505,A245,'Material routes'!$C$6:$C$1505,"Output")</x:f>
        <x:v>0</x:v>
      </x:c>
      <x:c r="AK245" s="4" t="n">
        <x:f>SUM(COUNTIFS('Material routes'!$D$6:$D$1505,A245,'Material routes'!$C$6:$C$1505,"Ingredient candidate"),COUNTIFS('Material routes'!$D$6:$D$1505,A245,'Material routes'!$C$6:$C$1505,"Consumed input"),COUNTIFS('Material routes'!$D$6:$D$1505,A245,'Material routes'!$C$6:$C$1505,"Contained input"),COUNTIFS('Material routes'!$D$6:$D$1505,A245,'Material routes'!$C$6:$C$1505,"Transform input"))</x:f>
        <x:v>0</x:v>
      </x:c>
      <x:c r="AL245" s="4" t="n">
        <x:f>COUNTIFS('Material routes'!$D$6:$D$1505,A245,'Material routes'!$C$6:$C$1505,"Tool candidate")</x:f>
        <x:v>0</x:v>
      </x:c>
      <x:c r="AM245" s="4" t="str">
        <x:f>IF(AJ245&gt;0,"Route listed; review status/completeness",IF(C245="T0","Raw entry feed; no production route","No production route listed"))</x:f>
        <x:v>No production route listed</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str">
        <x:v>Equipment</x:v>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equipment; legger cargo rigging; carrier; finished item; manufactured / unresolved; cargo organization; metal; assembly; proposal; equipment mounting; legger; leger; companion replacement part; not applicable; unassigned; finished item</x:v>
      </x:c>
      <x:c r="AF246" s="4" t="str">
        <x:v>Specific parts and protective properties remain proposals; ancient-material scarcity is established author direction.</x:v>
      </x:c>
      <x:c r="AG246" s="4" t="str">
        <x:v>Finished endpoint; material tier is not applicable. Input tiers belong to the chosen recipe.</x:v>
      </x:c>
      <x:c r="AH246" s="4" t="str">
        <x:v>Unassigned</x:v>
      </x:c>
      <x:c r="AI246" s="4" t="str">
        <x:v>Finished item</x:v>
      </x:c>
      <x:c r="AJ246" s="4" t="n">
        <x:f>COUNTIFS('Material routes'!$D$6:$D$1505,A246,'Material routes'!$C$6:$C$1505,"Output")</x:f>
        <x:v>0</x:v>
      </x:c>
      <x:c r="AK246" s="4" t="n">
        <x:f>SUM(COUNTIFS('Material routes'!$D$6:$D$1505,A246,'Material routes'!$C$6:$C$1505,"Ingredient candidate"),COUNTIFS('Material routes'!$D$6:$D$1505,A246,'Material routes'!$C$6:$C$1505,"Consumed input"),COUNTIFS('Material routes'!$D$6:$D$1505,A246,'Material routes'!$C$6:$C$1505,"Contained input"),COUNTIFS('Material routes'!$D$6:$D$1505,A246,'Material routes'!$C$6:$C$1505,"Transform input"))</x:f>
        <x:v>0</x:v>
      </x:c>
      <x:c r="AL246" s="4" t="n">
        <x:f>COUNTIFS('Material routes'!$D$6:$D$1505,A246,'Material routes'!$C$6:$C$1505,"Tool candidate")</x:f>
        <x:v>0</x:v>
      </x:c>
      <x:c r="AM246" s="4" t="str">
        <x:f>IF(AJ246&gt;0,"Route listed; review status/completeness",IF(C246="T0","Raw entry feed; no production route","No production route listed"))</x:f>
        <x:v>No production route listed</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routes'!$D$6:$D$1505,A247,'Material routes'!$C$6:$C$1505,"Output")</x:f>
        <x:v>1</x:v>
      </x:c>
      <x:c r="AK247" s="4" t="n">
        <x:f>SUM(COUNTIFS('Material routes'!$D$6:$D$1505,A247,'Material routes'!$C$6:$C$1505,"Ingredient candidate"),COUNTIFS('Material routes'!$D$6:$D$1505,A247,'Material routes'!$C$6:$C$1505,"Consumed input"),COUNTIFS('Material routes'!$D$6:$D$1505,A247,'Material routes'!$C$6:$C$1505,"Contained input"),COUNTIFS('Material routes'!$D$6:$D$1505,A247,'Material routes'!$C$6:$C$1505,"Transform input"))</x:f>
        <x:v>0</x:v>
      </x:c>
      <x:c r="AL247" s="4" t="n">
        <x:f>COUNTIFS('Material routes'!$D$6:$D$1505,A247,'Material routes'!$C$6:$C$1505,"Tool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routes'!$D$6:$D$1505,A248,'Material routes'!$C$6:$C$1505,"Output")</x:f>
        <x:v>1</x:v>
      </x:c>
      <x:c r="AK248" s="4" t="n">
        <x:f>SUM(COUNTIFS('Material routes'!$D$6:$D$1505,A248,'Material routes'!$C$6:$C$1505,"Ingredient candidate"),COUNTIFS('Material routes'!$D$6:$D$1505,A248,'Material routes'!$C$6:$C$1505,"Consumed input"),COUNTIFS('Material routes'!$D$6:$D$1505,A248,'Material routes'!$C$6:$C$1505,"Contained input"),COUNTIFS('Material routes'!$D$6:$D$1505,A248,'Material routes'!$C$6:$C$1505,"Transform input"))</x:f>
        <x:v>0</x:v>
      </x:c>
      <x:c r="AL248" s="4" t="n">
        <x:f>COUNTIFS('Material routes'!$D$6:$D$1505,A248,'Material routes'!$C$6:$C$1505,"Tool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routes'!$D$6:$D$1505,A249,'Material routes'!$C$6:$C$1505,"Output")</x:f>
        <x:v>1</x:v>
      </x:c>
      <x:c r="AK249" s="4" t="n">
        <x:f>SUM(COUNTIFS('Material routes'!$D$6:$D$1505,A249,'Material routes'!$C$6:$C$1505,"Ingredient candidate"),COUNTIFS('Material routes'!$D$6:$D$1505,A249,'Material routes'!$C$6:$C$1505,"Consumed input"),COUNTIFS('Material routes'!$D$6:$D$1505,A249,'Material routes'!$C$6:$C$1505,"Contained input"),COUNTIFS('Material routes'!$D$6:$D$1505,A249,'Material routes'!$C$6:$C$1505,"Transform input"))</x:f>
        <x:v>0</x:v>
      </x:c>
      <x:c r="AL249" s="4" t="n">
        <x:f>COUNTIFS('Material routes'!$D$6:$D$1505,A249,'Material routes'!$C$6:$C$1505,"Tool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routes'!$D$6:$D$1505,A250,'Material routes'!$C$6:$C$1505,"Output")</x:f>
        <x:v>1</x:v>
      </x:c>
      <x:c r="AK250" s="4" t="n">
        <x:f>SUM(COUNTIFS('Material routes'!$D$6:$D$1505,A250,'Material routes'!$C$6:$C$1505,"Ingredient candidate"),COUNTIFS('Material routes'!$D$6:$D$1505,A250,'Material routes'!$C$6:$C$1505,"Consumed input"),COUNTIFS('Material routes'!$D$6:$D$1505,A250,'Material routes'!$C$6:$C$1505,"Contained input"),COUNTIFS('Material routes'!$D$6:$D$1505,A250,'Material routes'!$C$6:$C$1505,"Transform input"))</x:f>
        <x:v>0</x:v>
      </x:c>
      <x:c r="AL250" s="4" t="n">
        <x:f>COUNTIFS('Material routes'!$D$6:$D$1505,A250,'Material routes'!$C$6:$C$1505,"Tool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str">
        <x:v>Equipment</x:v>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equipment; legger chassis; armor; finished item; manufactured / unresolved; protection; metal; assembly; proposal; dust exclusion; legger; leger; companion replacement part; not applicable; unassigned; finished item</x:v>
      </x:c>
      <x:c r="AF251" s="4" t="str">
        <x:v>Specific parts and protective properties remain proposals; ancient-material scarcity is established author direction.</x:v>
      </x:c>
      <x:c r="AG251" s="4" t="str">
        <x:v>Finished endpoint; material tier is not applicable. Input tiers belong to the chosen recipe.</x:v>
      </x:c>
      <x:c r="AH251" s="4" t="str">
        <x:v>Unassigned</x:v>
      </x:c>
      <x:c r="AI251" s="4" t="str">
        <x:v>Finished item</x:v>
      </x:c>
      <x:c r="AJ251" s="4" t="n">
        <x:f>COUNTIFS('Material routes'!$D$6:$D$1505,A251,'Material routes'!$C$6:$C$1505,"Output")</x:f>
        <x:v>0</x:v>
      </x:c>
      <x:c r="AK251" s="4" t="n">
        <x:f>SUM(COUNTIFS('Material routes'!$D$6:$D$1505,A251,'Material routes'!$C$6:$C$1505,"Ingredient candidate"),COUNTIFS('Material routes'!$D$6:$D$1505,A251,'Material routes'!$C$6:$C$1505,"Consumed input"),COUNTIFS('Material routes'!$D$6:$D$1505,A251,'Material routes'!$C$6:$C$1505,"Contained input"),COUNTIFS('Material routes'!$D$6:$D$1505,A251,'Material routes'!$C$6:$C$1505,"Transform input"))</x:f>
        <x:v>0</x:v>
      </x:c>
      <x:c r="AL251" s="4" t="n">
        <x:f>COUNTIFS('Material routes'!$D$6:$D$1505,A251,'Material routes'!$C$6:$C$1505,"Tool candidate")</x:f>
        <x:v>0</x:v>
      </x:c>
      <x:c r="AM251" s="4" t="str">
        <x:f>IF(AJ251&gt;0,"Route listed; review status/completeness",IF(C251="T0","Raw entry feed; no production route","No production route listed"))</x:f>
        <x:v>No production route listed</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routes'!$D$6:$D$1505,A252,'Material routes'!$C$6:$C$1505,"Output")</x:f>
        <x:v>1</x:v>
      </x:c>
      <x:c r="AK252" s="4" t="n">
        <x:f>SUM(COUNTIFS('Material routes'!$D$6:$D$1505,A252,'Material routes'!$C$6:$C$1505,"Ingredient candidate"),COUNTIFS('Material routes'!$D$6:$D$1505,A252,'Material routes'!$C$6:$C$1505,"Consumed input"),COUNTIFS('Material routes'!$D$6:$D$1505,A252,'Material routes'!$C$6:$C$1505,"Contained input"),COUNTIFS('Material routes'!$D$6:$D$1505,A252,'Material routes'!$C$6:$C$1505,"Transform input"))</x:f>
        <x:v>0</x:v>
      </x:c>
      <x:c r="AL252" s="4" t="n">
        <x:f>COUNTIFS('Material routes'!$D$6:$D$1505,A252,'Material routes'!$C$6:$C$1505,"Tool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routes'!$D$6:$D$1505,A253,'Material routes'!$C$6:$C$1505,"Output")</x:f>
        <x:v>1</x:v>
      </x:c>
      <x:c r="AK253" s="4" t="n">
        <x:f>SUM(COUNTIFS('Material routes'!$D$6:$D$1505,A253,'Material routes'!$C$6:$C$1505,"Ingredient candidate"),COUNTIFS('Material routes'!$D$6:$D$1505,A253,'Material routes'!$C$6:$C$1505,"Consumed input"),COUNTIFS('Material routes'!$D$6:$D$1505,A253,'Material routes'!$C$6:$C$1505,"Contained input"),COUNTIFS('Material routes'!$D$6:$D$1505,A253,'Material routes'!$C$6:$C$1505,"Transform input"))</x:f>
        <x:v>0</x:v>
      </x:c>
      <x:c r="AL253" s="4" t="n">
        <x:f>COUNTIFS('Material routes'!$D$6:$D$1505,A253,'Material routes'!$C$6:$C$1505,"Tool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routes'!$D$6:$D$1505,A254,'Material routes'!$C$6:$C$1505,"Output")</x:f>
        <x:v>1</x:v>
      </x:c>
      <x:c r="AK254" s="4" t="n">
        <x:f>SUM(COUNTIFS('Material routes'!$D$6:$D$1505,A254,'Material routes'!$C$6:$C$1505,"Ingredient candidate"),COUNTIFS('Material routes'!$D$6:$D$1505,A254,'Material routes'!$C$6:$C$1505,"Consumed input"),COUNTIFS('Material routes'!$D$6:$D$1505,A254,'Material routes'!$C$6:$C$1505,"Contained input"),COUNTIFS('Material routes'!$D$6:$D$1505,A254,'Material routes'!$C$6:$C$1505,"Transform input"))</x:f>
        <x:v>0</x:v>
      </x:c>
      <x:c r="AL254" s="4" t="n">
        <x:f>COUNTIFS('Material routes'!$D$6:$D$1505,A254,'Material routes'!$C$6:$C$1505,"Tool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routes'!$D$6:$D$1505,A255,'Material routes'!$C$6:$C$1505,"Output")</x:f>
        <x:v>1</x:v>
      </x:c>
      <x:c r="AK255" s="4" t="n">
        <x:f>SUM(COUNTIFS('Material routes'!$D$6:$D$1505,A255,'Material routes'!$C$6:$C$1505,"Ingredient candidate"),COUNTIFS('Material routes'!$D$6:$D$1505,A255,'Material routes'!$C$6:$C$1505,"Consumed input"),COUNTIFS('Material routes'!$D$6:$D$1505,A255,'Material routes'!$C$6:$C$1505,"Contained input"),COUNTIFS('Material routes'!$D$6:$D$1505,A255,'Material routes'!$C$6:$C$1505,"Transform input"))</x:f>
        <x:v>0</x:v>
      </x:c>
      <x:c r="AL255" s="4" t="n">
        <x:f>COUNTIFS('Material routes'!$D$6:$D$1505,A255,'Material routes'!$C$6:$C$1505,"Tool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routes'!$D$6:$D$1505,A256,'Material routes'!$C$6:$C$1505,"Output")</x:f>
        <x:v>1</x:v>
      </x:c>
      <x:c r="AK256" s="4" t="n">
        <x:f>SUM(COUNTIFS('Material routes'!$D$6:$D$1505,A256,'Material routes'!$C$6:$C$1505,"Ingredient candidate"),COUNTIFS('Material routes'!$D$6:$D$1505,A256,'Material routes'!$C$6:$C$1505,"Consumed input"),COUNTIFS('Material routes'!$D$6:$D$1505,A256,'Material routes'!$C$6:$C$1505,"Contained input"),COUNTIFS('Material routes'!$D$6:$D$1505,A256,'Material routes'!$C$6:$C$1505,"Transform input"))</x:f>
        <x:v>0</x:v>
      </x:c>
      <x:c r="AL256" s="4" t="n">
        <x:f>COUNTIFS('Material routes'!$D$6:$D$1505,A256,'Material routes'!$C$6:$C$1505,"Tool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routes'!$D$6:$D$1505,A257,'Material routes'!$C$6:$C$1505,"Output")</x:f>
        <x:v>1</x:v>
      </x:c>
      <x:c r="AK257" s="4" t="n">
        <x:f>SUM(COUNTIFS('Material routes'!$D$6:$D$1505,A257,'Material routes'!$C$6:$C$1505,"Ingredient candidate"),COUNTIFS('Material routes'!$D$6:$D$1505,A257,'Material routes'!$C$6:$C$1505,"Consumed input"),COUNTIFS('Material routes'!$D$6:$D$1505,A257,'Material routes'!$C$6:$C$1505,"Contained input"),COUNTIFS('Material routes'!$D$6:$D$1505,A257,'Material routes'!$C$6:$C$1505,"Transform input"))</x:f>
        <x:v>0</x:v>
      </x:c>
      <x:c r="AL257" s="4" t="n">
        <x:f>COUNTIFS('Material routes'!$D$6:$D$1505,A257,'Material routes'!$C$6:$C$1505,"Tool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routes'!$D$6:$D$1505,A258,'Material routes'!$C$6:$C$1505,"Output")</x:f>
        <x:v>1</x:v>
      </x:c>
      <x:c r="AK258" s="4" t="n">
        <x:f>SUM(COUNTIFS('Material routes'!$D$6:$D$1505,A258,'Material routes'!$C$6:$C$1505,"Ingredient candidate"),COUNTIFS('Material routes'!$D$6:$D$1505,A258,'Material routes'!$C$6:$C$1505,"Consumed input"),COUNTIFS('Material routes'!$D$6:$D$1505,A258,'Material routes'!$C$6:$C$1505,"Contained input"),COUNTIFS('Material routes'!$D$6:$D$1505,A258,'Material routes'!$C$6:$C$1505,"Transform input"))</x:f>
        <x:v>0</x:v>
      </x:c>
      <x:c r="AL258" s="4" t="n">
        <x:f>COUNTIFS('Material routes'!$D$6:$D$1505,A258,'Material routes'!$C$6:$C$1505,"Tool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routes'!$D$6:$D$1505,A259,'Material routes'!$C$6:$C$1505,"Output")</x:f>
        <x:v>1</x:v>
      </x:c>
      <x:c r="AK259" s="4" t="n">
        <x:f>SUM(COUNTIFS('Material routes'!$D$6:$D$1505,A259,'Material routes'!$C$6:$C$1505,"Ingredient candidate"),COUNTIFS('Material routes'!$D$6:$D$1505,A259,'Material routes'!$C$6:$C$1505,"Consumed input"),COUNTIFS('Material routes'!$D$6:$D$1505,A259,'Material routes'!$C$6:$C$1505,"Contained input"),COUNTIFS('Material routes'!$D$6:$D$1505,A259,'Material routes'!$C$6:$C$1505,"Transform input"))</x:f>
        <x:v>0</x:v>
      </x:c>
      <x:c r="AL259" s="4" t="n">
        <x:f>COUNTIFS('Material routes'!$D$6:$D$1505,A259,'Material routes'!$C$6:$C$1505,"Tool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unassigned;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Unassigned</x:v>
      </x:c>
      <x:c r="AI260" s="4" t="str">
        <x:v>Finished item</x:v>
      </x:c>
      <x:c r="AJ260" s="4" t="n">
        <x:f>COUNTIFS('Material routes'!$D$6:$D$1505,A260,'Material routes'!$C$6:$C$1505,"Output")</x:f>
        <x:v>1</x:v>
      </x:c>
      <x:c r="AK260" s="4" t="n">
        <x:f>SUM(COUNTIFS('Material routes'!$D$6:$D$1505,A260,'Material routes'!$C$6:$C$1505,"Ingredient candidate"),COUNTIFS('Material routes'!$D$6:$D$1505,A260,'Material routes'!$C$6:$C$1505,"Consumed input"),COUNTIFS('Material routes'!$D$6:$D$1505,A260,'Material routes'!$C$6:$C$1505,"Contained input"),COUNTIFS('Material routes'!$D$6:$D$1505,A260,'Material routes'!$C$6:$C$1505,"Transform input"))</x:f>
        <x:v>0</x:v>
      </x:c>
      <x:c r="AL260" s="4" t="n">
        <x:f>COUNTIFS('Material routes'!$D$6:$D$1505,A260,'Material routes'!$C$6:$C$1505,"Tool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str">
        <x:v>Equipment</x:v>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equipment; legger armor; armor; finished item; manufactured / unresolved; protection; shell / chitin; panel; proposal; legger; leger; companion replacement part; not applicable; unassigned; finished item</x:v>
      </x:c>
      <x:c r="AF261" s="4" t="str">
        <x:v>Specific parts and protective properties remain proposals; ancient-material scarcity is established author direction.</x:v>
      </x:c>
      <x:c r="AG261" s="4" t="str">
        <x:v>Finished endpoint; material tier is not applicable. Input tiers belong to the chosen recipe.</x:v>
      </x:c>
      <x:c r="AH261" s="4" t="str">
        <x:v>Unassigned</x:v>
      </x:c>
      <x:c r="AI261" s="4" t="str">
        <x:v>Finished item</x:v>
      </x:c>
      <x:c r="AJ261" s="4" t="n">
        <x:f>COUNTIFS('Material routes'!$D$6:$D$1505,A261,'Material routes'!$C$6:$C$1505,"Output")</x:f>
        <x:v>0</x:v>
      </x:c>
      <x:c r="AK261" s="4" t="n">
        <x:f>SUM(COUNTIFS('Material routes'!$D$6:$D$1505,A261,'Material routes'!$C$6:$C$1505,"Ingredient candidate"),COUNTIFS('Material routes'!$D$6:$D$1505,A261,'Material routes'!$C$6:$C$1505,"Consumed input"),COUNTIFS('Material routes'!$D$6:$D$1505,A261,'Material routes'!$C$6:$C$1505,"Contained input"),COUNTIFS('Material routes'!$D$6:$D$1505,A261,'Material routes'!$C$6:$C$1505,"Transform input"))</x:f>
        <x:v>0</x:v>
      </x:c>
      <x:c r="AL261" s="4" t="n">
        <x:f>COUNTIFS('Material routes'!$D$6:$D$1505,A261,'Material routes'!$C$6:$C$1505,"Tool candidate")</x:f>
        <x:v>0</x:v>
      </x:c>
      <x:c r="AM261" s="4" t="str">
        <x:f>IF(AJ261&gt;0,"Route listed; review status/completeness",IF(C261="T0","Raw entry feed; no production route","No production route listed"))</x:f>
        <x:v>No production route listed</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str">
        <x:v>Equipment</x:v>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equipment; legger armor; armor; finished item; manufactured / unresolved; protection; metal; panel; proposal; legger; leger; companion replacement part; not applicable; unassigned; finished item</x:v>
      </x:c>
      <x:c r="AF262" s="4" t="str">
        <x:v>Specific parts and protective properties remain proposals; ancient-material scarcity is established author direction.</x:v>
      </x:c>
      <x:c r="AG262" s="4" t="str">
        <x:v>Finished endpoint; material tier is not applicable. Input tiers belong to the chosen recipe.</x:v>
      </x:c>
      <x:c r="AH262" s="4" t="str">
        <x:v>Unassigned</x:v>
      </x:c>
      <x:c r="AI262" s="4" t="str">
        <x:v>Finished item</x:v>
      </x:c>
      <x:c r="AJ262" s="4" t="n">
        <x:f>COUNTIFS('Material routes'!$D$6:$D$1505,A262,'Material routes'!$C$6:$C$1505,"Output")</x:f>
        <x:v>0</x:v>
      </x:c>
      <x:c r="AK262" s="4" t="n">
        <x:f>SUM(COUNTIFS('Material routes'!$D$6:$D$1505,A262,'Material routes'!$C$6:$C$1505,"Ingredient candidate"),COUNTIFS('Material routes'!$D$6:$D$1505,A262,'Material routes'!$C$6:$C$1505,"Consumed input"),COUNTIFS('Material routes'!$D$6:$D$1505,A262,'Material routes'!$C$6:$C$1505,"Contained input"),COUNTIFS('Material routes'!$D$6:$D$1505,A262,'Material routes'!$C$6:$C$1505,"Transform input"))</x:f>
        <x:v>0</x:v>
      </x:c>
      <x:c r="AL262" s="4" t="n">
        <x:f>COUNTIFS('Material routes'!$D$6:$D$1505,A262,'Material routes'!$C$6:$C$1505,"Tool candidate")</x:f>
        <x:v>0</x:v>
      </x:c>
      <x:c r="AM262" s="4" t="str">
        <x:f>IF(AJ262&gt;0,"Route listed; review status/completeness",IF(C262="T0","Raw entry feed; no production route","No production route listed"))</x:f>
        <x:v>No production route listed</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t="str">
        <x:v>proposal.legger.joint_guard</x:v>
      </x:c>
      <x:c r="B263" s="9" t="str">
        <x:v>Articulated joint guard</x:v>
      </x:c>
      <x:c r="C263" s="4" t="str">
        <x:v>Not applicable</x:v>
      </x:c>
      <x:c r="D263" s="9" t="str">
        <x:v>Equipment</x:v>
      </x:c>
      <x:c r="E263" s="9" t="str">
        <x:v>Legger armor</x:v>
      </x:c>
      <x:c r="F263" s="9" t="str">
        <x:v>New proposal</x:v>
      </x:c>
      <x:c r="G263" s="9" t="str">
        <x:v>Overlapping or articulated cover candidate around a moving joint.</x:v>
      </x:c>
      <x:c r="H263" s="9" t="str">
        <x:v>Legger fitment unresolved</x:v>
      </x:c>
      <x:c r="I263" s="9" t="str">
        <x:v>Legger attachment / replacement intended; physical cargo policy unchanged</x:v>
      </x:c>
      <x:c r="J263" s="13"/>
      <x:c r="K263" s="15"/>
      <x:c r="L263" s="9" t="str">
        <x:v>Local craft, salvage or specialist trade; exact route TBD</x:v>
      </x:c>
      <x:c r="M263" s="9" t="str">
        <x:v>No recipe authored. Reuse existing iron stock, biological materials, ceramic craft, lubricant and ancient-material families where appropriate.</x:v>
      </x:c>
      <x:c r="N263" s="9" t="str">
        <x:v>Not implemented</x:v>
      </x:c>
      <x:c r="O263" s="9" t="str">
        <x:v>Geometry must preserve movement and maintenance access; no proven protective effect.</x:v>
      </x:c>
      <x:c r="P263" s="17"/>
      <x:c r="Q263" s="17"/>
      <x:c r="R263" s="17"/>
      <x:c r="S263" s="17"/>
      <x:c r="T263" s="17"/>
      <x:c r="U263" s="9" t="str">
        <x:v>Brainstorming candidate. Geometry, cost, mass, mounting, carrying and replacement behavior remain open. Part belongs to a finite physical companion.</x:v>
      </x:c>
      <x:c r="V263" s="11" t="str">
        <x:v>legger; leger; companion replacement part</x:v>
      </x:c>
      <x:c r="W263" s="9" t="str">
        <x:v>Author Legger slings/chassis/replacement/iron/ancient-armor brainstorming October 14, 2026; Docs/WORLD_BASIS.md#the-legger; specific item proposal.</x:v>
      </x:c>
      <x:c r="X263" s="4" t="str">
        <x:v>Armor</x:v>
      </x:c>
      <x:c r="Y263" s="4" t="str">
        <x:v>Finished item</x:v>
      </x:c>
      <x:c r="Z263" s="4" t="str">
        <x:v>Manufactured / unresolved</x:v>
      </x:c>
      <x:c r="AA263" s="4" t="str">
        <x:v>Protection</x:v>
      </x:c>
      <x:c r="AB263" s="4" t="str">
        <x:v>Mixed / unresolved</x:v>
      </x:c>
      <x:c r="AC263" s="4" t="str">
        <x:v>Assembly</x:v>
      </x:c>
      <x:c r="AD263" s="4" t="str">
        <x:v>Proposal</x:v>
      </x:c>
      <x:c r="AE263" s="4" t="str">
        <x:f>LOWER(A263&amp;"; "&amp;B263&amp;"; "&amp;D263&amp;"; "&amp;E263&amp;"; "&amp;X263&amp;"; "&amp;Y263&amp;"; "&amp;Z263&amp;"; "&amp;AA263&amp;"; "&amp;AB263&amp;"; "&amp;AC263&amp;"; "&amp;AD263&amp;"; "&amp;V263&amp;"; "&amp;C263&amp;"; "&amp;AH263&amp;"; "&amp;AI263)</x:f>
        <x:v>proposal.legger.joint_guard; articulated joint guard; equipment; legger armor; armor; finished item; manufactured / unresolved; protection; mixed / unresolved; assembly; proposal; legger; leger; companion replacement part; not applicable; unassigned; finished item</x:v>
      </x:c>
      <x:c r="AF263" s="4" t="str">
        <x:v>Specific parts and protective properties remain proposals; ancient-material scarcity is established author direction.</x:v>
      </x:c>
      <x:c r="AG263" s="4" t="str">
        <x:v>Finished endpoint; material tier is not applicable. Input tiers belong to the chosen recipe.</x:v>
      </x:c>
      <x:c r="AH263" s="4" t="str">
        <x:v>Unassigned</x:v>
      </x:c>
      <x:c r="AI263" s="4" t="str">
        <x:v>Finished item</x:v>
      </x:c>
      <x:c r="AJ263" s="4" t="n">
        <x:f>COUNTIFS('Material routes'!$D$6:$D$1505,A263,'Material routes'!$C$6:$C$1505,"Output")</x:f>
        <x:v>0</x:v>
      </x:c>
      <x:c r="AK263" s="4" t="n">
        <x:f>SUM(COUNTIFS('Material routes'!$D$6:$D$1505,A263,'Material routes'!$C$6:$C$1505,"Ingredient candidate"),COUNTIFS('Material routes'!$D$6:$D$1505,A263,'Material routes'!$C$6:$C$1505,"Consumed input"),COUNTIFS('Material routes'!$D$6:$D$1505,A263,'Material routes'!$C$6:$C$1505,"Contained input"),COUNTIFS('Material routes'!$D$6:$D$1505,A263,'Material routes'!$C$6:$C$1505,"Transform input"))</x:f>
        <x:v>0</x:v>
      </x:c>
      <x:c r="AL263" s="4" t="n">
        <x:f>COUNTIFS('Material routes'!$D$6:$D$1505,A263,'Material routes'!$C$6:$C$1505,"Tool candidate")</x:f>
        <x:v>0</x:v>
      </x:c>
      <x:c r="AM263" s="4" t="str">
        <x:f>IF(AJ263&gt;0,"Route listed; review status/completeness",IF(C263="T0","Raw entry feed; no production route","No production route listed"))</x:f>
        <x:v>No production route listed</x:v>
      </x:c>
      <x:c r="AN263" s="14" t="n">
        <x:f>IF(C263="T0",0,IF(C263="T1",1,IF(C263="T2",2,IF(C263="T3",3,IF(C263="T4",4,IF(C263="Unassigned",98,99))))))</x:f>
        <x:v>99</x:v>
      </x:c>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str">
        <x:v>Equipment</x:v>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equipment; legger armor; armor; finished item; manufactured / unresolved; protection; ceramic; panel; proposal; legger; leger; companion replacement part; not applicable; unassigned; finished item</x:v>
      </x:c>
      <x:c r="AF264" s="4" t="str">
        <x:v>Specific parts and protective properties remain proposals; ancient-material scarcity is established author direction.</x:v>
      </x:c>
      <x:c r="AG264" s="4" t="str">
        <x:v>Finished endpoint; material tier is not applicable. Input tiers belong to the chosen recipe.</x:v>
      </x:c>
      <x:c r="AH264" s="4" t="str">
        <x:v>Unassigned</x:v>
      </x:c>
      <x:c r="AI264" s="4" t="str">
        <x:v>Finished item</x:v>
      </x:c>
      <x:c r="AJ264" s="4" t="n">
        <x:f>COUNTIFS('Material routes'!$D$6:$D$1505,A264,'Material routes'!$C$6:$C$1505,"Output")</x:f>
        <x:v>0</x:v>
      </x:c>
      <x:c r="AK264" s="4" t="n">
        <x:f>SUM(COUNTIFS('Material routes'!$D$6:$D$1505,A264,'Material routes'!$C$6:$C$1505,"Ingredient candidate"),COUNTIFS('Material routes'!$D$6:$D$1505,A264,'Material routes'!$C$6:$C$1505,"Consumed input"),COUNTIFS('Material routes'!$D$6:$D$1505,A264,'Material routes'!$C$6:$C$1505,"Contained input"),COUNTIFS('Material routes'!$D$6:$D$1505,A264,'Material routes'!$C$6:$C$1505,"Transform input"))</x:f>
        <x:v>0</x:v>
      </x:c>
      <x:c r="AL264" s="4" t="n">
        <x:f>COUNTIFS('Material routes'!$D$6:$D$1505,A264,'Material routes'!$C$6:$C$1505,"Tool candidate")</x:f>
        <x:v>0</x:v>
      </x:c>
      <x:c r="AM264" s="4" t="str">
        <x:f>IF(AJ264&gt;0,"Route listed; review status/completeness",IF(C264="T0","Raw entry feed; no production route","No production route listed"))</x:f>
        <x:v>No production route listed</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routes'!$D$6:$D$1505,A265,'Material routes'!$C$6:$C$1505,"Output")</x:f>
        <x:v>0</x:v>
      </x:c>
      <x:c r="AK265" s="4" t="n">
        <x:f>SUM(COUNTIFS('Material routes'!$D$6:$D$1505,A265,'Material routes'!$C$6:$C$1505,"Ingredient candidate"),COUNTIFS('Material routes'!$D$6:$D$1505,A265,'Material routes'!$C$6:$C$1505,"Consumed input"),COUNTIFS('Material routes'!$D$6:$D$1505,A265,'Material routes'!$C$6:$C$1505,"Contained input"),COUNTIFS('Material routes'!$D$6:$D$1505,A265,'Material routes'!$C$6:$C$1505,"Transform input"))</x:f>
        <x:v>0</x:v>
      </x:c>
      <x:c r="AL265" s="4" t="n">
        <x:f>COUNTIFS('Material routes'!$D$6:$D$1505,A265,'Material routes'!$C$6:$C$1505,"Tool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str">
        <x:v>Equipment</x:v>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equipment; legger ancient replacement; armor; finished item; ancient technology; protection; ancient composite; panel; proposal; legger; leger; companion replacement part; ancient salvage plasteel nanotube ballistic; not applicable; unassigned; finished item</x:v>
      </x:c>
      <x:c r="AF266" s="4" t="str">
        <x:v>Specific parts and protective properties remain proposals; ancient-material scarcity is established author direction.</x:v>
      </x:c>
      <x:c r="AG266" s="4" t="str">
        <x:v>Finished endpoint; material tier is not applicable. Input tiers belong to the chosen recipe.</x:v>
      </x:c>
      <x:c r="AH266" s="4" t="str">
        <x:v>Unassigned</x:v>
      </x:c>
      <x:c r="AI266" s="4" t="str">
        <x:v>Finished item</x:v>
      </x:c>
      <x:c r="AJ266" s="4" t="n">
        <x:f>COUNTIFS('Material routes'!$D$6:$D$1505,A266,'Material routes'!$C$6:$C$1505,"Output")</x:f>
        <x:v>0</x:v>
      </x:c>
      <x:c r="AK266" s="4" t="n">
        <x:f>SUM(COUNTIFS('Material routes'!$D$6:$D$1505,A266,'Material routes'!$C$6:$C$1505,"Ingredient candidate"),COUNTIFS('Material routes'!$D$6:$D$1505,A266,'Material routes'!$C$6:$C$1505,"Consumed input"),COUNTIFS('Material routes'!$D$6:$D$1505,A266,'Material routes'!$C$6:$C$1505,"Contained input"),COUNTIFS('Material routes'!$D$6:$D$1505,A266,'Material routes'!$C$6:$C$1505,"Transform input"))</x:f>
        <x:v>0</x:v>
      </x:c>
      <x:c r="AL266" s="4" t="n">
        <x:f>COUNTIFS('Material routes'!$D$6:$D$1505,A266,'Material routes'!$C$6:$C$1505,"Tool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routes'!$D$6:$D$1505,A267,'Material routes'!$C$6:$C$1505,"Output")</x:f>
        <x:v>0</x:v>
      </x:c>
      <x:c r="AK267" s="4" t="n">
        <x:f>SUM(COUNTIFS('Material routes'!$D$6:$D$1505,A267,'Material routes'!$C$6:$C$1505,"Ingredient candidate"),COUNTIFS('Material routes'!$D$6:$D$1505,A267,'Material routes'!$C$6:$C$1505,"Consumed input"),COUNTIFS('Material routes'!$D$6:$D$1505,A267,'Material routes'!$C$6:$C$1505,"Contained input"),COUNTIFS('Material routes'!$D$6:$D$1505,A267,'Material routes'!$C$6:$C$1505,"Transform input"))</x:f>
        <x:v>0</x:v>
      </x:c>
      <x:c r="AL267" s="4" t="n">
        <x:f>COUNTIFS('Material routes'!$D$6:$D$1505,A267,'Material routes'!$C$6:$C$1505,"Tool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str">
        <x:v>Equipment</x:v>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equipment; legger ancient replacement; armor; finished item; ancient technology; protection; ancient composite; panel; proposal; legger; leger; companion replacement part; ancient salvage plasteel nanotube ballistic; not applicable; unassigned; finished item</x:v>
      </x:c>
      <x:c r="AF268" s="4" t="str">
        <x:v>Specific parts and protective properties remain proposals; ancient-material scarcity is established author direction.</x:v>
      </x:c>
      <x:c r="AG268" s="4" t="str">
        <x:v>Finished endpoint; material tier is not applicable. Input tiers belong to the chosen recipe.</x:v>
      </x:c>
      <x:c r="AH268" s="4" t="str">
        <x:v>Unassigned</x:v>
      </x:c>
      <x:c r="AI268" s="4" t="str">
        <x:v>Finished item</x:v>
      </x:c>
      <x:c r="AJ268" s="4" t="n">
        <x:f>COUNTIFS('Material routes'!$D$6:$D$1505,A268,'Material routes'!$C$6:$C$1505,"Output")</x:f>
        <x:v>0</x:v>
      </x:c>
      <x:c r="AK268" s="4" t="n">
        <x:f>SUM(COUNTIFS('Material routes'!$D$6:$D$1505,A268,'Material routes'!$C$6:$C$1505,"Ingredient candidate"),COUNTIFS('Material routes'!$D$6:$D$1505,A268,'Material routes'!$C$6:$C$1505,"Consumed input"),COUNTIFS('Material routes'!$D$6:$D$1505,A268,'Material routes'!$C$6:$C$1505,"Contained input"),COUNTIFS('Material routes'!$D$6:$D$1505,A268,'Material routes'!$C$6:$C$1505,"Transform input"))</x:f>
        <x:v>0</x:v>
      </x:c>
      <x:c r="AL268" s="4" t="n">
        <x:f>COUNTIFS('Material routes'!$D$6:$D$1505,A268,'Material routes'!$C$6:$C$1505,"Tool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str">
        <x:v>Equipment</x:v>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equipment; legger cargo rigging; carrier; finished item; manufactured / unresolved; cargo organization; metal; assembly; proposal; equipment mounting; legger; leger; companion replacement part; not applicable; unassigned; finished item</x:v>
      </x:c>
      <x:c r="AF269" s="4" t="str">
        <x:v>Specific parts and protective properties remain proposals; ancient-material scarcity is established author direction.</x:v>
      </x:c>
      <x:c r="AG269" s="4" t="str">
        <x:v>Finished endpoint; material tier is not applicable. Input tiers belong to the chosen recipe.</x:v>
      </x:c>
      <x:c r="AH269" s="4" t="str">
        <x:v>Unassigned</x:v>
      </x:c>
      <x:c r="AI269" s="4" t="str">
        <x:v>Finished item</x:v>
      </x:c>
      <x:c r="AJ269" s="4" t="n">
        <x:f>COUNTIFS('Material routes'!$D$6:$D$1505,A269,'Material routes'!$C$6:$C$1505,"Output")</x:f>
        <x:v>0</x:v>
      </x:c>
      <x:c r="AK269" s="4" t="n">
        <x:f>SUM(COUNTIFS('Material routes'!$D$6:$D$1505,A269,'Material routes'!$C$6:$C$1505,"Ingredient candidate"),COUNTIFS('Material routes'!$D$6:$D$1505,A269,'Material routes'!$C$6:$C$1505,"Consumed input"),COUNTIFS('Material routes'!$D$6:$D$1505,A269,'Material routes'!$C$6:$C$1505,"Contained input"),COUNTIFS('Material routes'!$D$6:$D$1505,A269,'Material routes'!$C$6:$C$1505,"Transform input"))</x:f>
        <x:v>0</x:v>
      </x:c>
      <x:c r="AL269" s="4" t="n">
        <x:f>COUNTIFS('Material routes'!$D$6:$D$1505,A269,'Material routes'!$C$6:$C$1505,"Tool candidate")</x:f>
        <x:v>0</x:v>
      </x:c>
      <x:c r="AM269" s="4" t="str">
        <x:f>IF(AJ269&gt;0,"Route listed; review status/completeness",IF(C269="T0","Raw entry feed; no production route","No production route listed"))</x:f>
        <x:v>No production route listed</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str">
        <x:v>Equipment</x:v>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equipment; legger cargo rigging; carrier; finished item; manufactured / unresolved; cargo organization; mixed / unresolved; assembly; proposal; legger; leger; companion replacement part; not applicable; unassigned; finished item</x:v>
      </x:c>
      <x:c r="AF270" s="4" t="str">
        <x:v>Specific parts and protective properties remain proposals; ancient-material scarcity is established author direction.</x:v>
      </x:c>
      <x:c r="AG270" s="4" t="str">
        <x:v>Finished endpoint; material tier is not applicable. Input tiers belong to the chosen recipe.</x:v>
      </x:c>
      <x:c r="AH270" s="4" t="str">
        <x:v>Unassigned</x:v>
      </x:c>
      <x:c r="AI270" s="4" t="str">
        <x:v>Finished item</x:v>
      </x:c>
      <x:c r="AJ270" s="4" t="n">
        <x:f>COUNTIFS('Material routes'!$D$6:$D$1505,A270,'Material routes'!$C$6:$C$1505,"Output")</x:f>
        <x:v>0</x:v>
      </x:c>
      <x:c r="AK270" s="4" t="n">
        <x:f>SUM(COUNTIFS('Material routes'!$D$6:$D$1505,A270,'Material routes'!$C$6:$C$1505,"Ingredient candidate"),COUNTIFS('Material routes'!$D$6:$D$1505,A270,'Material routes'!$C$6:$C$1505,"Consumed input"),COUNTIFS('Material routes'!$D$6:$D$1505,A270,'Material routes'!$C$6:$C$1505,"Contained input"),COUNTIFS('Material routes'!$D$6:$D$1505,A270,'Material routes'!$C$6:$C$1505,"Transform input"))</x:f>
        <x:v>0</x:v>
      </x:c>
      <x:c r="AL270" s="4" t="n">
        <x:f>COUNTIFS('Material routes'!$D$6:$D$1505,A270,'Material routes'!$C$6:$C$1505,"Tool candidate")</x:f>
        <x:v>0</x:v>
      </x:c>
      <x:c r="AM270" s="4" t="str">
        <x:f>IF(AJ270&gt;0,"Route listed; review status/completeness",IF(C270="T0","Raw entry feed; no production route","No production route listed"))</x:f>
        <x:v>No production route listed</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str">
        <x:v>Equipment</x:v>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equipment; legger cargo rigging; container; finished item; manufactured / unresolved; cargo organization; metal; assembly; proposal; legger; leger; companion replacement part; not applicable; unassigned; finished item</x:v>
      </x:c>
      <x:c r="AF271" s="4" t="str">
        <x:v>Specific parts and protective properties remain proposals; ancient-material scarcity is established author direction.</x:v>
      </x:c>
      <x:c r="AG271" s="4" t="str">
        <x:v>Finished endpoint; material tier is not applicable. Input tiers belong to the chosen recipe.</x:v>
      </x:c>
      <x:c r="AH271" s="4" t="str">
        <x:v>Unassigned</x:v>
      </x:c>
      <x:c r="AI271" s="4" t="str">
        <x:v>Finished item</x:v>
      </x:c>
      <x:c r="AJ271" s="4" t="n">
        <x:f>COUNTIFS('Material routes'!$D$6:$D$1505,A271,'Material routes'!$C$6:$C$1505,"Output")</x:f>
        <x:v>0</x:v>
      </x:c>
      <x:c r="AK271" s="4" t="n">
        <x:f>SUM(COUNTIFS('Material routes'!$D$6:$D$1505,A271,'Material routes'!$C$6:$C$1505,"Ingredient candidate"),COUNTIFS('Material routes'!$D$6:$D$1505,A271,'Material routes'!$C$6:$C$1505,"Consumed input"),COUNTIFS('Material routes'!$D$6:$D$1505,A271,'Material routes'!$C$6:$C$1505,"Contained input"),COUNTIFS('Material routes'!$D$6:$D$1505,A271,'Material routes'!$C$6:$C$1505,"Transform input"))</x:f>
        <x:v>0</x:v>
      </x:c>
      <x:c r="AL271" s="4" t="n">
        <x:f>COUNTIFS('Material routes'!$D$6:$D$1505,A271,'Material routes'!$C$6:$C$1505,"Tool candidate")</x:f>
        <x:v>0</x:v>
      </x:c>
      <x:c r="AM271" s="4" t="str">
        <x:f>IF(AJ271&gt;0,"Route listed; review status/completeness",IF(C271="T0","Raw entry feed; no production route","No production route listed"))</x:f>
        <x:v>No production route listed</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routes'!$D$6:$D$1505,A272,'Material routes'!$C$6:$C$1505,"Output")</x:f>
        <x:v>1</x:v>
      </x:c>
      <x:c r="AK272" s="4" t="n">
        <x:f>SUM(COUNTIFS('Material routes'!$D$6:$D$1505,A272,'Material routes'!$C$6:$C$1505,"Ingredient candidate"),COUNTIFS('Material routes'!$D$6:$D$1505,A272,'Material routes'!$C$6:$C$1505,"Consumed input"),COUNTIFS('Material routes'!$D$6:$D$1505,A272,'Material routes'!$C$6:$C$1505,"Contained input"),COUNTIFS('Material routes'!$D$6:$D$1505,A272,'Material routes'!$C$6:$C$1505,"Transform input"))</x:f>
        <x:v>0</x:v>
      </x:c>
      <x:c r="AL272" s="4" t="n">
        <x:f>COUNTIFS('Material routes'!$D$6:$D$1505,A272,'Material routes'!$C$6:$C$1505,"Tool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t="str">
        <x:v>proposal.legger.release_latch</x:v>
      </x:c>
      <x:c r="B273" s="9" t="str">
        <x:v>Cargo quick-release latch</x:v>
      </x:c>
      <x:c r="C273" s="4" t="str">
        <x:v>T4</x:v>
      </x:c>
      <x:c r="D273" s="9" t="str">
        <x:v>Crafting components</x:v>
      </x:c>
      <x:c r="E273" s="9" t="str">
        <x:v>Legger cargo rigging</x:v>
      </x:c>
      <x:c r="F273" s="9" t="str">
        <x:v>New proposal</x:v>
      </x:c>
      <x:c r="G273" s="9" t="str">
        <x:v>Serviceable latch securing one compatible cargo carrier.</x:v>
      </x:c>
      <x:c r="H273" s="9" t="str">
        <x:v>Legger fitment unresolved</x:v>
      </x:c>
      <x:c r="I273" s="9" t="str">
        <x:v>Legger attachment / replacement intended; physical cargo policy unchanged</x:v>
      </x:c>
      <x:c r="J273" s="13"/>
      <x:c r="K273" s="15"/>
      <x:c r="L273" s="9" t="str">
        <x:v>Local craft, salvage or specialist trade; exact route TBD</x:v>
      </x:c>
      <x:c r="M273" s="9" t="str">
        <x:v>No recipe authored. Reuse existing iron stock, biological materials, ceramic craft, lubricant and ancient-material families where appropriate.</x:v>
      </x:c>
      <x:c r="N273" s="9" t="str">
        <x:v>Not implemented</x:v>
      </x:c>
      <x:c r="O273" s="9" t="str">
        <x:v>Release action, retention and failure behavior TBD; distinguish from mounting eyes and lashings.</x:v>
      </x:c>
      <x:c r="P273" s="17"/>
      <x:c r="Q273" s="17"/>
      <x:c r="R273" s="17"/>
      <x:c r="S273" s="17"/>
      <x:c r="T273" s="17"/>
      <x:c r="U273" s="9" t="str">
        <x:v>Brainstorming candidate. Geometry, cost, mass, mounting, carrying and replacement behavior remain open. Part belongs to a finite physical companion.</x:v>
      </x:c>
      <x:c r="V273" s="11" t="str">
        <x:v>legger; leger; companion replacement part</x:v>
      </x:c>
      <x:c r="W273" s="9" t="str">
        <x:v>Author Legger slings/chassis/replacement/iron/ancient-armor brainstorming October 14, 2026; Docs/WORLD_BASIS.md#the-legger; specific item proposal.</x:v>
      </x:c>
      <x:c r="X273" s="4" t="str">
        <x:v>Crafting component</x:v>
      </x:c>
      <x:c r="Y273" s="4" t="str">
        <x:v>Processed intermediate</x:v>
      </x:c>
      <x:c r="Z273" s="4" t="str">
        <x:v>Manufactured / unresolved</x:v>
      </x:c>
      <x:c r="AA273" s="4" t="str">
        <x:v>Equipment mounting</x:v>
      </x:c>
      <x:c r="AB273" s="4" t="str">
        <x:v>Metal</x:v>
      </x:c>
      <x:c r="AC273" s="4" t="str">
        <x:v>Solid part</x:v>
      </x:c>
      <x:c r="AD273" s="4" t="str">
        <x:v>Proposal</x:v>
      </x:c>
      <x:c r="AE273" s="4" t="str">
        <x:f>LOWER(A273&amp;"; "&amp;B273&amp;"; "&amp;D273&amp;"; "&amp;E273&amp;"; "&amp;X273&amp;"; "&amp;Y273&amp;"; "&amp;Z273&amp;"; "&amp;AA273&amp;"; "&amp;AB273&amp;"; "&amp;AC273&amp;"; "&amp;AD273&amp;"; "&amp;V273&amp;"; "&amp;C273&amp;"; "&amp;AH273&amp;"; "&amp;AI273)</x:f>
        <x:v>proposal.legger.release_latch; cargo quick-release latch; crafting components; legger cargo rigging; crafting component; processed intermediate; manufactured / unresolved; equipment mounting; metal; solid part; proposal; legger; leger; companion replacement part; t4; not applicable; component</x:v>
      </x:c>
      <x:c r="AF273" s="4" t="str">
        <x:v>Specific parts and protective properties remain proposals; ancient-material scarcity is established author direction.</x:v>
      </x:c>
      <x:c r="AG273" s="4" t="str">
        <x:v>October 15 proposed tier review: Fit spring and latch interfaces from selected T3 stock. Candidate route only: quantities, yield, tools, fit, process conditions and service compatibility remain open. </x:v>
      </x:c>
      <x:c r="AH273" s="4" t="str">
        <x:v>Not applicable</x:v>
      </x:c>
      <x:c r="AI273" s="4" t="str">
        <x:v>Component</x:v>
      </x:c>
      <x:c r="AJ273" s="4" t="n">
        <x:f>COUNTIFS('Material routes'!$D$6:$D$1505,A273,'Material routes'!$C$6:$C$1505,"Output")</x:f>
        <x:v>1</x:v>
      </x:c>
      <x:c r="AK273" s="4" t="n">
        <x:f>SUM(COUNTIFS('Material routes'!$D$6:$D$1505,A273,'Material routes'!$C$6:$C$1505,"Ingredient candidate"),COUNTIFS('Material routes'!$D$6:$D$1505,A273,'Material routes'!$C$6:$C$1505,"Consumed input"),COUNTIFS('Material routes'!$D$6:$D$1505,A273,'Material routes'!$C$6:$C$1505,"Contained input"),COUNTIFS('Material routes'!$D$6:$D$1505,A273,'Material routes'!$C$6:$C$1505,"Transform input"))</x:f>
        <x:v>1</x:v>
      </x:c>
      <x:c r="AL273" s="4" t="n">
        <x:f>COUNTIFS('Material routes'!$D$6:$D$1505,A273,'Material routes'!$C$6:$C$1505,"Tool candidate")</x:f>
        <x:v>0</x:v>
      </x:c>
      <x:c r="AM273" s="4" t="str">
        <x:f>IF(AJ273&gt;0,"Route listed; review status/completeness",IF(C273="T0","Raw entry feed; no production route","No production route listed"))</x:f>
        <x:v>Route listed; review status/completeness</x:v>
      </x:c>
      <x:c r="AN273" s="14" t="n">
        <x:f>IF(C273="T0",0,IF(C273="T1",1,IF(C273="T2",2,IF(C273="T3",3,IF(C273="T4",4,IF(C273="Unassigned",98,99))))))</x:f>
        <x:v>4</x:v>
      </x:c>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str">
        <x:v>Equipment</x:v>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equipment; legger cargo rigging; carrier; finished item; manufactured / unresolved; cargo organization; metal; assembly; proposal; equipment mounting; legger; leger; companion replacement part; not applicable; unassigned; finished item</x:v>
      </x:c>
      <x:c r="AF274" s="4" t="str">
        <x:v>Specific parts and protective properties remain proposals; ancient-material scarcity is established author direction.</x:v>
      </x:c>
      <x:c r="AG274" s="4" t="str">
        <x:v>Finished endpoint; material tier is not applicable. Input tiers belong to the chosen recipe.</x:v>
      </x:c>
      <x:c r="AH274" s="4" t="str">
        <x:v>Unassigned</x:v>
      </x:c>
      <x:c r="AI274" s="4" t="str">
        <x:v>Finished item</x:v>
      </x:c>
      <x:c r="AJ274" s="4" t="n">
        <x:f>COUNTIFS('Material routes'!$D$6:$D$1505,A274,'Material routes'!$C$6:$C$1505,"Output")</x:f>
        <x:v>0</x:v>
      </x:c>
      <x:c r="AK274" s="4" t="n">
        <x:f>SUM(COUNTIFS('Material routes'!$D$6:$D$1505,A274,'Material routes'!$C$6:$C$1505,"Ingredient candidate"),COUNTIFS('Material routes'!$D$6:$D$1505,A274,'Material routes'!$C$6:$C$1505,"Consumed input"),COUNTIFS('Material routes'!$D$6:$D$1505,A274,'Material routes'!$C$6:$C$1505,"Contained input"),COUNTIFS('Material routes'!$D$6:$D$1505,A274,'Material routes'!$C$6:$C$1505,"Transform input"))</x:f>
        <x:v>0</x:v>
      </x:c>
      <x:c r="AL274" s="4" t="n">
        <x:f>COUNTIFS('Material routes'!$D$6:$D$1505,A274,'Material routes'!$C$6:$C$1505,"Tool candidate")</x:f>
        <x:v>0</x:v>
      </x:c>
      <x:c r="AM274" s="4" t="str">
        <x:f>IF(AJ274&gt;0,"Route listed; review status/completeness",IF(C274="T0","Raw entry feed; no production route","No production route listed"))</x:f>
        <x:v>No production route listed</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routes'!$D$6:$D$1505,A275,'Material routes'!$C$6:$C$1505,"Output")</x:f>
        <x:v>1</x:v>
      </x:c>
      <x:c r="AK275" s="4" t="n">
        <x:f>SUM(COUNTIFS('Material routes'!$D$6:$D$1505,A275,'Material routes'!$C$6:$C$1505,"Ingredient candidate"),COUNTIFS('Material routes'!$D$6:$D$1505,A275,'Material routes'!$C$6:$C$1505,"Consumed input"),COUNTIFS('Material routes'!$D$6:$D$1505,A275,'Material routes'!$C$6:$C$1505,"Contained input"),COUNTIFS('Material routes'!$D$6:$D$1505,A275,'Material routes'!$C$6:$C$1505,"Transform input"))</x:f>
        <x:v>0</x:v>
      </x:c>
      <x:c r="AL275" s="4" t="n">
        <x:f>COUNTIFS('Material routes'!$D$6:$D$1505,A275,'Material routes'!$C$6:$C$1505,"Tool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routes'!$D$6:$D$1505,A276,'Material routes'!$C$6:$C$1505,"Output")</x:f>
        <x:v>1</x:v>
      </x:c>
      <x:c r="AK276" s="4" t="n">
        <x:f>SUM(COUNTIFS('Material routes'!$D$6:$D$1505,A276,'Material routes'!$C$6:$C$1505,"Ingredient candidate"),COUNTIFS('Material routes'!$D$6:$D$1505,A276,'Material routes'!$C$6:$C$1505,"Consumed input"),COUNTIFS('Material routes'!$D$6:$D$1505,A276,'Material routes'!$C$6:$C$1505,"Contained input"),COUNTIFS('Material routes'!$D$6:$D$1505,A276,'Material routes'!$C$6:$C$1505,"Transform input"))</x:f>
        <x:v>0</x:v>
      </x:c>
      <x:c r="AL276" s="4" t="n">
        <x:f>COUNTIFS('Material routes'!$D$6:$D$1505,A276,'Material routes'!$C$6:$C$1505,"Tool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routes'!$D$6:$D$1505,A277,'Material routes'!$C$6:$C$1505,"Output")</x:f>
        <x:v>1</x:v>
      </x:c>
      <x:c r="AK277" s="4" t="n">
        <x:f>SUM(COUNTIFS('Material routes'!$D$6:$D$1505,A277,'Material routes'!$C$6:$C$1505,"Ingredient candidate"),COUNTIFS('Material routes'!$D$6:$D$1505,A277,'Material routes'!$C$6:$C$1505,"Consumed input"),COUNTIFS('Material routes'!$D$6:$D$1505,A277,'Material routes'!$C$6:$C$1505,"Contained input"),COUNTIFS('Material routes'!$D$6:$D$1505,A277,'Material routes'!$C$6:$C$1505,"Transform input"))</x:f>
        <x:v>0</x:v>
      </x:c>
      <x:c r="AL277" s="4" t="n">
        <x:f>COUNTIFS('Material routes'!$D$6:$D$1505,A277,'Material routes'!$C$6:$C$1505,"Tool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routes'!$D$6:$D$1505,A278,'Material routes'!$C$6:$C$1505,"Output")</x:f>
        <x:v>1</x:v>
      </x:c>
      <x:c r="AK278" s="4" t="n">
        <x:f>SUM(COUNTIFS('Material routes'!$D$6:$D$1505,A278,'Material routes'!$C$6:$C$1505,"Ingredient candidate"),COUNTIFS('Material routes'!$D$6:$D$1505,A278,'Material routes'!$C$6:$C$1505,"Consumed input"),COUNTIFS('Material routes'!$D$6:$D$1505,A278,'Material routes'!$C$6:$C$1505,"Contained input"),COUNTIFS('Material routes'!$D$6:$D$1505,A278,'Material routes'!$C$6:$C$1505,"Transform input"))</x:f>
        <x:v>0</x:v>
      </x:c>
      <x:c r="AL278" s="4" t="n">
        <x:f>COUNTIFS('Material routes'!$D$6:$D$1505,A278,'Material routes'!$C$6:$C$1505,"Tool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routes'!$D$6:$D$1505,A279,'Material routes'!$C$6:$C$1505,"Output")</x:f>
        <x:v>1</x:v>
      </x:c>
      <x:c r="AK279" s="4" t="n">
        <x:f>SUM(COUNTIFS('Material routes'!$D$6:$D$1505,A279,'Material routes'!$C$6:$C$1505,"Ingredient candidate"),COUNTIFS('Material routes'!$D$6:$D$1505,A279,'Material routes'!$C$6:$C$1505,"Consumed input"),COUNTIFS('Material routes'!$D$6:$D$1505,A279,'Material routes'!$C$6:$C$1505,"Contained input"),COUNTIFS('Material routes'!$D$6:$D$1505,A279,'Material routes'!$C$6:$C$1505,"Transform input"))</x:f>
        <x:v>0</x:v>
      </x:c>
      <x:c r="AL279" s="4" t="n">
        <x:f>COUNTIFS('Material routes'!$D$6:$D$1505,A279,'Material routes'!$C$6:$C$1505,"Tool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routes'!$D$6:$D$1505,A280,'Material routes'!$C$6:$C$1505,"Output")</x:f>
        <x:v>1</x:v>
      </x:c>
      <x:c r="AK280" s="4" t="n">
        <x:f>SUM(COUNTIFS('Material routes'!$D$6:$D$1505,A280,'Material routes'!$C$6:$C$1505,"Ingredient candidate"),COUNTIFS('Material routes'!$D$6:$D$1505,A280,'Material routes'!$C$6:$C$1505,"Consumed input"),COUNTIFS('Material routes'!$D$6:$D$1505,A280,'Material routes'!$C$6:$C$1505,"Contained input"),COUNTIFS('Material routes'!$D$6:$D$1505,A280,'Material routes'!$C$6:$C$1505,"Transform input"))</x:f>
        <x:v>0</x:v>
      </x:c>
      <x:c r="AL280" s="4" t="n">
        <x:f>COUNTIFS('Material routes'!$D$6:$D$1505,A280,'Material routes'!$C$6:$C$1505,"Tool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routes'!$D$6:$D$1505,A281,'Material routes'!$C$6:$C$1505,"Output")</x:f>
        <x:v>1</x:v>
      </x:c>
      <x:c r="AK281" s="4" t="n">
        <x:f>SUM(COUNTIFS('Material routes'!$D$6:$D$1505,A281,'Material routes'!$C$6:$C$1505,"Ingredient candidate"),COUNTIFS('Material routes'!$D$6:$D$1505,A281,'Material routes'!$C$6:$C$1505,"Consumed input"),COUNTIFS('Material routes'!$D$6:$D$1505,A281,'Material routes'!$C$6:$C$1505,"Contained input"),COUNTIFS('Material routes'!$D$6:$D$1505,A281,'Material routes'!$C$6:$C$1505,"Transform input"))</x:f>
        <x:v>4</x:v>
      </x:c>
      <x:c r="AL281" s="4" t="n">
        <x:f>COUNTIFS('Material routes'!$D$6:$D$1505,A281,'Material routes'!$C$6:$C$1505,"Tool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routes'!$D$6:$D$1505,A282,'Material routes'!$C$6:$C$1505,"Output")</x:f>
        <x:v>1</x:v>
      </x:c>
      <x:c r="AK282" s="4" t="n">
        <x:f>SUM(COUNTIFS('Material routes'!$D$6:$D$1505,A282,'Material routes'!$C$6:$C$1505,"Ingredient candidate"),COUNTIFS('Material routes'!$D$6:$D$1505,A282,'Material routes'!$C$6:$C$1505,"Consumed input"),COUNTIFS('Material routes'!$D$6:$D$1505,A282,'Material routes'!$C$6:$C$1505,"Contained input"),COUNTIFS('Material routes'!$D$6:$D$1505,A282,'Material routes'!$C$6:$C$1505,"Transform input"))</x:f>
        <x:v>1</x:v>
      </x:c>
      <x:c r="AL282" s="4" t="n">
        <x:f>COUNTIFS('Material routes'!$D$6:$D$1505,A282,'Material routes'!$C$6:$C$1505,"Tool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routes'!$D$6:$D$1505,A283,'Material routes'!$C$6:$C$1505,"Output")</x:f>
        <x:v>1</x:v>
      </x:c>
      <x:c r="AK283" s="4" t="n">
        <x:f>SUM(COUNTIFS('Material routes'!$D$6:$D$1505,A283,'Material routes'!$C$6:$C$1505,"Ingredient candidate"),COUNTIFS('Material routes'!$D$6:$D$1505,A283,'Material routes'!$C$6:$C$1505,"Consumed input"),COUNTIFS('Material routes'!$D$6:$D$1505,A283,'Material routes'!$C$6:$C$1505,"Contained input"),COUNTIFS('Material routes'!$D$6:$D$1505,A283,'Material routes'!$C$6:$C$1505,"Transform input"))</x:f>
        <x:v>0</x:v>
      </x:c>
      <x:c r="AL283" s="4" t="n">
        <x:f>COUNTIFS('Material routes'!$D$6:$D$1505,A283,'Material routes'!$C$6:$C$1505,"Tool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routes'!$D$6:$D$1505,A284,'Material routes'!$C$6:$C$1505,"Output")</x:f>
        <x:v>1</x:v>
      </x:c>
      <x:c r="AK284" s="4" t="n">
        <x:f>SUM(COUNTIFS('Material routes'!$D$6:$D$1505,A284,'Material routes'!$C$6:$C$1505,"Ingredient candidate"),COUNTIFS('Material routes'!$D$6:$D$1505,A284,'Material routes'!$C$6:$C$1505,"Consumed input"),COUNTIFS('Material routes'!$D$6:$D$1505,A284,'Material routes'!$C$6:$C$1505,"Contained input"),COUNTIFS('Material routes'!$D$6:$D$1505,A284,'Material routes'!$C$6:$C$1505,"Transform input"))</x:f>
        <x:v>0</x:v>
      </x:c>
      <x:c r="AL284" s="4" t="n">
        <x:f>COUNTIFS('Material routes'!$D$6:$D$1505,A284,'Material routes'!$C$6:$C$1505,"Tool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routes'!$D$6:$D$1505,A285,'Material routes'!$C$6:$C$1505,"Output")</x:f>
        <x:v>1</x:v>
      </x:c>
      <x:c r="AK285" s="4" t="n">
        <x:f>SUM(COUNTIFS('Material routes'!$D$6:$D$1505,A285,'Material routes'!$C$6:$C$1505,"Ingredient candidate"),COUNTIFS('Material routes'!$D$6:$D$1505,A285,'Material routes'!$C$6:$C$1505,"Consumed input"),COUNTIFS('Material routes'!$D$6:$D$1505,A285,'Material routes'!$C$6:$C$1505,"Contained input"),COUNTIFS('Material routes'!$D$6:$D$1505,A285,'Material routes'!$C$6:$C$1505,"Transform input"))</x:f>
        <x:v>0</x:v>
      </x:c>
      <x:c r="AL285" s="4" t="n">
        <x:f>COUNTIFS('Material routes'!$D$6:$D$1505,A285,'Material routes'!$C$6:$C$1505,"Tool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routes'!$D$6:$D$1505,A286,'Material routes'!$C$6:$C$1505,"Output")</x:f>
        <x:v>1</x:v>
      </x:c>
      <x:c r="AK286" s="4" t="n">
        <x:f>SUM(COUNTIFS('Material routes'!$D$6:$D$1505,A286,'Material routes'!$C$6:$C$1505,"Ingredient candidate"),COUNTIFS('Material routes'!$D$6:$D$1505,A286,'Material routes'!$C$6:$C$1505,"Consumed input"),COUNTIFS('Material routes'!$D$6:$D$1505,A286,'Material routes'!$C$6:$C$1505,"Contained input"),COUNTIFS('Material routes'!$D$6:$D$1505,A286,'Material routes'!$C$6:$C$1505,"Transform input"))</x:f>
        <x:v>0</x:v>
      </x:c>
      <x:c r="AL286" s="4" t="n">
        <x:f>COUNTIFS('Material routes'!$D$6:$D$1505,A286,'Material routes'!$C$6:$C$1505,"Tool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str">
        <x:v>Equipment</x:v>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equipment; legger service parts; tool; finished item; manufactured / unresolved; lubrication; metal; assembly; proposal; equipment repair; legger; leger; companion replacement part; not applicable; unassigned; finished item</x:v>
      </x:c>
      <x:c r="AF287" s="4" t="str">
        <x:v>Specific parts and protective properties remain proposals; ancient-material scarcity is established author direction.</x:v>
      </x:c>
      <x:c r="AG287" s="4" t="str">
        <x:v>Finished endpoint; material tier is not applicable. Input tiers belong to the chosen recipe.</x:v>
      </x:c>
      <x:c r="AH287" s="4" t="str">
        <x:v>Unassigned</x:v>
      </x:c>
      <x:c r="AI287" s="4" t="str">
        <x:v>Finished item</x:v>
      </x:c>
      <x:c r="AJ287" s="4" t="n">
        <x:f>COUNTIFS('Material routes'!$D$6:$D$1505,A287,'Material routes'!$C$6:$C$1505,"Output")</x:f>
        <x:v>0</x:v>
      </x:c>
      <x:c r="AK287" s="4" t="n">
        <x:f>SUM(COUNTIFS('Material routes'!$D$6:$D$1505,A287,'Material routes'!$C$6:$C$1505,"Ingredient candidate"),COUNTIFS('Material routes'!$D$6:$D$1505,A287,'Material routes'!$C$6:$C$1505,"Consumed input"),COUNTIFS('Material routes'!$D$6:$D$1505,A287,'Material routes'!$C$6:$C$1505,"Contained input"),COUNTIFS('Material routes'!$D$6:$D$1505,A287,'Material routes'!$C$6:$C$1505,"Transform input"))</x:f>
        <x:v>0</x:v>
      </x:c>
      <x:c r="AL287" s="4" t="n">
        <x:f>COUNTIFS('Material routes'!$D$6:$D$1505,A287,'Material routes'!$C$6:$C$1505,"Tool candidate")</x:f>
        <x:v>0</x:v>
      </x:c>
      <x:c r="AM287" s="4" t="str">
        <x:f>IF(AJ287&gt;0,"Route listed; review status/completeness",IF(C287="T0","Raw entry feed; no production route","No production route listed"))</x:f>
        <x:v>No production route listed</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routes'!$D$6:$D$1505,A288,'Material routes'!$C$6:$C$1505,"Output")</x:f>
        <x:v>1</x:v>
      </x:c>
      <x:c r="AK288" s="4" t="n">
        <x:f>SUM(COUNTIFS('Material routes'!$D$6:$D$1505,A288,'Material routes'!$C$6:$C$1505,"Ingredient candidate"),COUNTIFS('Material routes'!$D$6:$D$1505,A288,'Material routes'!$C$6:$C$1505,"Consumed input"),COUNTIFS('Material routes'!$D$6:$D$1505,A288,'Material routes'!$C$6:$C$1505,"Contained input"),COUNTIFS('Material routes'!$D$6:$D$1505,A288,'Material routes'!$C$6:$C$1505,"Transform input"))</x:f>
        <x:v>0</x:v>
      </x:c>
      <x:c r="AL288" s="4" t="n">
        <x:f>COUNTIFS('Material routes'!$D$6:$D$1505,A288,'Material routes'!$C$6:$C$1505,"Tool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str">
        <x:v>Equipment</x:v>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equipment; legger service parts; tool; finished item; manufactured / unresolved; cleaning; metal; solid part; proposal; equipment repair; legger; leger; companion replacement part; not applicable; unassigned; finished item</x:v>
      </x:c>
      <x:c r="AF289" s="4" t="str">
        <x:v>Specific parts and protective properties remain proposals; ancient-material scarcity is established author direction.</x:v>
      </x:c>
      <x:c r="AG289" s="4" t="str">
        <x:v>Finished endpoint; material tier is not applicable. Input tiers belong to the chosen recipe.</x:v>
      </x:c>
      <x:c r="AH289" s="4" t="str">
        <x:v>Unassigned</x:v>
      </x:c>
      <x:c r="AI289" s="4" t="str">
        <x:v>Finished item</x:v>
      </x:c>
      <x:c r="AJ289" s="4" t="n">
        <x:f>COUNTIFS('Material routes'!$D$6:$D$1505,A289,'Material routes'!$C$6:$C$1505,"Output")</x:f>
        <x:v>0</x:v>
      </x:c>
      <x:c r="AK289" s="4" t="n">
        <x:f>SUM(COUNTIFS('Material routes'!$D$6:$D$1505,A289,'Material routes'!$C$6:$C$1505,"Ingredient candidate"),COUNTIFS('Material routes'!$D$6:$D$1505,A289,'Material routes'!$C$6:$C$1505,"Consumed input"),COUNTIFS('Material routes'!$D$6:$D$1505,A289,'Material routes'!$C$6:$C$1505,"Contained input"),COUNTIFS('Material routes'!$D$6:$D$1505,A289,'Material routes'!$C$6:$C$1505,"Transform input"))</x:f>
        <x:v>1</x:v>
      </x:c>
      <x:c r="AL289" s="4" t="n">
        <x:f>COUNTIFS('Material routes'!$D$6:$D$1505,A289,'Material routes'!$C$6:$C$1505,"Tool candidate")</x:f>
        <x:v>0</x:v>
      </x:c>
      <x:c r="AM289" s="4" t="str">
        <x:f>IF(AJ289&gt;0,"Route listed; review status/completeness",IF(C289="T0","Raw entry feed; no production route","No production route listed"))</x:f>
        <x:v>No production route listed</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str">
        <x:v>Equipment</x:v>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equipment; legger service parts; tool; finished item; manufactured / unresolved; equipment repair; metal; assembly; proposal; legger; leger; companion replacement part; not applicable; unassigned; finished item</x:v>
      </x:c>
      <x:c r="AF290" s="4" t="str">
        <x:v>Specific parts and protective properties remain proposals; ancient-material scarcity is established author direction.</x:v>
      </x:c>
      <x:c r="AG290" s="4" t="str">
        <x:v>Finished endpoint; material tier is not applicable. Input tiers belong to the chosen recipe.</x:v>
      </x:c>
      <x:c r="AH290" s="4" t="str">
        <x:v>Unassigned</x:v>
      </x:c>
      <x:c r="AI290" s="4" t="str">
        <x:v>Finished item</x:v>
      </x:c>
      <x:c r="AJ290" s="4" t="n">
        <x:f>COUNTIFS('Material routes'!$D$6:$D$1505,A290,'Material routes'!$C$6:$C$1505,"Output")</x:f>
        <x:v>0</x:v>
      </x:c>
      <x:c r="AK290" s="4" t="n">
        <x:f>SUM(COUNTIFS('Material routes'!$D$6:$D$1505,A290,'Material routes'!$C$6:$C$1505,"Ingredient candidate"),COUNTIFS('Material routes'!$D$6:$D$1505,A290,'Material routes'!$C$6:$C$1505,"Consumed input"),COUNTIFS('Material routes'!$D$6:$D$1505,A290,'Material routes'!$C$6:$C$1505,"Contained input"),COUNTIFS('Material routes'!$D$6:$D$1505,A290,'Material routes'!$C$6:$C$1505,"Transform input"))</x:f>
        <x:v>0</x:v>
      </x:c>
      <x:c r="AL290" s="4" t="n">
        <x:f>COUNTIFS('Material routes'!$D$6:$D$1505,A290,'Material routes'!$C$6:$C$1505,"Tool candidate")</x:f>
        <x:v>0</x:v>
      </x:c>
      <x:c r="AM290" s="4" t="str">
        <x:f>IF(AJ290&gt;0,"Route listed; review status/completeness",IF(C290="T0","Raw entry feed; no production route","No production route listed"))</x:f>
        <x:v>No production route listed</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str">
        <x:v>Equipment</x:v>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equipment; legger service parts; tool; finished item; manufactured / unresolved; inspection; metal; solid part; proposal; equipment repair; legger; leger; companion replacement part; not applicable; unassigned; finished item</x:v>
      </x:c>
      <x:c r="AF291" s="4" t="str">
        <x:v>Specific parts and protective properties remain proposals; ancient-material scarcity is established author direction.</x:v>
      </x:c>
      <x:c r="AG291" s="4" t="str">
        <x:v>Finished endpoint; material tier is not applicable. Input tiers belong to the chosen recipe.</x:v>
      </x:c>
      <x:c r="AH291" s="4" t="str">
        <x:v>Unassigned</x:v>
      </x:c>
      <x:c r="AI291" s="4" t="str">
        <x:v>Finished item</x:v>
      </x:c>
      <x:c r="AJ291" s="4" t="n">
        <x:f>COUNTIFS('Material routes'!$D$6:$D$1505,A291,'Material routes'!$C$6:$C$1505,"Output")</x:f>
        <x:v>0</x:v>
      </x:c>
      <x:c r="AK291" s="4" t="n">
        <x:f>SUM(COUNTIFS('Material routes'!$D$6:$D$1505,A291,'Material routes'!$C$6:$C$1505,"Ingredient candidate"),COUNTIFS('Material routes'!$D$6:$D$1505,A291,'Material routes'!$C$6:$C$1505,"Consumed input"),COUNTIFS('Material routes'!$D$6:$D$1505,A291,'Material routes'!$C$6:$C$1505,"Contained input"),COUNTIFS('Material routes'!$D$6:$D$1505,A291,'Material routes'!$C$6:$C$1505,"Transform input"))</x:f>
        <x:v>0</x:v>
      </x:c>
      <x:c r="AL291" s="4" t="n">
        <x:f>COUNTIFS('Material routes'!$D$6:$D$1505,A291,'Material routes'!$C$6:$C$1505,"Tool candidate")</x:f>
        <x:v>0</x:v>
      </x:c>
      <x:c r="AM291" s="4" t="str">
        <x:f>IF(AJ291&gt;0,"Route listed; review status/completeness",IF(C291="T0","Raw entry feed; no production route","No production route listed"))</x:f>
        <x:v>No production route listed</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str">
        <x:v>Equipment</x:v>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equipment; legger service parts; container; finished item; manufactured / unresolved; cargo organization; metal or shell; assembly; proposal; legger; leger; companion replacement part; not applicable; unassigned; finished item</x:v>
      </x:c>
      <x:c r="AF292" s="4" t="str">
        <x:v>Specific parts and protective properties remain proposals; ancient-material scarcity is established author direction.</x:v>
      </x:c>
      <x:c r="AG292" s="4" t="str">
        <x:v>Finished endpoint; material tier is not applicable. Input tiers belong to the chosen recipe.</x:v>
      </x:c>
      <x:c r="AH292" s="4" t="str">
        <x:v>Unassigned</x:v>
      </x:c>
      <x:c r="AI292" s="4" t="str">
        <x:v>Finished item</x:v>
      </x:c>
      <x:c r="AJ292" s="4" t="n">
        <x:f>COUNTIFS('Material routes'!$D$6:$D$1505,A292,'Material routes'!$C$6:$C$1505,"Output")</x:f>
        <x:v>0</x:v>
      </x:c>
      <x:c r="AK292" s="4" t="n">
        <x:f>SUM(COUNTIFS('Material routes'!$D$6:$D$1505,A292,'Material routes'!$C$6:$C$1505,"Ingredient candidate"),COUNTIFS('Material routes'!$D$6:$D$1505,A292,'Material routes'!$C$6:$C$1505,"Consumed input"),COUNTIFS('Material routes'!$D$6:$D$1505,A292,'Material routes'!$C$6:$C$1505,"Contained input"),COUNTIFS('Material routes'!$D$6:$D$1505,A292,'Material routes'!$C$6:$C$1505,"Transform input"))</x:f>
        <x:v>0</x:v>
      </x:c>
      <x:c r="AL292" s="4" t="n">
        <x:f>COUNTIFS('Material routes'!$D$6:$D$1505,A292,'Material routes'!$C$6:$C$1505,"Tool candidate")</x:f>
        <x:v>0</x:v>
      </x:c>
      <x:c r="AM292" s="4" t="str">
        <x:f>IF(AJ292&gt;0,"Route listed; review status/completeness",IF(C292="T0","Raw entry feed; no production route","No production route listed"))</x:f>
        <x:v>No production route listed</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str">
        <x:v>Equipment</x:v>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equipment; legger armor; armor; finished item; manufactured / unresolved; protection; metal; panel; proposal; legger; leger; companion replacement part; not applicable; unassigned; finished item</x:v>
      </x:c>
      <x:c r="AF293" s="4" t="str">
        <x:v>Specific parts and protective properties remain proposals; ancient-material scarcity is established author direction.</x:v>
      </x:c>
      <x:c r="AG293" s="4" t="str">
        <x:v>Finished endpoint; material tier is not applicable. Input tiers belong to the chosen recipe.</x:v>
      </x:c>
      <x:c r="AH293" s="4" t="str">
        <x:v>Unassigned</x:v>
      </x:c>
      <x:c r="AI293" s="4" t="str">
        <x:v>Finished item</x:v>
      </x:c>
      <x:c r="AJ293" s="4" t="n">
        <x:f>COUNTIFS('Material routes'!$D$6:$D$1505,A293,'Material routes'!$C$6:$C$1505,"Output")</x:f>
        <x:v>0</x:v>
      </x:c>
      <x:c r="AK293" s="4" t="n">
        <x:f>SUM(COUNTIFS('Material routes'!$D$6:$D$1505,A293,'Material routes'!$C$6:$C$1505,"Ingredient candidate"),COUNTIFS('Material routes'!$D$6:$D$1505,A293,'Material routes'!$C$6:$C$1505,"Consumed input"),COUNTIFS('Material routes'!$D$6:$D$1505,A293,'Material routes'!$C$6:$C$1505,"Contained input"),COUNTIFS('Material routes'!$D$6:$D$1505,A293,'Material routes'!$C$6:$C$1505,"Transform input"))</x:f>
        <x:v>0</x:v>
      </x:c>
      <x:c r="AL293" s="4" t="n">
        <x:f>COUNTIFS('Material routes'!$D$6:$D$1505,A293,'Material routes'!$C$6:$C$1505,"Tool candidate")</x:f>
        <x:v>0</x:v>
      </x:c>
      <x:c r="AM293" s="4" t="str">
        <x:f>IF(AJ293&gt;0,"Route listed; review status/completeness",IF(C293="T0","Raw entry feed; no production route","No production route listed"))</x:f>
        <x:v>No production route listed</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str">
        <x:v>Equipment</x:v>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equipment; legger armor; armor; finished item; manufactured / unresolved; protection; mixed / unresolved; assembly; proposal; legger; leger; companion replacement part; not applicable; unassigned; finished item</x:v>
      </x:c>
      <x:c r="AF294" s="4" t="str">
        <x:v>Specific parts and protective properties remain proposals; ancient-material scarcity is established author direction.</x:v>
      </x:c>
      <x:c r="AG294" s="4" t="str">
        <x:v>Finished endpoint; material tier is not applicable. Input tiers belong to the chosen recipe.</x:v>
      </x:c>
      <x:c r="AH294" s="4" t="str">
        <x:v>Unassigned</x:v>
      </x:c>
      <x:c r="AI294" s="4" t="str">
        <x:v>Finished item</x:v>
      </x:c>
      <x:c r="AJ294" s="4" t="n">
        <x:f>COUNTIFS('Material routes'!$D$6:$D$1505,A294,'Material routes'!$C$6:$C$1505,"Output")</x:f>
        <x:v>0</x:v>
      </x:c>
      <x:c r="AK294" s="4" t="n">
        <x:f>SUM(COUNTIFS('Material routes'!$D$6:$D$1505,A294,'Material routes'!$C$6:$C$1505,"Ingredient candidate"),COUNTIFS('Material routes'!$D$6:$D$1505,A294,'Material routes'!$C$6:$C$1505,"Consumed input"),COUNTIFS('Material routes'!$D$6:$D$1505,A294,'Material routes'!$C$6:$C$1505,"Contained input"),COUNTIFS('Material routes'!$D$6:$D$1505,A294,'Material routes'!$C$6:$C$1505,"Transform input"))</x:f>
        <x:v>0</x:v>
      </x:c>
      <x:c r="AL294" s="4" t="n">
        <x:f>COUNTIFS('Material routes'!$D$6:$D$1505,A294,'Material routes'!$C$6:$C$1505,"Tool candidate")</x:f>
        <x:v>0</x:v>
      </x:c>
      <x:c r="AM294" s="4" t="str">
        <x:f>IF(AJ294&gt;0,"Route listed; review status/completeness",IF(C294="T0","Raw entry feed; no production route","No production route listed"))</x:f>
        <x:v>No production route listed</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str">
        <x:v>Equipment</x:v>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equipment; legger armor; armor; finished item; manufactured / unresolved; protection; metal; panel; proposal; legger; leger; companion replacement part; not applicable; unassigned; finished item</x:v>
      </x:c>
      <x:c r="AF295" s="4" t="str">
        <x:v>Specific parts and protective properties remain proposals; ancient-material scarcity is established author direction.</x:v>
      </x:c>
      <x:c r="AG295" s="4" t="str">
        <x:v>Finished endpoint; material tier is not applicable. Input tiers belong to the chosen recipe.</x:v>
      </x:c>
      <x:c r="AH295" s="4" t="str">
        <x:v>Unassigned</x:v>
      </x:c>
      <x:c r="AI295" s="4" t="str">
        <x:v>Finished item</x:v>
      </x:c>
      <x:c r="AJ295" s="4" t="n">
        <x:f>COUNTIFS('Material routes'!$D$6:$D$1505,A295,'Material routes'!$C$6:$C$1505,"Output")</x:f>
        <x:v>0</x:v>
      </x:c>
      <x:c r="AK295" s="4" t="n">
        <x:f>SUM(COUNTIFS('Material routes'!$D$6:$D$1505,A295,'Material routes'!$C$6:$C$1505,"Ingredient candidate"),COUNTIFS('Material routes'!$D$6:$D$1505,A295,'Material routes'!$C$6:$C$1505,"Consumed input"),COUNTIFS('Material routes'!$D$6:$D$1505,A295,'Material routes'!$C$6:$C$1505,"Contained input"),COUNTIFS('Material routes'!$D$6:$D$1505,A295,'Material routes'!$C$6:$C$1505,"Transform input"))</x:f>
        <x:v>0</x:v>
      </x:c>
      <x:c r="AL295" s="4" t="n">
        <x:f>COUNTIFS('Material routes'!$D$6:$D$1505,A295,'Material routes'!$C$6:$C$1505,"Tool candidate")</x:f>
        <x:v>0</x:v>
      </x:c>
      <x:c r="AM295" s="4" t="str">
        <x:f>IF(AJ295&gt;0,"Route listed; review status/completeness",IF(C295="T0","Raw entry feed; no production route","No production route listed"))</x:f>
        <x:v>No production route listed</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str">
        <x:v>Equipment</x:v>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equipment; legger armor; armor; finished item; manufactured / unresolved; protection; shell / chitin; solid part; proposal; legger; leger; companion replacement part; not applicable; unassigned; finished item</x:v>
      </x:c>
      <x:c r="AF296" s="4" t="str">
        <x:v>Specific parts and protective properties remain proposals; ancient-material scarcity is established author direction.</x:v>
      </x:c>
      <x:c r="AG296" s="4" t="str">
        <x:v>Finished endpoint; material tier is not applicable. Input tiers belong to the chosen recipe.</x:v>
      </x:c>
      <x:c r="AH296" s="4" t="str">
        <x:v>Unassigned</x:v>
      </x:c>
      <x:c r="AI296" s="4" t="str">
        <x:v>Finished item</x:v>
      </x:c>
      <x:c r="AJ296" s="4" t="n">
        <x:f>COUNTIFS('Material routes'!$D$6:$D$1505,A296,'Material routes'!$C$6:$C$1505,"Output")</x:f>
        <x:v>0</x:v>
      </x:c>
      <x:c r="AK296" s="4" t="n">
        <x:f>SUM(COUNTIFS('Material routes'!$D$6:$D$1505,A296,'Material routes'!$C$6:$C$1505,"Ingredient candidate"),COUNTIFS('Material routes'!$D$6:$D$1505,A296,'Material routes'!$C$6:$C$1505,"Consumed input"),COUNTIFS('Material routes'!$D$6:$D$1505,A296,'Material routes'!$C$6:$C$1505,"Contained input"),COUNTIFS('Material routes'!$D$6:$D$1505,A296,'Material routes'!$C$6:$C$1505,"Transform input"))</x:f>
        <x:v>0</x:v>
      </x:c>
      <x:c r="AL296" s="4" t="n">
        <x:f>COUNTIFS('Material routes'!$D$6:$D$1505,A296,'Material routes'!$C$6:$C$1505,"Tool candidate")</x:f>
        <x:v>0</x:v>
      </x:c>
      <x:c r="AM296" s="4" t="str">
        <x:f>IF(AJ296&gt;0,"Route listed; review status/completeness",IF(C296="T0","Raw entry feed; no production route","No production route listed"))</x:f>
        <x:v>No production route listed</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str">
        <x:v>Equipment</x:v>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equipment; legger armor; armor; finished item; manufactured / unresolved; protection; husk fiber; panel; proposal; legger; leger; companion replacement part; not applicable; unassigned; finished item</x:v>
      </x:c>
      <x:c r="AF297" s="4" t="str">
        <x:v>Specific parts and protective properties remain proposals; ancient-material scarcity is established author direction.</x:v>
      </x:c>
      <x:c r="AG297" s="4" t="str">
        <x:v>Finished endpoint; material tier is not applicable. Input tiers belong to the chosen recipe.</x:v>
      </x:c>
      <x:c r="AH297" s="4" t="str">
        <x:v>Unassigned</x:v>
      </x:c>
      <x:c r="AI297" s="4" t="str">
        <x:v>Finished item</x:v>
      </x:c>
      <x:c r="AJ297" s="4" t="n">
        <x:f>COUNTIFS('Material routes'!$D$6:$D$1505,A297,'Material routes'!$C$6:$C$1505,"Output")</x:f>
        <x:v>0</x:v>
      </x:c>
      <x:c r="AK297" s="4" t="n">
        <x:f>SUM(COUNTIFS('Material routes'!$D$6:$D$1505,A297,'Material routes'!$C$6:$C$1505,"Ingredient candidate"),COUNTIFS('Material routes'!$D$6:$D$1505,A297,'Material routes'!$C$6:$C$1505,"Consumed input"),COUNTIFS('Material routes'!$D$6:$D$1505,A297,'Material routes'!$C$6:$C$1505,"Contained input"),COUNTIFS('Material routes'!$D$6:$D$1505,A297,'Material routes'!$C$6:$C$1505,"Transform input"))</x:f>
        <x:v>0</x:v>
      </x:c>
      <x:c r="AL297" s="4" t="n">
        <x:f>COUNTIFS('Material routes'!$D$6:$D$1505,A297,'Material routes'!$C$6:$C$1505,"Tool candidate")</x:f>
        <x:v>0</x:v>
      </x:c>
      <x:c r="AM297" s="4" t="str">
        <x:f>IF(AJ297&gt;0,"Route listed; review status/completeness",IF(C297="T0","Raw entry feed; no production route","No production route listed"))</x:f>
        <x:v>No production route listed</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routes'!$D$6:$D$1505,A298,'Material routes'!$C$6:$C$1505,"Output")</x:f>
        <x:v>1</x:v>
      </x:c>
      <x:c r="AK298" s="4" t="n">
        <x:f>SUM(COUNTIFS('Material routes'!$D$6:$D$1505,A298,'Material routes'!$C$6:$C$1505,"Ingredient candidate"),COUNTIFS('Material routes'!$D$6:$D$1505,A298,'Material routes'!$C$6:$C$1505,"Consumed input"),COUNTIFS('Material routes'!$D$6:$D$1505,A298,'Material routes'!$C$6:$C$1505,"Contained input"),COUNTIFS('Material routes'!$D$6:$D$1505,A298,'Material routes'!$C$6:$C$1505,"Transform input"))</x:f>
        <x:v>0</x:v>
      </x:c>
      <x:c r="AL298" s="4" t="n">
        <x:f>COUNTIFS('Material routes'!$D$6:$D$1505,A298,'Material routes'!$C$6:$C$1505,"Tool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routes'!$D$6:$D$1505,A299,'Material routes'!$C$6:$C$1505,"Output")</x:f>
        <x:v>0</x:v>
      </x:c>
      <x:c r="AK299" s="4" t="n">
        <x:f>SUM(COUNTIFS('Material routes'!$D$6:$D$1505,A299,'Material routes'!$C$6:$C$1505,"Ingredient candidate"),COUNTIFS('Material routes'!$D$6:$D$1505,A299,'Material routes'!$C$6:$C$1505,"Consumed input"),COUNTIFS('Material routes'!$D$6:$D$1505,A299,'Material routes'!$C$6:$C$1505,"Contained input"),COUNTIFS('Material routes'!$D$6:$D$1505,A299,'Material routes'!$C$6:$C$1505,"Transform input"))</x:f>
        <x:v>0</x:v>
      </x:c>
      <x:c r="AL299" s="4" t="n">
        <x:f>COUNTIFS('Material routes'!$D$6:$D$1505,A299,'Material routes'!$C$6:$C$1505,"Tool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routes'!$D$6:$D$1505,A300,'Material routes'!$C$6:$C$1505,"Output")</x:f>
        <x:v>0</x:v>
      </x:c>
      <x:c r="AK300" s="4" t="n">
        <x:f>SUM(COUNTIFS('Material routes'!$D$6:$D$1505,A300,'Material routes'!$C$6:$C$1505,"Ingredient candidate"),COUNTIFS('Material routes'!$D$6:$D$1505,A300,'Material routes'!$C$6:$C$1505,"Consumed input"),COUNTIFS('Material routes'!$D$6:$D$1505,A300,'Material routes'!$C$6:$C$1505,"Contained input"),COUNTIFS('Material routes'!$D$6:$D$1505,A300,'Material routes'!$C$6:$C$1505,"Transform input"))</x:f>
        <x:v>0</x:v>
      </x:c>
      <x:c r="AL300" s="4" t="n">
        <x:f>COUNTIFS('Material routes'!$D$6:$D$1505,A300,'Material routes'!$C$6:$C$1505,"Tool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routes'!$D$6:$D$1505,A301,'Material routes'!$C$6:$C$1505,"Output")</x:f>
        <x:v>0</x:v>
      </x:c>
      <x:c r="AK301" s="4" t="n">
        <x:f>SUM(COUNTIFS('Material routes'!$D$6:$D$1505,A301,'Material routes'!$C$6:$C$1505,"Ingredient candidate"),COUNTIFS('Material routes'!$D$6:$D$1505,A301,'Material routes'!$C$6:$C$1505,"Consumed input"),COUNTIFS('Material routes'!$D$6:$D$1505,A301,'Material routes'!$C$6:$C$1505,"Contained input"),COUNTIFS('Material routes'!$D$6:$D$1505,A301,'Material routes'!$C$6:$C$1505,"Transform input"))</x:f>
        <x:v>0</x:v>
      </x:c>
      <x:c r="AL301" s="4" t="n">
        <x:f>COUNTIFS('Material routes'!$D$6:$D$1505,A301,'Material routes'!$C$6:$C$1505,"Tool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routes'!$D$6:$D$1505,A302,'Material routes'!$C$6:$C$1505,"Output")</x:f>
        <x:v>0</x:v>
      </x:c>
      <x:c r="AK302" s="4" t="n">
        <x:f>SUM(COUNTIFS('Material routes'!$D$6:$D$1505,A302,'Material routes'!$C$6:$C$1505,"Ingredient candidate"),COUNTIFS('Material routes'!$D$6:$D$1505,A302,'Material routes'!$C$6:$C$1505,"Consumed input"),COUNTIFS('Material routes'!$D$6:$D$1505,A302,'Material routes'!$C$6:$C$1505,"Contained input"),COUNTIFS('Material routes'!$D$6:$D$1505,A302,'Material routes'!$C$6:$C$1505,"Transform input"))</x:f>
        <x:v>0</x:v>
      </x:c>
      <x:c r="AL302" s="4" t="n">
        <x:f>COUNTIFS('Material routes'!$D$6:$D$1505,A302,'Material routes'!$C$6:$C$1505,"Tool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str">
        <x:v>Equipment</x:v>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equipment; legger ancient replacement; armor; finished item; ancient technology; protection; ancient composite; panel; proposal; legger; leger; companion replacement part; ancient salvage plasteel nanotube ballistic; not applicable; unassigned; finished item</x:v>
      </x:c>
      <x:c r="AF303" s="4" t="str">
        <x:v>Specific parts and protective properties remain proposals; ancient-material scarcity is established author direction.</x:v>
      </x:c>
      <x:c r="AG303" s="4" t="str">
        <x:v>Finished endpoint; material tier is not applicable. Input tiers belong to the chosen recipe.</x:v>
      </x:c>
      <x:c r="AH303" s="4" t="str">
        <x:v>Unassigned</x:v>
      </x:c>
      <x:c r="AI303" s="4" t="str">
        <x:v>Finished item</x:v>
      </x:c>
      <x:c r="AJ303" s="4" t="n">
        <x:f>COUNTIFS('Material routes'!$D$6:$D$1505,A303,'Material routes'!$C$6:$C$1505,"Output")</x:f>
        <x:v>0</x:v>
      </x:c>
      <x:c r="AK303" s="4" t="n">
        <x:f>SUM(COUNTIFS('Material routes'!$D$6:$D$1505,A303,'Material routes'!$C$6:$C$1505,"Ingredient candidate"),COUNTIFS('Material routes'!$D$6:$D$1505,A303,'Material routes'!$C$6:$C$1505,"Consumed input"),COUNTIFS('Material routes'!$D$6:$D$1505,A303,'Material routes'!$C$6:$C$1505,"Contained input"),COUNTIFS('Material routes'!$D$6:$D$1505,A303,'Material routes'!$C$6:$C$1505,"Transform input"))</x:f>
        <x:v>0</x:v>
      </x:c>
      <x:c r="AL303" s="4" t="n">
        <x:f>COUNTIFS('Material routes'!$D$6:$D$1505,A303,'Material routes'!$C$6:$C$1505,"Tool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routes'!$D$6:$D$1505,A304,'Material routes'!$C$6:$C$1505,"Output")</x:f>
        <x:v>0</x:v>
      </x:c>
      <x:c r="AK304" s="4" t="n">
        <x:f>SUM(COUNTIFS('Material routes'!$D$6:$D$1505,A304,'Material routes'!$C$6:$C$1505,"Ingredient candidate"),COUNTIFS('Material routes'!$D$6:$D$1505,A304,'Material routes'!$C$6:$C$1505,"Consumed input"),COUNTIFS('Material routes'!$D$6:$D$1505,A304,'Material routes'!$C$6:$C$1505,"Contained input"),COUNTIFS('Material routes'!$D$6:$D$1505,A304,'Material routes'!$C$6:$C$1505,"Transform input"))</x:f>
        <x:v>0</x:v>
      </x:c>
      <x:c r="AL304" s="4" t="n">
        <x:f>COUNTIFS('Material routes'!$D$6:$D$1505,A304,'Material routes'!$C$6:$C$1505,"Tool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t="str">
        <x:v>proposal.food.drink_portion</x:v>
      </x:c>
      <x:c r="B305" s="9" t="str">
        <x:v>Prepared Phagia drink portion</x:v>
      </x:c>
      <x:c r="C305" s="4" t="str">
        <x:v>Not applicable</x:v>
      </x:c>
      <x:c r="D305" s="9" t="str">
        <x:v>Consumables</x:v>
      </x:c>
      <x:c r="E305" s="9" t="str">
        <x:v>Phagia drink</x:v>
      </x:c>
      <x:c r="F305" s="9" t="str">
        <x:v>User direction; not implemented</x:v>
      </x:c>
      <x:c r="G305" s="9" t="str">
        <x:v>Prepared algae drink in a food-service vessel, intended to improve on an unprocessed baseline portion.</x:v>
      </x:c>
      <x:c r="H305" s="9" t="str">
        <x:v>None</x:v>
      </x:c>
      <x:c r="I305" s="9" t="str">
        <x:v>Prepared portions / vessels; Booter eligibility and capacity TBD</x:v>
      </x:c>
      <x:c r="J305" s="13"/>
      <x:c r="K305" s="15"/>
      <x:c r="L305" s="9" t="str">
        <x:v>Specialist Phagia processing, provisioning or trade; exact route TBD</x:v>
      </x:c>
      <x:c r="M305" s="9" t="str">
        <x:v>No recipe, ratio or serving quantity authored. Food processing and any heating need setting-compatible design.</x:v>
      </x:c>
      <x:c r="N305" s="9" t="str">
        <x:v>Not implemented</x:v>
      </x:c>
      <x:c r="O305" s="9" t="str">
        <x:v>Serving size, preparation, performance and live-culture requirements TBD. Drinkable biological preparation is not a free-water resource.</x:v>
      </x:c>
      <x:c r="P305" s="17"/>
      <x:c r="Q305" s="17"/>
      <x:c r="R305" s="17"/>
      <x:c r="S305" s="17"/>
      <x:c r="T305" s="17"/>
      <x:c r="U305" s="9" t="str">
        <x:v>Higher-performing processed Phagia consumables and high-quality fauna-mixed delicacies are author direction. Specific performance, supply costs, value, shelf life and consumption behavior remain unresolved.</x:v>
      </x:c>
      <x:c r="V305" s="11" t="str">
        <x:v>nutrition; phagea; algae</x:v>
      </x:c>
      <x:c r="W305" s="9" t="str">
        <x:v>Direct author Phagia food/drink processing and fauna-delicacy direction October 14, 2026; Docs/WORLD_BASIS.md#survival-rules. Specific named dishes and packaging are proposals.</x:v>
      </x:c>
      <x:c r="X305" s="4" t="str">
        <x:v>Drink consumable</x:v>
      </x:c>
      <x:c r="Y305" s="4" t="str">
        <x:v>Finished item</x:v>
      </x:c>
      <x:c r="Z305" s="4" t="str">
        <x:v>Living culture</x:v>
      </x:c>
      <x:c r="AA305" s="4" t="str">
        <x:v>Hydration</x:v>
      </x:c>
      <x:c r="AB305" s="4" t="str">
        <x:v>Phagia preparation</x:v>
      </x:c>
      <x:c r="AC305" s="4" t="str">
        <x:v>Liquid</x:v>
      </x:c>
      <x:c r="AD305" s="4" t="str">
        <x:v>Author direction</x:v>
      </x:c>
      <x:c r="AE305" s="4" t="str">
        <x:f>LOWER(A305&amp;"; "&amp;B305&amp;"; "&amp;D305&amp;"; "&amp;E305&amp;"; "&amp;X305&amp;"; "&amp;Y305&amp;"; "&amp;Z305&amp;"; "&amp;AA305&amp;"; "&amp;AB305&amp;"; "&amp;AC305&amp;"; "&amp;AD305&amp;"; "&amp;V305&amp;"; "&amp;C305&amp;"; "&amp;AH305&amp;"; "&amp;AI305)</x:f>
        <x:v>proposal.food.drink_portion; prepared phagia drink portion; consumables; phagia drink; drink consumable; finished item; living culture; hydration; phagia preparation; liquid; author direction; nutrition; phagea; algae; not applicable; unassigned; finished item</x:v>
      </x:c>
      <x:c r="AF305" s="4" t="str">
        <x:v>Accepted direction for processed-food families; individual recipes, ingredient qualification and effects remain design proposals.</x:v>
      </x:c>
      <x:c r="AG305" s="4" t="str">
        <x:v>Finished endpoint; material tier is not applicable. Input tiers belong to the chosen recipe.</x:v>
      </x:c>
      <x:c r="AH305" s="4" t="str">
        <x:v>Unassigned</x:v>
      </x:c>
      <x:c r="AI305" s="4" t="str">
        <x:v>Finished item</x:v>
      </x:c>
      <x:c r="AJ305" s="4" t="n">
        <x:f>COUNTIFS('Material routes'!$D$6:$D$1505,A305,'Material routes'!$C$6:$C$1505,"Output")</x:f>
        <x:v>0</x:v>
      </x:c>
      <x:c r="AK305" s="4" t="n">
        <x:f>SUM(COUNTIFS('Material routes'!$D$6:$D$1505,A305,'Material routes'!$C$6:$C$1505,"Ingredient candidate"),COUNTIFS('Material routes'!$D$6:$D$1505,A305,'Material routes'!$C$6:$C$1505,"Consumed input"),COUNTIFS('Material routes'!$D$6:$D$1505,A305,'Material routes'!$C$6:$C$1505,"Contained input"),COUNTIFS('Material routes'!$D$6:$D$1505,A305,'Material routes'!$C$6:$C$1505,"Transform input"))</x:f>
        <x:v>0</x:v>
      </x:c>
      <x:c r="AL305" s="4" t="n">
        <x:f>COUNTIFS('Material routes'!$D$6:$D$1505,A305,'Material routes'!$C$6:$C$1505,"Tool candidate")</x:f>
        <x:v>0</x:v>
      </x:c>
      <x:c r="AM305" s="4" t="str">
        <x:f>IF(AJ305&gt;0,"Route listed; review status/completeness",IF(C305="T0","Raw entry feed; no production route","No production route listed"))</x:f>
        <x:v>No production route listed</x:v>
      </x:c>
      <x:c r="AN305" s="14" t="n">
        <x:f>IF(C305="T0",0,IF(C305="T1",1,IF(C305="T2",2,IF(C305="T3",3,IF(C305="T4",4,IF(C305="Unassigned",98,99))))))</x:f>
        <x:v>99</x:v>
      </x:c>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unassigned;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Unassigned</x:v>
      </x:c>
      <x:c r="AI306" s="4" t="str">
        <x:v>Finished item</x:v>
      </x:c>
      <x:c r="AJ306" s="4" t="n">
        <x:f>COUNTIFS('Material routes'!$D$6:$D$1505,A306,'Material routes'!$C$6:$C$1505,"Output")</x:f>
        <x:v>0</x:v>
      </x:c>
      <x:c r="AK306" s="4" t="n">
        <x:f>SUM(COUNTIFS('Material routes'!$D$6:$D$1505,A306,'Material routes'!$C$6:$C$1505,"Ingredient candidate"),COUNTIFS('Material routes'!$D$6:$D$1505,A306,'Material routes'!$C$6:$C$1505,"Consumed input"),COUNTIFS('Material routes'!$D$6:$D$1505,A306,'Material routes'!$C$6:$C$1505,"Contained input"),COUNTIFS('Material routes'!$D$6:$D$1505,A306,'Material routes'!$C$6:$C$1505,"Transform input"))</x:f>
        <x:v>0</x:v>
      </x:c>
      <x:c r="AL306" s="4" t="n">
        <x:f>COUNTIFS('Material routes'!$D$6:$D$1505,A306,'Material routes'!$C$6:$C$1505,"Tool candidate")</x:f>
        <x:v>0</x:v>
      </x:c>
      <x:c r="AM306" s="4" t="str">
        <x:f>IF(AJ306&gt;0,"Route listed; review status/completeness",IF(C306="T0","Raw entry feed; no production route","No production route listed"))</x:f>
        <x:v>No production route listed</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unassigned;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Unassigned</x:v>
      </x:c>
      <x:c r="AI307" s="4" t="str">
        <x:v>Finished item</x:v>
      </x:c>
      <x:c r="AJ307" s="4" t="n">
        <x:f>COUNTIFS('Material routes'!$D$6:$D$1505,A307,'Material routes'!$C$6:$C$1505,"Output")</x:f>
        <x:v>0</x:v>
      </x:c>
      <x:c r="AK307" s="4" t="n">
        <x:f>SUM(COUNTIFS('Material routes'!$D$6:$D$1505,A307,'Material routes'!$C$6:$C$1505,"Ingredient candidate"),COUNTIFS('Material routes'!$D$6:$D$1505,A307,'Material routes'!$C$6:$C$1505,"Consumed input"),COUNTIFS('Material routes'!$D$6:$D$1505,A307,'Material routes'!$C$6:$C$1505,"Contained input"),COUNTIFS('Material routes'!$D$6:$D$1505,A307,'Material routes'!$C$6:$C$1505,"Transform input"))</x:f>
        <x:v>0</x:v>
      </x:c>
      <x:c r="AL307" s="4" t="n">
        <x:f>COUNTIFS('Material routes'!$D$6:$D$1505,A307,'Material routes'!$C$6:$C$1505,"Tool candidate")</x:f>
        <x:v>0</x:v>
      </x:c>
      <x:c r="AM307" s="4" t="str">
        <x:f>IF(AJ307&gt;0,"Route listed; review status/completeness",IF(C307="T0","Raw entry feed; no production route","No production route listed"))</x:f>
        <x:v>No production route listed</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unassigned;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Unassigned</x:v>
      </x:c>
      <x:c r="AI308" s="4" t="str">
        <x:v>Finished item</x:v>
      </x:c>
      <x:c r="AJ308" s="4" t="n">
        <x:f>COUNTIFS('Material routes'!$D$6:$D$1505,A308,'Material routes'!$C$6:$C$1505,"Output")</x:f>
        <x:v>0</x:v>
      </x:c>
      <x:c r="AK308" s="4" t="n">
        <x:f>SUM(COUNTIFS('Material routes'!$D$6:$D$1505,A308,'Material routes'!$C$6:$C$1505,"Ingredient candidate"),COUNTIFS('Material routes'!$D$6:$D$1505,A308,'Material routes'!$C$6:$C$1505,"Consumed input"),COUNTIFS('Material routes'!$D$6:$D$1505,A308,'Material routes'!$C$6:$C$1505,"Contained input"),COUNTIFS('Material routes'!$D$6:$D$1505,A308,'Material routes'!$C$6:$C$1505,"Transform input"))</x:f>
        <x:v>0</x:v>
      </x:c>
      <x:c r="AL308" s="4" t="n">
        <x:f>COUNTIFS('Material routes'!$D$6:$D$1505,A308,'Material routes'!$C$6:$C$1505,"Tool candidate")</x:f>
        <x:v>0</x:v>
      </x:c>
      <x:c r="AM308" s="4" t="str">
        <x:f>IF(AJ308&gt;0,"Route listed; review status/completeness",IF(C308="T0","Raw entry feed; no production route","No production route listed"))</x:f>
        <x:v>No production route listed</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unassigned;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Unassigned</x:v>
      </x:c>
      <x:c r="AI309" s="4" t="str">
        <x:v>Finished item</x:v>
      </x:c>
      <x:c r="AJ309" s="4" t="n">
        <x:f>COUNTIFS('Material routes'!$D$6:$D$1505,A309,'Material routes'!$C$6:$C$1505,"Output")</x:f>
        <x:v>0</x:v>
      </x:c>
      <x:c r="AK309" s="4" t="n">
        <x:f>SUM(COUNTIFS('Material routes'!$D$6:$D$1505,A309,'Material routes'!$C$6:$C$1505,"Ingredient candidate"),COUNTIFS('Material routes'!$D$6:$D$1505,A309,'Material routes'!$C$6:$C$1505,"Consumed input"),COUNTIFS('Material routes'!$D$6:$D$1505,A309,'Material routes'!$C$6:$C$1505,"Contained input"),COUNTIFS('Material routes'!$D$6:$D$1505,A309,'Material routes'!$C$6:$C$1505,"Transform input"))</x:f>
        <x:v>0</x:v>
      </x:c>
      <x:c r="AL309" s="4" t="n">
        <x:f>COUNTIFS('Material routes'!$D$6:$D$1505,A309,'Material routes'!$C$6:$C$1505,"Tool candidate")</x:f>
        <x:v>0</x:v>
      </x:c>
      <x:c r="AM309" s="4" t="str">
        <x:f>IF(AJ309&gt;0,"Route listed; review status/completeness",IF(C309="T0","Raw entry feed; no production route","No production route listed"))</x:f>
        <x:v>No production route listed</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unassigned;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Unassigned</x:v>
      </x:c>
      <x:c r="AI310" s="4" t="str">
        <x:v>Finished item</x:v>
      </x:c>
      <x:c r="AJ310" s="4" t="n">
        <x:f>COUNTIFS('Material routes'!$D$6:$D$1505,A310,'Material routes'!$C$6:$C$1505,"Output")</x:f>
        <x:v>0</x:v>
      </x:c>
      <x:c r="AK310" s="4" t="n">
        <x:f>SUM(COUNTIFS('Material routes'!$D$6:$D$1505,A310,'Material routes'!$C$6:$C$1505,"Ingredient candidate"),COUNTIFS('Material routes'!$D$6:$D$1505,A310,'Material routes'!$C$6:$C$1505,"Consumed input"),COUNTIFS('Material routes'!$D$6:$D$1505,A310,'Material routes'!$C$6:$C$1505,"Contained input"),COUNTIFS('Material routes'!$D$6:$D$1505,A310,'Material routes'!$C$6:$C$1505,"Transform input"))</x:f>
        <x:v>0</x:v>
      </x:c>
      <x:c r="AL310" s="4" t="n">
        <x:f>COUNTIFS('Material routes'!$D$6:$D$1505,A310,'Material routes'!$C$6:$C$1505,"Tool candidate")</x:f>
        <x:v>0</x:v>
      </x:c>
      <x:c r="AM310" s="4" t="str">
        <x:f>IF(AJ310&gt;0,"Route listed; review status/completeness",IF(C310="T0","Raw entry feed; no production route","No production route listed"))</x:f>
        <x:v>No production route listed</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unassigned;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Unassigned</x:v>
      </x:c>
      <x:c r="AI311" s="4" t="str">
        <x:v>Finished item</x:v>
      </x:c>
      <x:c r="AJ311" s="4" t="n">
        <x:f>COUNTIFS('Material routes'!$D$6:$D$1505,A311,'Material routes'!$C$6:$C$1505,"Output")</x:f>
        <x:v>0</x:v>
      </x:c>
      <x:c r="AK311" s="4" t="n">
        <x:f>SUM(COUNTIFS('Material routes'!$D$6:$D$1505,A311,'Material routes'!$C$6:$C$1505,"Ingredient candidate"),COUNTIFS('Material routes'!$D$6:$D$1505,A311,'Material routes'!$C$6:$C$1505,"Consumed input"),COUNTIFS('Material routes'!$D$6:$D$1505,A311,'Material routes'!$C$6:$C$1505,"Contained input"),COUNTIFS('Material routes'!$D$6:$D$1505,A311,'Material routes'!$C$6:$C$1505,"Transform input"))</x:f>
        <x:v>0</x:v>
      </x:c>
      <x:c r="AL311" s="4" t="n">
        <x:f>COUNTIFS('Material routes'!$D$6:$D$1505,A311,'Material routes'!$C$6:$C$1505,"Tool candidate")</x:f>
        <x:v>0</x:v>
      </x:c>
      <x:c r="AM311" s="4" t="str">
        <x:f>IF(AJ311&gt;0,"Route listed; review status/completeness",IF(C311="T0","Raw entry feed; no production route","No production route listed"))</x:f>
        <x:v>No production route listed</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unassigned;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Unassigned</x:v>
      </x:c>
      <x:c r="AI312" s="4" t="str">
        <x:v>Finished item</x:v>
      </x:c>
      <x:c r="AJ312" s="4" t="n">
        <x:f>COUNTIFS('Material routes'!$D$6:$D$1505,A312,'Material routes'!$C$6:$C$1505,"Output")</x:f>
        <x:v>0</x:v>
      </x:c>
      <x:c r="AK312" s="4" t="n">
        <x:f>SUM(COUNTIFS('Material routes'!$D$6:$D$1505,A312,'Material routes'!$C$6:$C$1505,"Ingredient candidate"),COUNTIFS('Material routes'!$D$6:$D$1505,A312,'Material routes'!$C$6:$C$1505,"Consumed input"),COUNTIFS('Material routes'!$D$6:$D$1505,A312,'Material routes'!$C$6:$C$1505,"Contained input"),COUNTIFS('Material routes'!$D$6:$D$1505,A312,'Material routes'!$C$6:$C$1505,"Transform input"))</x:f>
        <x:v>0</x:v>
      </x:c>
      <x:c r="AL312" s="4" t="n">
        <x:f>COUNTIFS('Material routes'!$D$6:$D$1505,A312,'Material routes'!$C$6:$C$1505,"Tool candidate")</x:f>
        <x:v>0</x:v>
      </x:c>
      <x:c r="AM312" s="4" t="str">
        <x:f>IF(AJ312&gt;0,"Route listed; review status/completeness",IF(C312="T0","Raw entry feed; no production route","No production route listed"))</x:f>
        <x:v>No production route listed</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unassigned;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Unassigned</x:v>
      </x:c>
      <x:c r="AI313" s="4" t="str">
        <x:v>Finished item</x:v>
      </x:c>
      <x:c r="AJ313" s="4" t="n">
        <x:f>COUNTIFS('Material routes'!$D$6:$D$1505,A313,'Material routes'!$C$6:$C$1505,"Output")</x:f>
        <x:v>0</x:v>
      </x:c>
      <x:c r="AK313" s="4" t="n">
        <x:f>SUM(COUNTIFS('Material routes'!$D$6:$D$1505,A313,'Material routes'!$C$6:$C$1505,"Ingredient candidate"),COUNTIFS('Material routes'!$D$6:$D$1505,A313,'Material routes'!$C$6:$C$1505,"Consumed input"),COUNTIFS('Material routes'!$D$6:$D$1505,A313,'Material routes'!$C$6:$C$1505,"Contained input"),COUNTIFS('Material routes'!$D$6:$D$1505,A313,'Material routes'!$C$6:$C$1505,"Transform input"))</x:f>
        <x:v>0</x:v>
      </x:c>
      <x:c r="AL313" s="4" t="n">
        <x:f>COUNTIFS('Material routes'!$D$6:$D$1505,A313,'Material routes'!$C$6:$C$1505,"Tool candidate")</x:f>
        <x:v>0</x:v>
      </x:c>
      <x:c r="AM313" s="4" t="str">
        <x:f>IF(AJ313&gt;0,"Route listed; review status/completeness",IF(C313="T0","Raw entry feed; no production route","No production route listed"))</x:f>
        <x:v>No production route listed</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str">
        <x:v>Biological resources</x:v>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biological resources; prepared fauna food ingredient; food material; processed intermediate; fauna; food preparation; faunal tissue; particles; proposal; phagea; algae; t1; not applicable; material</x:v>
      </x:c>
      <x:c r="AF314" s="4" t="str">
        <x:v>Accepted direction for processed-food families; individual recipes, ingredient qualification and effects remain design proposals. Lore category review: Resources -&gt; Biological resources. Classification only; original item status and tier retained.</x:v>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routes'!$D$6:$D$1505,A314,'Material routes'!$C$6:$C$1505,"Output")</x:f>
        <x:v>1</x:v>
      </x:c>
      <x:c r="AK314" s="4" t="n">
        <x:f>SUM(COUNTIFS('Material routes'!$D$6:$D$1505,A314,'Material routes'!$C$6:$C$1505,"Ingredient candidate"),COUNTIFS('Material routes'!$D$6:$D$1505,A314,'Material routes'!$C$6:$C$1505,"Consumed input"),COUNTIFS('Material routes'!$D$6:$D$1505,A314,'Material routes'!$C$6:$C$1505,"Contained input"),COUNTIFS('Material routes'!$D$6:$D$1505,A314,'Material routes'!$C$6:$C$1505,"Transform input"))</x:f>
        <x:v>0</x:v>
      </x:c>
      <x:c r="AL314" s="4" t="n">
        <x:f>COUNTIFS('Material routes'!$D$6:$D$1505,A314,'Material routes'!$C$6:$C$1505,"Tool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str">
        <x:v>Biological resources</x:v>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biological resources; prepared fauna food ingredient; food material; processed intermediate; fauna; food preparation; faunal tissue; paste; proposal; phagea; algae; t1; not applicable; material</x:v>
      </x:c>
      <x:c r="AF315" s="4" t="str">
        <x:v>Accepted direction for processed-food families; individual recipes, ingredient qualification and effects remain design proposals. Lore category review: Resources -&gt; Biological resources. Classification only; original item status and tier retained.</x:v>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routes'!$D$6:$D$1505,A315,'Material routes'!$C$6:$C$1505,"Output")</x:f>
        <x:v>1</x:v>
      </x:c>
      <x:c r="AK315" s="4" t="n">
        <x:f>SUM(COUNTIFS('Material routes'!$D$6:$D$1505,A315,'Material routes'!$C$6:$C$1505,"Ingredient candidate"),COUNTIFS('Material routes'!$D$6:$D$1505,A315,'Material routes'!$C$6:$C$1505,"Consumed input"),COUNTIFS('Material routes'!$D$6:$D$1505,A315,'Material routes'!$C$6:$C$1505,"Contained input"),COUNTIFS('Material routes'!$D$6:$D$1505,A315,'Material routes'!$C$6:$C$1505,"Transform input"))</x:f>
        <x:v>1</x:v>
      </x:c>
      <x:c r="AL315" s="4" t="n">
        <x:f>COUNTIFS('Material routes'!$D$6:$D$1505,A315,'Material routes'!$C$6:$C$1505,"Tool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str">
        <x:v>Containers</x:v>
      </x:c>
      <x:c r="E316" s="9" t="str">
        <x:v>Food packaging</x:v>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str">
        <x:v>cargo organization; phagea; algae</x:v>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containers; food packaging; container; finished item; manufactured / unresolved; food service; glass or ceramic; assembly; proposal; cargo organization; phagea; algae; not applicable; unassigned; finished item</x:v>
      </x:c>
      <x:c r="AF316" s="4" t="str">
        <x:v>Accepted direction for processed-food families; individual recipes, ingredient qualification and effects remain design proposals.</x:v>
      </x:c>
      <x:c r="AG316" s="4" t="str">
        <x:v>Finished endpoint; material tier is not applicable. Input tiers belong to the chosen recipe.</x:v>
      </x:c>
      <x:c r="AH316" s="4" t="str">
        <x:v>Unassigned</x:v>
      </x:c>
      <x:c r="AI316" s="4" t="str">
        <x:v>Finished item</x:v>
      </x:c>
      <x:c r="AJ316" s="4" t="n">
        <x:f>COUNTIFS('Material routes'!$D$6:$D$1505,A316,'Material routes'!$C$6:$C$1505,"Output")</x:f>
        <x:v>0</x:v>
      </x:c>
      <x:c r="AK316" s="4" t="n">
        <x:f>SUM(COUNTIFS('Material routes'!$D$6:$D$1505,A316,'Material routes'!$C$6:$C$1505,"Ingredient candidate"),COUNTIFS('Material routes'!$D$6:$D$1505,A316,'Material routes'!$C$6:$C$1505,"Consumed input"),COUNTIFS('Material routes'!$D$6:$D$1505,A316,'Material routes'!$C$6:$C$1505,"Contained input"),COUNTIFS('Material routes'!$D$6:$D$1505,A316,'Material routes'!$C$6:$C$1505,"Transform input"))</x:f>
        <x:v>0</x:v>
      </x:c>
      <x:c r="AL316" s="4" t="n">
        <x:f>COUNTIFS('Material routes'!$D$6:$D$1505,A316,'Material routes'!$C$6:$C$1505,"Tool candidate")</x:f>
        <x:v>0</x:v>
      </x:c>
      <x:c r="AM316" s="4" t="str">
        <x:f>IF(AJ316&gt;0,"Route listed; review status/completeness",IF(C316="T0","Raw entry feed; no production route","No production route listed"))</x:f>
        <x:v>No production route listed</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str">
        <x:v>Containers</x:v>
      </x:c>
      <x:c r="E317" s="9" t="str">
        <x:v>Food packaging</x:v>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str">
        <x:v>cargo organization; phagea; algae</x:v>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containers; food packaging; carrier; finished item; manufactured / unresolved; food service; metal or shell; assembly; proposal; cargo organization; phagea; algae; not applicable; unassigned; finished item</x:v>
      </x:c>
      <x:c r="AF317" s="4" t="str">
        <x:v>Accepted direction for processed-food families; individual recipes, ingredient qualification and effects remain design proposals.</x:v>
      </x:c>
      <x:c r="AG317" s="4" t="str">
        <x:v>Finished endpoint; material tier is not applicable. Input tiers belong to the chosen recipe.</x:v>
      </x:c>
      <x:c r="AH317" s="4" t="str">
        <x:v>Unassigned</x:v>
      </x:c>
      <x:c r="AI317" s="4" t="str">
        <x:v>Finished item</x:v>
      </x:c>
      <x:c r="AJ317" s="4" t="n">
        <x:f>COUNTIFS('Material routes'!$D$6:$D$1505,A317,'Material routes'!$C$6:$C$1505,"Output")</x:f>
        <x:v>0</x:v>
      </x:c>
      <x:c r="AK317" s="4" t="n">
        <x:f>SUM(COUNTIFS('Material routes'!$D$6:$D$1505,A317,'Material routes'!$C$6:$C$1505,"Ingredient candidate"),COUNTIFS('Material routes'!$D$6:$D$1505,A317,'Material routes'!$C$6:$C$1505,"Consumed input"),COUNTIFS('Material routes'!$D$6:$D$1505,A317,'Material routes'!$C$6:$C$1505,"Contained input"),COUNTIFS('Material routes'!$D$6:$D$1505,A317,'Material routes'!$C$6:$C$1505,"Transform input"))</x:f>
        <x:v>0</x:v>
      </x:c>
      <x:c r="AL317" s="4" t="n">
        <x:f>COUNTIFS('Material routes'!$D$6:$D$1505,A317,'Material routes'!$C$6:$C$1505,"Tool candidate")</x:f>
        <x:v>0</x:v>
      </x:c>
      <x:c r="AM317" s="4" t="str">
        <x:f>IF(AJ317&gt;0,"Route listed; review status/completeness",IF(C317="T0","Raw entry feed; no production route","No production route listed"))</x:f>
        <x:v>No production route listed</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t="str">
        <x:v>proposal.food.meal_carrier</x:v>
      </x:c>
      <x:c r="B318" s="9" t="str">
        <x:v>Prepared-meal carrier</x:v>
      </x:c>
      <x:c r="C318" s="4" t="str">
        <x:v>Not applicable</x:v>
      </x:c>
      <x:c r="D318" s="9" t="str">
        <x:v>Containers</x:v>
      </x:c>
      <x:c r="E318" s="9" t="str">
        <x:v>Food packaging</x:v>
      </x:c>
      <x:c r="F318" s="9" t="str">
        <x:v>New proposal</x:v>
      </x:c>
      <x:c r="G318" s="9" t="str">
        <x:v>Lidded food-service carrier for a prepared algae meal portion.</x:v>
      </x:c>
      <x:c r="H318" s="9" t="str">
        <x:v>None</x:v>
      </x:c>
      <x:c r="I318" s="9" t="str">
        <x:v>Prepared portions / vessels; Booter eligibility and capacity TBD</x:v>
      </x:c>
      <x:c r="J318" s="13"/>
      <x:c r="K318" s="15"/>
      <x:c r="L318" s="9" t="str">
        <x:v>Food-service craft or trade; exact route TBD</x:v>
      </x:c>
      <x:c r="M318" s="9" t="str">
        <x:v>No recipe, ratio or serving quantity authored. Food processing and any heating need setting-compatible design.</x:v>
      </x:c>
      <x:c r="N318" s="9" t="str">
        <x:v>Not implemented</x:v>
      </x:c>
      <x:c r="O318" s="9" t="str">
        <x:v>Build on existing ceramic lid/vessel craft. It is distinct from meal contents, a cooking pot and an industrial chemical jar.</x:v>
      </x:c>
      <x:c r="P318" s="17"/>
      <x:c r="Q318" s="17"/>
      <x:c r="R318" s="17"/>
      <x:c r="S318" s="17"/>
      <x:c r="T318" s="17"/>
      <x:c r="U318" s="9" t="str">
        <x:v>Higher-performing processed Phagia consumables and high-quality fauna-mixed delicacies are author direction. Specific performance, supply costs, value, shelf life and consumption behavior remain unresolved.</x:v>
      </x:c>
      <x:c r="V318" s="11" t="str">
        <x:v>cargo organization; phagea; algae</x:v>
      </x:c>
      <x:c r="W318" s="9" t="str">
        <x:v>Direct author Phagia food/drink processing and fauna-delicacy direction October 14, 2026; Docs/WORLD_BASIS.md#survival-rules. Specific named dishes and packaging are proposals.</x:v>
      </x:c>
      <x:c r="X318" s="4" t="str">
        <x:v>Container</x:v>
      </x:c>
      <x:c r="Y318" s="4" t="str">
        <x:v>Finished item</x:v>
      </x:c>
      <x:c r="Z318" s="4" t="str">
        <x:v>Manufactured / unresolved</x:v>
      </x:c>
      <x:c r="AA318" s="4" t="str">
        <x:v>Food service</x:v>
      </x:c>
      <x:c r="AB318" s="4" t="str">
        <x:v>Ceramic</x:v>
      </x:c>
      <x:c r="AC318" s="4" t="str">
        <x:v>Assembly</x:v>
      </x:c>
      <x:c r="AD318" s="4" t="str">
        <x:v>Proposal</x:v>
      </x:c>
      <x:c r="AE318" s="4" t="str">
        <x:f>LOWER(A318&amp;"; "&amp;B318&amp;"; "&amp;D318&amp;"; "&amp;E318&amp;"; "&amp;X318&amp;"; "&amp;Y318&amp;"; "&amp;Z318&amp;"; "&amp;AA318&amp;"; "&amp;AB318&amp;"; "&amp;AC318&amp;"; "&amp;AD318&amp;"; "&amp;V318&amp;"; "&amp;C318&amp;"; "&amp;AH318&amp;"; "&amp;AI318)</x:f>
        <x:v>proposal.food.meal_carrier; prepared-meal carrier; containers; food packaging; container; finished item; manufactured / unresolved; food service; ceramic; assembly; proposal; cargo organization; phagea; algae; not applicable; unassigned; finished item</x:v>
      </x:c>
      <x:c r="AF318" s="4" t="str">
        <x:v>Accepted direction for processed-food families; individual recipes, ingredient qualification and effects remain design proposals.</x:v>
      </x:c>
      <x:c r="AG318" s="4" t="str">
        <x:v>Finished endpoint; material tier is not applicable. Input tiers belong to the chosen recipe.</x:v>
      </x:c>
      <x:c r="AH318" s="4" t="str">
        <x:v>Unassigned</x:v>
      </x:c>
      <x:c r="AI318" s="4" t="str">
        <x:v>Finished item</x:v>
      </x:c>
      <x:c r="AJ318" s="4" t="n">
        <x:f>COUNTIFS('Material routes'!$D$6:$D$1505,A318,'Material routes'!$C$6:$C$1505,"Output")</x:f>
        <x:v>0</x:v>
      </x:c>
      <x:c r="AK318" s="4" t="n">
        <x:f>SUM(COUNTIFS('Material routes'!$D$6:$D$1505,A318,'Material routes'!$C$6:$C$1505,"Ingredient candidate"),COUNTIFS('Material routes'!$D$6:$D$1505,A318,'Material routes'!$C$6:$C$1505,"Consumed input"),COUNTIFS('Material routes'!$D$6:$D$1505,A318,'Material routes'!$C$6:$C$1505,"Contained input"),COUNTIFS('Material routes'!$D$6:$D$1505,A318,'Material routes'!$C$6:$C$1505,"Transform input"))</x:f>
        <x:v>0</x:v>
      </x:c>
      <x:c r="AL318" s="4" t="n">
        <x:f>COUNTIFS('Material routes'!$D$6:$D$1505,A318,'Material routes'!$C$6:$C$1505,"Tool candidate")</x:f>
        <x:v>0</x:v>
      </x:c>
      <x:c r="AM318" s="4" t="str">
        <x:f>IF(AJ318&gt;0,"Route listed; review status/completeness",IF(C318="T0","Raw entry feed; no production route","No production route listed"))</x:f>
        <x:v>No production route listed</x:v>
      </x:c>
      <x:c r="AN318" s="14" t="n">
        <x:f>IF(C318="T0",0,IF(C318="T1",1,IF(C318="T2",2,IF(C318="T3",3,IF(C318="T4",4,IF(C318="Unassigned",98,99))))))</x:f>
        <x:v>99</x:v>
      </x:c>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routes'!$D$6:$D$1505,A319,'Material routes'!$C$6:$C$1505,"Output")</x:f>
        <x:v>0</x:v>
      </x:c>
      <x:c r="AK319" s="4" t="n">
        <x:f>SUM(COUNTIFS('Material routes'!$D$6:$D$1505,A319,'Material routes'!$C$6:$C$1505,"Ingredient candidate"),COUNTIFS('Material routes'!$D$6:$D$1505,A319,'Material routes'!$C$6:$C$1505,"Consumed input"),COUNTIFS('Material routes'!$D$6:$D$1505,A319,'Material routes'!$C$6:$C$1505,"Contained input"),COUNTIFS('Material routes'!$D$6:$D$1505,A319,'Material routes'!$C$6:$C$1505,"Transform input"))</x:f>
        <x:v>1</x:v>
      </x:c>
      <x:c r="AL319" s="4" t="n">
        <x:f>COUNTIFS('Material routes'!$D$6:$D$1505,A319,'Material routes'!$C$6:$C$1505,"Tool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routes'!$D$6:$D$1505,A320,'Material routes'!$C$6:$C$1505,"Output")</x:f>
        <x:v>0</x:v>
      </x:c>
      <x:c r="AK320" s="4" t="n">
        <x:f>SUM(COUNTIFS('Material routes'!$D$6:$D$1505,A320,'Material routes'!$C$6:$C$1505,"Ingredient candidate"),COUNTIFS('Material routes'!$D$6:$D$1505,A320,'Material routes'!$C$6:$C$1505,"Consumed input"),COUNTIFS('Material routes'!$D$6:$D$1505,A320,'Material routes'!$C$6:$C$1505,"Contained input"),COUNTIFS('Material routes'!$D$6:$D$1505,A320,'Material routes'!$C$6:$C$1505,"Transform input"))</x:f>
        <x:v>1</x:v>
      </x:c>
      <x:c r="AL320" s="4" t="n">
        <x:f>COUNTIFS('Material routes'!$D$6:$D$1505,A320,'Material routes'!$C$6:$C$1505,"Tool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routes'!$D$6:$D$1505,A321,'Material routes'!$C$6:$C$1505,"Output")</x:f>
        <x:v>0</x:v>
      </x:c>
      <x:c r="AK321" s="4" t="n">
        <x:f>SUM(COUNTIFS('Material routes'!$D$6:$D$1505,A321,'Material routes'!$C$6:$C$1505,"Ingredient candidate"),COUNTIFS('Material routes'!$D$6:$D$1505,A321,'Material routes'!$C$6:$C$1505,"Consumed input"),COUNTIFS('Material routes'!$D$6:$D$1505,A321,'Material routes'!$C$6:$C$1505,"Contained input"),COUNTIFS('Material routes'!$D$6:$D$1505,A321,'Material routes'!$C$6:$C$1505,"Transform input"))</x:f>
        <x:v>0</x:v>
      </x:c>
      <x:c r="AL321" s="4" t="n">
        <x:f>COUNTIFS('Material routes'!$D$6:$D$1505,A321,'Material routes'!$C$6:$C$1505,"Tool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routes'!$D$6:$D$1505,A322,'Material routes'!$C$6:$C$1505,"Output")</x:f>
        <x:v>0</x:v>
      </x:c>
      <x:c r="AK322" s="4" t="n">
        <x:f>SUM(COUNTIFS('Material routes'!$D$6:$D$1505,A322,'Material routes'!$C$6:$C$1505,"Ingredient candidate"),COUNTIFS('Material routes'!$D$6:$D$1505,A322,'Material routes'!$C$6:$C$1505,"Consumed input"),COUNTIFS('Material routes'!$D$6:$D$1505,A322,'Material routes'!$C$6:$C$1505,"Contained input"),COUNTIFS('Material routes'!$D$6:$D$1505,A322,'Material routes'!$C$6:$C$1505,"Transform input"))</x:f>
        <x:v>0</x:v>
      </x:c>
      <x:c r="AL322" s="4" t="n">
        <x:f>COUNTIFS('Material routes'!$D$6:$D$1505,A322,'Material routes'!$C$6:$C$1505,"Tool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routes'!$D$6:$D$1505,A323,'Material routes'!$C$6:$C$1505,"Output")</x:f>
        <x:v>0</x:v>
      </x:c>
      <x:c r="AK323" s="4" t="n">
        <x:f>SUM(COUNTIFS('Material routes'!$D$6:$D$1505,A323,'Material routes'!$C$6:$C$1505,"Ingredient candidate"),COUNTIFS('Material routes'!$D$6:$D$1505,A323,'Material routes'!$C$6:$C$1505,"Consumed input"),COUNTIFS('Material routes'!$D$6:$D$1505,A323,'Material routes'!$C$6:$C$1505,"Contained input"),COUNTIFS('Material routes'!$D$6:$D$1505,A323,'Material routes'!$C$6:$C$1505,"Transform input"))</x:f>
        <x:v>1</x:v>
      </x:c>
      <x:c r="AL323" s="4" t="n">
        <x:f>COUNTIFS('Material routes'!$D$6:$D$1505,A323,'Material routes'!$C$6:$C$1505,"Tool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routes'!$D$6:$D$1505,A324,'Material routes'!$C$6:$C$1505,"Output")</x:f>
        <x:v>0</x:v>
      </x:c>
      <x:c r="AK324" s="4" t="n">
        <x:f>SUM(COUNTIFS('Material routes'!$D$6:$D$1505,A324,'Material routes'!$C$6:$C$1505,"Ingredient candidate"),COUNTIFS('Material routes'!$D$6:$D$1505,A324,'Material routes'!$C$6:$C$1505,"Consumed input"),COUNTIFS('Material routes'!$D$6:$D$1505,A324,'Material routes'!$C$6:$C$1505,"Contained input"),COUNTIFS('Material routes'!$D$6:$D$1505,A324,'Material routes'!$C$6:$C$1505,"Transform input"))</x:f>
        <x:v>0</x:v>
      </x:c>
      <x:c r="AL324" s="4" t="n">
        <x:f>COUNTIFS('Material routes'!$D$6:$D$1505,A324,'Material routes'!$C$6:$C$1505,"Tool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routes'!$D$6:$D$1505,A325,'Material routes'!$C$6:$C$1505,"Output")</x:f>
        <x:v>0</x:v>
      </x:c>
      <x:c r="AK325" s="4" t="n">
        <x:f>SUM(COUNTIFS('Material routes'!$D$6:$D$1505,A325,'Material routes'!$C$6:$C$1505,"Ingredient candidate"),COUNTIFS('Material routes'!$D$6:$D$1505,A325,'Material routes'!$C$6:$C$1505,"Consumed input"),COUNTIFS('Material routes'!$D$6:$D$1505,A325,'Material routes'!$C$6:$C$1505,"Contained input"),COUNTIFS('Material routes'!$D$6:$D$1505,A325,'Material routes'!$C$6:$C$1505,"Transform input"))</x:f>
        <x:v>0</x:v>
      </x:c>
      <x:c r="AL325" s="4" t="n">
        <x:f>COUNTIFS('Material routes'!$D$6:$D$1505,A325,'Material routes'!$C$6:$C$1505,"Tool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routes'!$D$6:$D$1505,A326,'Material routes'!$C$6:$C$1505,"Output")</x:f>
        <x:v>0</x:v>
      </x:c>
      <x:c r="AK326" s="4" t="n">
        <x:f>SUM(COUNTIFS('Material routes'!$D$6:$D$1505,A326,'Material routes'!$C$6:$C$1505,"Ingredient candidate"),COUNTIFS('Material routes'!$D$6:$D$1505,A326,'Material routes'!$C$6:$C$1505,"Consumed input"),COUNTIFS('Material routes'!$D$6:$D$1505,A326,'Material routes'!$C$6:$C$1505,"Contained input"),COUNTIFS('Material routes'!$D$6:$D$1505,A326,'Material routes'!$C$6:$C$1505,"Transform input"))</x:f>
        <x:v>0</x:v>
      </x:c>
      <x:c r="AL326" s="4" t="n">
        <x:f>COUNTIFS('Material routes'!$D$6:$D$1505,A326,'Material routes'!$C$6:$C$1505,"Tool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routes'!$D$6:$D$1505,A327,'Material routes'!$C$6:$C$1505,"Output")</x:f>
        <x:v>0</x:v>
      </x:c>
      <x:c r="AK327" s="4" t="n">
        <x:f>SUM(COUNTIFS('Material routes'!$D$6:$D$1505,A327,'Material routes'!$C$6:$C$1505,"Ingredient candidate"),COUNTIFS('Material routes'!$D$6:$D$1505,A327,'Material routes'!$C$6:$C$1505,"Consumed input"),COUNTIFS('Material routes'!$D$6:$D$1505,A327,'Material routes'!$C$6:$C$1505,"Contained input"),COUNTIFS('Material routes'!$D$6:$D$1505,A327,'Material routes'!$C$6:$C$1505,"Transform input"))</x:f>
        <x:v>1</x:v>
      </x:c>
      <x:c r="AL327" s="4" t="n">
        <x:f>COUNTIFS('Material routes'!$D$6:$D$1505,A327,'Material routes'!$C$6:$C$1505,"Tool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str">
        <x:v>Salvage feedstock</x:v>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feedstock;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routes'!$D$6:$D$1505,A328,'Material routes'!$C$6:$C$1505,"Output")</x:f>
        <x:v>0</x:v>
      </x:c>
      <x:c r="AK328" s="4" t="n">
        <x:f>SUM(COUNTIFS('Material routes'!$D$6:$D$1505,A328,'Material routes'!$C$6:$C$1505,"Ingredient candidate"),COUNTIFS('Material routes'!$D$6:$D$1505,A328,'Material routes'!$C$6:$C$1505,"Consumed input"),COUNTIFS('Material routes'!$D$6:$D$1505,A328,'Material routes'!$C$6:$C$1505,"Contained input"),COUNTIFS('Material routes'!$D$6:$D$1505,A328,'Material routes'!$C$6:$C$1505,"Transform input"))</x:f>
        <x:v>1</x:v>
      </x:c>
      <x:c r="AL328" s="4" t="n">
        <x:f>COUNTIFS('Material routes'!$D$6:$D$1505,A328,'Material routes'!$C$6:$C$1505,"Tool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str">
        <x:v>Salvage feedstock</x:v>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feedstock;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routes'!$D$6:$D$1505,A329,'Material routes'!$C$6:$C$1505,"Output")</x:f>
        <x:v>0</x:v>
      </x:c>
      <x:c r="AK329" s="4" t="n">
        <x:f>SUM(COUNTIFS('Material routes'!$D$6:$D$1505,A329,'Material routes'!$C$6:$C$1505,"Ingredient candidate"),COUNTIFS('Material routes'!$D$6:$D$1505,A329,'Material routes'!$C$6:$C$1505,"Consumed input"),COUNTIFS('Material routes'!$D$6:$D$1505,A329,'Material routes'!$C$6:$C$1505,"Contained input"),COUNTIFS('Material routes'!$D$6:$D$1505,A329,'Material routes'!$C$6:$C$1505,"Transform input"))</x:f>
        <x:v>1</x:v>
      </x:c>
      <x:c r="AL329" s="4" t="n">
        <x:f>COUNTIFS('Material routes'!$D$6:$D$1505,A329,'Material routes'!$C$6:$C$1505,"Tool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str">
        <x:v>Salvage feedstock</x:v>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feedstock;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routes'!$D$6:$D$1505,A330,'Material routes'!$C$6:$C$1505,"Output")</x:f>
        <x:v>0</x:v>
      </x:c>
      <x:c r="AK330" s="4" t="n">
        <x:f>SUM(COUNTIFS('Material routes'!$D$6:$D$1505,A330,'Material routes'!$C$6:$C$1505,"Ingredient candidate"),COUNTIFS('Material routes'!$D$6:$D$1505,A330,'Material routes'!$C$6:$C$1505,"Consumed input"),COUNTIFS('Material routes'!$D$6:$D$1505,A330,'Material routes'!$C$6:$C$1505,"Contained input"),COUNTIFS('Material routes'!$D$6:$D$1505,A330,'Material routes'!$C$6:$C$1505,"Transform input"))</x:f>
        <x:v>0</x:v>
      </x:c>
      <x:c r="AL330" s="4" t="n">
        <x:f>COUNTIFS('Material routes'!$D$6:$D$1505,A330,'Material routes'!$C$6:$C$1505,"Tool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str">
        <x:v>Salvage feedstock</x:v>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feedstock;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routes'!$D$6:$D$1505,A331,'Material routes'!$C$6:$C$1505,"Output")</x:f>
        <x:v>0</x:v>
      </x:c>
      <x:c r="AK331" s="4" t="n">
        <x:f>SUM(COUNTIFS('Material routes'!$D$6:$D$1505,A331,'Material routes'!$C$6:$C$1505,"Ingredient candidate"),COUNTIFS('Material routes'!$D$6:$D$1505,A331,'Material routes'!$C$6:$C$1505,"Consumed input"),COUNTIFS('Material routes'!$D$6:$D$1505,A331,'Material routes'!$C$6:$C$1505,"Contained input"),COUNTIFS('Material routes'!$D$6:$D$1505,A331,'Material routes'!$C$6:$C$1505,"Transform input"))</x:f>
        <x:v>1</x:v>
      </x:c>
      <x:c r="AL331" s="4" t="n">
        <x:f>COUNTIFS('Material routes'!$D$6:$D$1505,A331,'Material routes'!$C$6:$C$1505,"Tool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str">
        <x:v>Salvage feedstock</x:v>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feedstock;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routes'!$D$6:$D$1505,A332,'Material routes'!$C$6:$C$1505,"Output")</x:f>
        <x:v>0</x:v>
      </x:c>
      <x:c r="AK332" s="4" t="n">
        <x:f>SUM(COUNTIFS('Material routes'!$D$6:$D$1505,A332,'Material routes'!$C$6:$C$1505,"Ingredient candidate"),COUNTIFS('Material routes'!$D$6:$D$1505,A332,'Material routes'!$C$6:$C$1505,"Consumed input"),COUNTIFS('Material routes'!$D$6:$D$1505,A332,'Material routes'!$C$6:$C$1505,"Contained input"),COUNTIFS('Material routes'!$D$6:$D$1505,A332,'Material routes'!$C$6:$C$1505,"Transform input"))</x:f>
        <x:v>0</x:v>
      </x:c>
      <x:c r="AL332" s="4" t="n">
        <x:f>COUNTIFS('Material routes'!$D$6:$D$1505,A332,'Material routes'!$C$6:$C$1505,"Tool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str">
        <x:v>Salvage feedstock</x:v>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feedstock;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routes'!$D$6:$D$1505,A333,'Material routes'!$C$6:$C$1505,"Output")</x:f>
        <x:v>0</x:v>
      </x:c>
      <x:c r="AK333" s="4" t="n">
        <x:f>SUM(COUNTIFS('Material routes'!$D$6:$D$1505,A333,'Material routes'!$C$6:$C$1505,"Ingredient candidate"),COUNTIFS('Material routes'!$D$6:$D$1505,A333,'Material routes'!$C$6:$C$1505,"Consumed input"),COUNTIFS('Material routes'!$D$6:$D$1505,A333,'Material routes'!$C$6:$C$1505,"Contained input"),COUNTIFS('Material routes'!$D$6:$D$1505,A333,'Material routes'!$C$6:$C$1505,"Transform input"))</x:f>
        <x:v>0</x:v>
      </x:c>
      <x:c r="AL333" s="4" t="n">
        <x:f>COUNTIFS('Material routes'!$D$6:$D$1505,A333,'Material routes'!$C$6:$C$1505,"Tool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str">
        <x:v>Salvage feedstock</x:v>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feedstock;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routes'!$D$6:$D$1505,A334,'Material routes'!$C$6:$C$1505,"Output")</x:f>
        <x:v>0</x:v>
      </x:c>
      <x:c r="AK334" s="4" t="n">
        <x:f>SUM(COUNTIFS('Material routes'!$D$6:$D$1505,A334,'Material routes'!$C$6:$C$1505,"Ingredient candidate"),COUNTIFS('Material routes'!$D$6:$D$1505,A334,'Material routes'!$C$6:$C$1505,"Consumed input"),COUNTIFS('Material routes'!$D$6:$D$1505,A334,'Material routes'!$C$6:$C$1505,"Contained input"),COUNTIFS('Material routes'!$D$6:$D$1505,A334,'Material routes'!$C$6:$C$1505,"Transform input"))</x:f>
        <x:v>0</x:v>
      </x:c>
      <x:c r="AL334" s="4" t="n">
        <x:f>COUNTIFS('Material routes'!$D$6:$D$1505,A334,'Material routes'!$C$6:$C$1505,"Tool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routes'!$D$6:$D$1505,A335,'Material routes'!$C$6:$C$1505,"Output")</x:f>
        <x:v>0</x:v>
      </x:c>
      <x:c r="AK335" s="4" t="n">
        <x:f>SUM(COUNTIFS('Material routes'!$D$6:$D$1505,A335,'Material routes'!$C$6:$C$1505,"Ingredient candidate"),COUNTIFS('Material routes'!$D$6:$D$1505,A335,'Material routes'!$C$6:$C$1505,"Consumed input"),COUNTIFS('Material routes'!$D$6:$D$1505,A335,'Material routes'!$C$6:$C$1505,"Contained input"),COUNTIFS('Material routes'!$D$6:$D$1505,A335,'Material routes'!$C$6:$C$1505,"Transform input"))</x:f>
        <x:v>0</x:v>
      </x:c>
      <x:c r="AL335" s="4" t="n">
        <x:f>COUNTIFS('Material routes'!$D$6:$D$1505,A335,'Material routes'!$C$6:$C$1505,"Tool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routes'!$D$6:$D$1505,A336,'Material routes'!$C$6:$C$1505,"Output")</x:f>
        <x:v>0</x:v>
      </x:c>
      <x:c r="AK336" s="4" t="n">
        <x:f>SUM(COUNTIFS('Material routes'!$D$6:$D$1505,A336,'Material routes'!$C$6:$C$1505,"Ingredient candidate"),COUNTIFS('Material routes'!$D$6:$D$1505,A336,'Material routes'!$C$6:$C$1505,"Consumed input"),COUNTIFS('Material routes'!$D$6:$D$1505,A336,'Material routes'!$C$6:$C$1505,"Contained input"),COUNTIFS('Material routes'!$D$6:$D$1505,A336,'Material routes'!$C$6:$C$1505,"Transform input"))</x:f>
        <x:v>0</x:v>
      </x:c>
      <x:c r="AL336" s="4" t="n">
        <x:f>COUNTIFS('Material routes'!$D$6:$D$1505,A336,'Material routes'!$C$6:$C$1505,"Tool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routes'!$D$6:$D$1505,A337,'Material routes'!$C$6:$C$1505,"Output")</x:f>
        <x:v>0</x:v>
      </x:c>
      <x:c r="AK337" s="4" t="n">
        <x:f>SUM(COUNTIFS('Material routes'!$D$6:$D$1505,A337,'Material routes'!$C$6:$C$1505,"Ingredient candidate"),COUNTIFS('Material routes'!$D$6:$D$1505,A337,'Material routes'!$C$6:$C$1505,"Consumed input"),COUNTIFS('Material routes'!$D$6:$D$1505,A337,'Material routes'!$C$6:$C$1505,"Contained input"),COUNTIFS('Material routes'!$D$6:$D$1505,A337,'Material routes'!$C$6:$C$1505,"Transform input"))</x:f>
        <x:v>1</x:v>
      </x:c>
      <x:c r="AL337" s="4" t="n">
        <x:f>COUNTIFS('Material routes'!$D$6:$D$1505,A337,'Material routes'!$C$6:$C$1505,"Tool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routes'!$D$6:$D$1505,A338,'Material routes'!$C$6:$C$1505,"Output")</x:f>
        <x:v>0</x:v>
      </x:c>
      <x:c r="AK338" s="4" t="n">
        <x:f>SUM(COUNTIFS('Material routes'!$D$6:$D$1505,A338,'Material routes'!$C$6:$C$1505,"Ingredient candidate"),COUNTIFS('Material routes'!$D$6:$D$1505,A338,'Material routes'!$C$6:$C$1505,"Consumed input"),COUNTIFS('Material routes'!$D$6:$D$1505,A338,'Material routes'!$C$6:$C$1505,"Contained input"),COUNTIFS('Material routes'!$D$6:$D$1505,A338,'Material routes'!$C$6:$C$1505,"Transform input"))</x:f>
        <x:v>1</x:v>
      </x:c>
      <x:c r="AL338" s="4" t="n">
        <x:f>COUNTIFS('Material routes'!$D$6:$D$1505,A338,'Material routes'!$C$6:$C$1505,"Tool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routes'!$D$6:$D$1505,A339,'Material routes'!$C$6:$C$1505,"Output")</x:f>
        <x:v>0</x:v>
      </x:c>
      <x:c r="AK339" s="4" t="n">
        <x:f>SUM(COUNTIFS('Material routes'!$D$6:$D$1505,A339,'Material routes'!$C$6:$C$1505,"Ingredient candidate"),COUNTIFS('Material routes'!$D$6:$D$1505,A339,'Material routes'!$C$6:$C$1505,"Consumed input"),COUNTIFS('Material routes'!$D$6:$D$1505,A339,'Material routes'!$C$6:$C$1505,"Contained input"),COUNTIFS('Material routes'!$D$6:$D$1505,A339,'Material routes'!$C$6:$C$1505,"Transform input"))</x:f>
        <x:v>1</x:v>
      </x:c>
      <x:c r="AL339" s="4" t="n">
        <x:f>COUNTIFS('Material routes'!$D$6:$D$1505,A339,'Material routes'!$C$6:$C$1505,"Tool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routes'!$D$6:$D$1505,A340,'Material routes'!$C$6:$C$1505,"Output")</x:f>
        <x:v>0</x:v>
      </x:c>
      <x:c r="AK340" s="4" t="n">
        <x:f>SUM(COUNTIFS('Material routes'!$D$6:$D$1505,A340,'Material routes'!$C$6:$C$1505,"Ingredient candidate"),COUNTIFS('Material routes'!$D$6:$D$1505,A340,'Material routes'!$C$6:$C$1505,"Consumed input"),COUNTIFS('Material routes'!$D$6:$D$1505,A340,'Material routes'!$C$6:$C$1505,"Contained input"),COUNTIFS('Material routes'!$D$6:$D$1505,A340,'Material routes'!$C$6:$C$1505,"Transform input"))</x:f>
        <x:v>1</x:v>
      </x:c>
      <x:c r="AL340" s="4" t="n">
        <x:f>COUNTIFS('Material routes'!$D$6:$D$1505,A340,'Material routes'!$C$6:$C$1505,"Tool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routes'!$D$6:$D$1505,A341,'Material routes'!$C$6:$C$1505,"Output")</x:f>
        <x:v>0</x:v>
      </x:c>
      <x:c r="AK341" s="4" t="n">
        <x:f>SUM(COUNTIFS('Material routes'!$D$6:$D$1505,A341,'Material routes'!$C$6:$C$1505,"Ingredient candidate"),COUNTIFS('Material routes'!$D$6:$D$1505,A341,'Material routes'!$C$6:$C$1505,"Consumed input"),COUNTIFS('Material routes'!$D$6:$D$1505,A341,'Material routes'!$C$6:$C$1505,"Contained input"),COUNTIFS('Material routes'!$D$6:$D$1505,A341,'Material routes'!$C$6:$C$1505,"Transform input"))</x:f>
        <x:v>2</x:v>
      </x:c>
      <x:c r="AL341" s="4" t="n">
        <x:f>COUNTIFS('Material routes'!$D$6:$D$1505,A341,'Material routes'!$C$6:$C$1505,"Tool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routes'!$D$6:$D$1505,A342,'Material routes'!$C$6:$C$1505,"Output")</x:f>
        <x:v>0</x:v>
      </x:c>
      <x:c r="AK342" s="4" t="n">
        <x:f>SUM(COUNTIFS('Material routes'!$D$6:$D$1505,A342,'Material routes'!$C$6:$C$1505,"Ingredient candidate"),COUNTIFS('Material routes'!$D$6:$D$1505,A342,'Material routes'!$C$6:$C$1505,"Consumed input"),COUNTIFS('Material routes'!$D$6:$D$1505,A342,'Material routes'!$C$6:$C$1505,"Contained input"),COUNTIFS('Material routes'!$D$6:$D$1505,A342,'Material routes'!$C$6:$C$1505,"Transform input"))</x:f>
        <x:v>0</x:v>
      </x:c>
      <x:c r="AL342" s="4" t="n">
        <x:f>COUNTIFS('Material routes'!$D$6:$D$1505,A342,'Material routes'!$C$6:$C$1505,"Tool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routes'!$D$6:$D$1505,A343,'Material routes'!$C$6:$C$1505,"Output")</x:f>
        <x:v>0</x:v>
      </x:c>
      <x:c r="AK343" s="4" t="n">
        <x:f>SUM(COUNTIFS('Material routes'!$D$6:$D$1505,A343,'Material routes'!$C$6:$C$1505,"Ingredient candidate"),COUNTIFS('Material routes'!$D$6:$D$1505,A343,'Material routes'!$C$6:$C$1505,"Consumed input"),COUNTIFS('Material routes'!$D$6:$D$1505,A343,'Material routes'!$C$6:$C$1505,"Contained input"),COUNTIFS('Material routes'!$D$6:$D$1505,A343,'Material routes'!$C$6:$C$1505,"Transform input"))</x:f>
        <x:v>0</x:v>
      </x:c>
      <x:c r="AL343" s="4" t="n">
        <x:f>COUNTIFS('Material routes'!$D$6:$D$1505,A343,'Material routes'!$C$6:$C$1505,"Tool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routes'!$D$6:$D$1505,A344,'Material routes'!$C$6:$C$1505,"Output")</x:f>
        <x:v>0</x:v>
      </x:c>
      <x:c r="AK344" s="4" t="n">
        <x:f>SUM(COUNTIFS('Material routes'!$D$6:$D$1505,A344,'Material routes'!$C$6:$C$1505,"Ingredient candidate"),COUNTIFS('Material routes'!$D$6:$D$1505,A344,'Material routes'!$C$6:$C$1505,"Consumed input"),COUNTIFS('Material routes'!$D$6:$D$1505,A344,'Material routes'!$C$6:$C$1505,"Contained input"),COUNTIFS('Material routes'!$D$6:$D$1505,A344,'Material routes'!$C$6:$C$1505,"Transform input"))</x:f>
        <x:v>0</x:v>
      </x:c>
      <x:c r="AL344" s="4" t="n">
        <x:f>COUNTIFS('Material routes'!$D$6:$D$1505,A344,'Material routes'!$C$6:$C$1505,"Tool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routes'!$D$6:$D$1505,A345,'Material routes'!$C$6:$C$1505,"Output")</x:f>
        <x:v>0</x:v>
      </x:c>
      <x:c r="AK345" s="4" t="n">
        <x:f>SUM(COUNTIFS('Material routes'!$D$6:$D$1505,A345,'Material routes'!$C$6:$C$1505,"Ingredient candidate"),COUNTIFS('Material routes'!$D$6:$D$1505,A345,'Material routes'!$C$6:$C$1505,"Consumed input"),COUNTIFS('Material routes'!$D$6:$D$1505,A345,'Material routes'!$C$6:$C$1505,"Contained input"),COUNTIFS('Material routes'!$D$6:$D$1505,A345,'Material routes'!$C$6:$C$1505,"Transform input"))</x:f>
        <x:v>0</x:v>
      </x:c>
      <x:c r="AL345" s="4" t="n">
        <x:f>COUNTIFS('Material routes'!$D$6:$D$1505,A345,'Material routes'!$C$6:$C$1505,"Tool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routes'!$D$6:$D$1505,A346,'Material routes'!$C$6:$C$1505,"Output")</x:f>
        <x:v>0</x:v>
      </x:c>
      <x:c r="AK346" s="4" t="n">
        <x:f>SUM(COUNTIFS('Material routes'!$D$6:$D$1505,A346,'Material routes'!$C$6:$C$1505,"Ingredient candidate"),COUNTIFS('Material routes'!$D$6:$D$1505,A346,'Material routes'!$C$6:$C$1505,"Consumed input"),COUNTIFS('Material routes'!$D$6:$D$1505,A346,'Material routes'!$C$6:$C$1505,"Contained input"),COUNTIFS('Material routes'!$D$6:$D$1505,A346,'Material routes'!$C$6:$C$1505,"Transform input"))</x:f>
        <x:v>0</x:v>
      </x:c>
      <x:c r="AL346" s="4" t="n">
        <x:f>COUNTIFS('Material routes'!$D$6:$D$1505,A346,'Material routes'!$C$6:$C$1505,"Tool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str">
        <x:v>Salvage feedstock</x:v>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feedstock;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routes'!$D$6:$D$1505,A347,'Material routes'!$C$6:$C$1505,"Output")</x:f>
        <x:v>0</x:v>
      </x:c>
      <x:c r="AK347" s="4" t="n">
        <x:f>SUM(COUNTIFS('Material routes'!$D$6:$D$1505,A347,'Material routes'!$C$6:$C$1505,"Ingredient candidate"),COUNTIFS('Material routes'!$D$6:$D$1505,A347,'Material routes'!$C$6:$C$1505,"Consumed input"),COUNTIFS('Material routes'!$D$6:$D$1505,A347,'Material routes'!$C$6:$C$1505,"Contained input"),COUNTIFS('Material routes'!$D$6:$D$1505,A347,'Material routes'!$C$6:$C$1505,"Transform input"))</x:f>
        <x:v>0</x:v>
      </x:c>
      <x:c r="AL347" s="4" t="n">
        <x:f>COUNTIFS('Material routes'!$D$6:$D$1505,A347,'Material routes'!$C$6:$C$1505,"Tool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str">
        <x:v>Salvage feedstock</x:v>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feedstock;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routes'!$D$6:$D$1505,A348,'Material routes'!$C$6:$C$1505,"Output")</x:f>
        <x:v>0</x:v>
      </x:c>
      <x:c r="AK348" s="4" t="n">
        <x:f>SUM(COUNTIFS('Material routes'!$D$6:$D$1505,A348,'Material routes'!$C$6:$C$1505,"Ingredient candidate"),COUNTIFS('Material routes'!$D$6:$D$1505,A348,'Material routes'!$C$6:$C$1505,"Consumed input"),COUNTIFS('Material routes'!$D$6:$D$1505,A348,'Material routes'!$C$6:$C$1505,"Contained input"),COUNTIFS('Material routes'!$D$6:$D$1505,A348,'Material routes'!$C$6:$C$1505,"Transform input"))</x:f>
        <x:v>1</x:v>
      </x:c>
      <x:c r="AL348" s="4" t="n">
        <x:f>COUNTIFS('Material routes'!$D$6:$D$1505,A348,'Material routes'!$C$6:$C$1505,"Tool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str">
        <x:v>Salvage feedstock</x:v>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feedstock;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routes'!$D$6:$D$1505,A349,'Material routes'!$C$6:$C$1505,"Output")</x:f>
        <x:v>0</x:v>
      </x:c>
      <x:c r="AK349" s="4" t="n">
        <x:f>SUM(COUNTIFS('Material routes'!$D$6:$D$1505,A349,'Material routes'!$C$6:$C$1505,"Ingredient candidate"),COUNTIFS('Material routes'!$D$6:$D$1505,A349,'Material routes'!$C$6:$C$1505,"Consumed input"),COUNTIFS('Material routes'!$D$6:$D$1505,A349,'Material routes'!$C$6:$C$1505,"Contained input"),COUNTIFS('Material routes'!$D$6:$D$1505,A349,'Material routes'!$C$6:$C$1505,"Transform input"))</x:f>
        <x:v>1</x:v>
      </x:c>
      <x:c r="AL349" s="4" t="n">
        <x:f>COUNTIFS('Material routes'!$D$6:$D$1505,A349,'Material routes'!$C$6:$C$1505,"Tool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str">
        <x:v>Salvage feedstock</x:v>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feedstock;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routes'!$D$6:$D$1505,A350,'Material routes'!$C$6:$C$1505,"Output")</x:f>
        <x:v>0</x:v>
      </x:c>
      <x:c r="AK350" s="4" t="n">
        <x:f>SUM(COUNTIFS('Material routes'!$D$6:$D$1505,A350,'Material routes'!$C$6:$C$1505,"Ingredient candidate"),COUNTIFS('Material routes'!$D$6:$D$1505,A350,'Material routes'!$C$6:$C$1505,"Consumed input"),COUNTIFS('Material routes'!$D$6:$D$1505,A350,'Material routes'!$C$6:$C$1505,"Contained input"),COUNTIFS('Material routes'!$D$6:$D$1505,A350,'Material routes'!$C$6:$C$1505,"Transform input"))</x:f>
        <x:v>0</x:v>
      </x:c>
      <x:c r="AL350" s="4" t="n">
        <x:f>COUNTIFS('Material routes'!$D$6:$D$1505,A350,'Material routes'!$C$6:$C$1505,"Tool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str">
        <x:v>Salvage feedstock</x:v>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feedstock;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routes'!$D$6:$D$1505,A351,'Material routes'!$C$6:$C$1505,"Output")</x:f>
        <x:v>0</x:v>
      </x:c>
      <x:c r="AK351" s="4" t="n">
        <x:f>SUM(COUNTIFS('Material routes'!$D$6:$D$1505,A351,'Material routes'!$C$6:$C$1505,"Ingredient candidate"),COUNTIFS('Material routes'!$D$6:$D$1505,A351,'Material routes'!$C$6:$C$1505,"Consumed input"),COUNTIFS('Material routes'!$D$6:$D$1505,A351,'Material routes'!$C$6:$C$1505,"Contained input"),COUNTIFS('Material routes'!$D$6:$D$1505,A351,'Material routes'!$C$6:$C$1505,"Transform input"))</x:f>
        <x:v>0</x:v>
      </x:c>
      <x:c r="AL351" s="4" t="n">
        <x:f>COUNTIFS('Material routes'!$D$6:$D$1505,A351,'Material routes'!$C$6:$C$1505,"Tool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str">
        <x:v>Salvage feedstock</x:v>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feedstock;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routes'!$D$6:$D$1505,A352,'Material routes'!$C$6:$C$1505,"Output")</x:f>
        <x:v>0</x:v>
      </x:c>
      <x:c r="AK352" s="4" t="n">
        <x:f>SUM(COUNTIFS('Material routes'!$D$6:$D$1505,A352,'Material routes'!$C$6:$C$1505,"Ingredient candidate"),COUNTIFS('Material routes'!$D$6:$D$1505,A352,'Material routes'!$C$6:$C$1505,"Consumed input"),COUNTIFS('Material routes'!$D$6:$D$1505,A352,'Material routes'!$C$6:$C$1505,"Contained input"),COUNTIFS('Material routes'!$D$6:$D$1505,A352,'Material routes'!$C$6:$C$1505,"Transform input"))</x:f>
        <x:v>0</x:v>
      </x:c>
      <x:c r="AL352" s="4" t="n">
        <x:f>COUNTIFS('Material routes'!$D$6:$D$1505,A352,'Material routes'!$C$6:$C$1505,"Tool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str">
        <x:v>Salvage feedstock</x:v>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feedstock;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routes'!$D$6:$D$1505,A353,'Material routes'!$C$6:$C$1505,"Output")</x:f>
        <x:v>0</x:v>
      </x:c>
      <x:c r="AK353" s="4" t="n">
        <x:f>SUM(COUNTIFS('Material routes'!$D$6:$D$1505,A353,'Material routes'!$C$6:$C$1505,"Ingredient candidate"),COUNTIFS('Material routes'!$D$6:$D$1505,A353,'Material routes'!$C$6:$C$1505,"Consumed input"),COUNTIFS('Material routes'!$D$6:$D$1505,A353,'Material routes'!$C$6:$C$1505,"Contained input"),COUNTIFS('Material routes'!$D$6:$D$1505,A353,'Material routes'!$C$6:$C$1505,"Transform input"))</x:f>
        <x:v>0</x:v>
      </x:c>
      <x:c r="AL353" s="4" t="n">
        <x:f>COUNTIFS('Material routes'!$D$6:$D$1505,A353,'Material routes'!$C$6:$C$1505,"Tool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str">
        <x:v>Salvage feedstock</x:v>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feedstock;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routes'!$D$6:$D$1505,A354,'Material routes'!$C$6:$C$1505,"Output")</x:f>
        <x:v>0</x:v>
      </x:c>
      <x:c r="AK354" s="4" t="n">
        <x:f>SUM(COUNTIFS('Material routes'!$D$6:$D$1505,A354,'Material routes'!$C$6:$C$1505,"Ingredient candidate"),COUNTIFS('Material routes'!$D$6:$D$1505,A354,'Material routes'!$C$6:$C$1505,"Consumed input"),COUNTIFS('Material routes'!$D$6:$D$1505,A354,'Material routes'!$C$6:$C$1505,"Contained input"),COUNTIFS('Material routes'!$D$6:$D$1505,A354,'Material routes'!$C$6:$C$1505,"Transform input"))</x:f>
        <x:v>0</x:v>
      </x:c>
      <x:c r="AL354" s="4" t="n">
        <x:f>COUNTIFS('Material routes'!$D$6:$D$1505,A354,'Material routes'!$C$6:$C$1505,"Tool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str">
        <x:v>Salvage feedstock</x:v>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feedstock;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routes'!$D$6:$D$1505,A355,'Material routes'!$C$6:$C$1505,"Output")</x:f>
        <x:v>0</x:v>
      </x:c>
      <x:c r="AK355" s="4" t="n">
        <x:f>SUM(COUNTIFS('Material routes'!$D$6:$D$1505,A355,'Material routes'!$C$6:$C$1505,"Ingredient candidate"),COUNTIFS('Material routes'!$D$6:$D$1505,A355,'Material routes'!$C$6:$C$1505,"Consumed input"),COUNTIFS('Material routes'!$D$6:$D$1505,A355,'Material routes'!$C$6:$C$1505,"Contained input"),COUNTIFS('Material routes'!$D$6:$D$1505,A355,'Material routes'!$C$6:$C$1505,"Transform input"))</x:f>
        <x:v>0</x:v>
      </x:c>
      <x:c r="AL355" s="4" t="n">
        <x:f>COUNTIFS('Material routes'!$D$6:$D$1505,A355,'Material routes'!$C$6:$C$1505,"Tool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str">
        <x:v>Salvage feedstock</x:v>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feedstock;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routes'!$D$6:$D$1505,A356,'Material routes'!$C$6:$C$1505,"Output")</x:f>
        <x:v>0</x:v>
      </x:c>
      <x:c r="AK356" s="4" t="n">
        <x:f>SUM(COUNTIFS('Material routes'!$D$6:$D$1505,A356,'Material routes'!$C$6:$C$1505,"Ingredient candidate"),COUNTIFS('Material routes'!$D$6:$D$1505,A356,'Material routes'!$C$6:$C$1505,"Consumed input"),COUNTIFS('Material routes'!$D$6:$D$1505,A356,'Material routes'!$C$6:$C$1505,"Contained input"),COUNTIFS('Material routes'!$D$6:$D$1505,A356,'Material routes'!$C$6:$C$1505,"Transform input"))</x:f>
        <x:v>0</x:v>
      </x:c>
      <x:c r="AL356" s="4" t="n">
        <x:f>COUNTIFS('Material routes'!$D$6:$D$1505,A356,'Material routes'!$C$6:$C$1505,"Tool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str">
        <x:v>Salvage feedstock</x:v>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feedstock;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routes'!$D$6:$D$1505,A357,'Material routes'!$C$6:$C$1505,"Output")</x:f>
        <x:v>0</x:v>
      </x:c>
      <x:c r="AK357" s="4" t="n">
        <x:f>SUM(COUNTIFS('Material routes'!$D$6:$D$1505,A357,'Material routes'!$C$6:$C$1505,"Ingredient candidate"),COUNTIFS('Material routes'!$D$6:$D$1505,A357,'Material routes'!$C$6:$C$1505,"Consumed input"),COUNTIFS('Material routes'!$D$6:$D$1505,A357,'Material routes'!$C$6:$C$1505,"Contained input"),COUNTIFS('Material routes'!$D$6:$D$1505,A357,'Material routes'!$C$6:$C$1505,"Transform input"))</x:f>
        <x:v>0</x:v>
      </x:c>
      <x:c r="AL357" s="4" t="n">
        <x:f>COUNTIFS('Material routes'!$D$6:$D$1505,A357,'Material routes'!$C$6:$C$1505,"Tool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str">
        <x:v>Salvage feedstock</x:v>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feedstock;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routes'!$D$6:$D$1505,A358,'Material routes'!$C$6:$C$1505,"Output")</x:f>
        <x:v>0</x:v>
      </x:c>
      <x:c r="AK358" s="4" t="n">
        <x:f>SUM(COUNTIFS('Material routes'!$D$6:$D$1505,A358,'Material routes'!$C$6:$C$1505,"Ingredient candidate"),COUNTIFS('Material routes'!$D$6:$D$1505,A358,'Material routes'!$C$6:$C$1505,"Consumed input"),COUNTIFS('Material routes'!$D$6:$D$1505,A358,'Material routes'!$C$6:$C$1505,"Contained input"),COUNTIFS('Material routes'!$D$6:$D$1505,A358,'Material routes'!$C$6:$C$1505,"Transform input"))</x:f>
        <x:v>0</x:v>
      </x:c>
      <x:c r="AL358" s="4" t="n">
        <x:f>COUNTIFS('Material routes'!$D$6:$D$1505,A358,'Material routes'!$C$6:$C$1505,"Tool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routes'!$D$6:$D$1505,A359,'Material routes'!$C$6:$C$1505,"Output")</x:f>
        <x:v>1</x:v>
      </x:c>
      <x:c r="AK359" s="4" t="n">
        <x:f>SUM(COUNTIFS('Material routes'!$D$6:$D$1505,A359,'Material routes'!$C$6:$C$1505,"Ingredient candidate"),COUNTIFS('Material routes'!$D$6:$D$1505,A359,'Material routes'!$C$6:$C$1505,"Consumed input"),COUNTIFS('Material routes'!$D$6:$D$1505,A359,'Material routes'!$C$6:$C$1505,"Contained input"),COUNTIFS('Material routes'!$D$6:$D$1505,A359,'Material routes'!$C$6:$C$1505,"Transform input"))</x:f>
        <x:v>5</x:v>
      </x:c>
      <x:c r="AL359" s="4" t="n">
        <x:f>COUNTIFS('Material routes'!$D$6:$D$1505,A359,'Material routes'!$C$6:$C$1505,"Tool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routes'!$D$6:$D$1505,A360,'Material routes'!$C$6:$C$1505,"Output")</x:f>
        <x:v>1</x:v>
      </x:c>
      <x:c r="AK360" s="4" t="n">
        <x:f>SUM(COUNTIFS('Material routes'!$D$6:$D$1505,A360,'Material routes'!$C$6:$C$1505,"Ingredient candidate"),COUNTIFS('Material routes'!$D$6:$D$1505,A360,'Material routes'!$C$6:$C$1505,"Consumed input"),COUNTIFS('Material routes'!$D$6:$D$1505,A360,'Material routes'!$C$6:$C$1505,"Contained input"),COUNTIFS('Material routes'!$D$6:$D$1505,A360,'Material routes'!$C$6:$C$1505,"Transform input"))</x:f>
        <x:v>3</x:v>
      </x:c>
      <x:c r="AL360" s="4" t="n">
        <x:f>COUNTIFS('Material routes'!$D$6:$D$1505,A360,'Material routes'!$C$6:$C$1505,"Tool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routes'!$D$6:$D$1505,A361,'Material routes'!$C$6:$C$1505,"Output")</x:f>
        <x:v>1</x:v>
      </x:c>
      <x:c r="AK361" s="4" t="n">
        <x:f>SUM(COUNTIFS('Material routes'!$D$6:$D$1505,A361,'Material routes'!$C$6:$C$1505,"Ingredient candidate"),COUNTIFS('Material routes'!$D$6:$D$1505,A361,'Material routes'!$C$6:$C$1505,"Consumed input"),COUNTIFS('Material routes'!$D$6:$D$1505,A361,'Material routes'!$C$6:$C$1505,"Contained input"),COUNTIFS('Material routes'!$D$6:$D$1505,A361,'Material routes'!$C$6:$C$1505,"Transform input"))</x:f>
        <x:v>0</x:v>
      </x:c>
      <x:c r="AL361" s="4" t="n">
        <x:f>COUNTIFS('Material routes'!$D$6:$D$1505,A361,'Material routes'!$C$6:$C$1505,"Tool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routes'!$D$6:$D$1505,A362,'Material routes'!$C$6:$C$1505,"Output")</x:f>
        <x:v>1</x:v>
      </x:c>
      <x:c r="AK362" s="4" t="n">
        <x:f>SUM(COUNTIFS('Material routes'!$D$6:$D$1505,A362,'Material routes'!$C$6:$C$1505,"Ingredient candidate"),COUNTIFS('Material routes'!$D$6:$D$1505,A362,'Material routes'!$C$6:$C$1505,"Consumed input"),COUNTIFS('Material routes'!$D$6:$D$1505,A362,'Material routes'!$C$6:$C$1505,"Contained input"),COUNTIFS('Material routes'!$D$6:$D$1505,A362,'Material routes'!$C$6:$C$1505,"Transform input"))</x:f>
        <x:v>4</x:v>
      </x:c>
      <x:c r="AL362" s="4" t="n">
        <x:f>COUNTIFS('Material routes'!$D$6:$D$1505,A362,'Material routes'!$C$6:$C$1505,"Tool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routes'!$D$6:$D$1505,A363,'Material routes'!$C$6:$C$1505,"Output")</x:f>
        <x:v>1</x:v>
      </x:c>
      <x:c r="AK363" s="4" t="n">
        <x:f>SUM(COUNTIFS('Material routes'!$D$6:$D$1505,A363,'Material routes'!$C$6:$C$1505,"Ingredient candidate"),COUNTIFS('Material routes'!$D$6:$D$1505,A363,'Material routes'!$C$6:$C$1505,"Consumed input"),COUNTIFS('Material routes'!$D$6:$D$1505,A363,'Material routes'!$C$6:$C$1505,"Contained input"),COUNTIFS('Material routes'!$D$6:$D$1505,A363,'Material routes'!$C$6:$C$1505,"Transform input"))</x:f>
        <x:v>1</x:v>
      </x:c>
      <x:c r="AL363" s="4" t="n">
        <x:f>COUNTIFS('Material routes'!$D$6:$D$1505,A363,'Material routes'!$C$6:$C$1505,"Tool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routes'!$D$6:$D$1505,A364,'Material routes'!$C$6:$C$1505,"Output")</x:f>
        <x:v>1</x:v>
      </x:c>
      <x:c r="AK364" s="4" t="n">
        <x:f>SUM(COUNTIFS('Material routes'!$D$6:$D$1505,A364,'Material routes'!$C$6:$C$1505,"Ingredient candidate"),COUNTIFS('Material routes'!$D$6:$D$1505,A364,'Material routes'!$C$6:$C$1505,"Consumed input"),COUNTIFS('Material routes'!$D$6:$D$1505,A364,'Material routes'!$C$6:$C$1505,"Contained input"),COUNTIFS('Material routes'!$D$6:$D$1505,A364,'Material routes'!$C$6:$C$1505,"Transform input"))</x:f>
        <x:v>3</x:v>
      </x:c>
      <x:c r="AL364" s="4" t="n">
        <x:f>COUNTIFS('Material routes'!$D$6:$D$1505,A364,'Material routes'!$C$6:$C$1505,"Tool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routes'!$D$6:$D$1505,A365,'Material routes'!$C$6:$C$1505,"Output")</x:f>
        <x:v>1</x:v>
      </x:c>
      <x:c r="AK365" s="4" t="n">
        <x:f>SUM(COUNTIFS('Material routes'!$D$6:$D$1505,A365,'Material routes'!$C$6:$C$1505,"Ingredient candidate"),COUNTIFS('Material routes'!$D$6:$D$1505,A365,'Material routes'!$C$6:$C$1505,"Consumed input"),COUNTIFS('Material routes'!$D$6:$D$1505,A365,'Material routes'!$C$6:$C$1505,"Contained input"),COUNTIFS('Material routes'!$D$6:$D$1505,A365,'Material routes'!$C$6:$C$1505,"Transform input"))</x:f>
        <x:v>4</x:v>
      </x:c>
      <x:c r="AL365" s="4" t="n">
        <x:f>COUNTIFS('Material routes'!$D$6:$D$1505,A365,'Material routes'!$C$6:$C$1505,"Tool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routes'!$D$6:$D$1505,A366,'Material routes'!$C$6:$C$1505,"Output")</x:f>
        <x:v>1</x:v>
      </x:c>
      <x:c r="AK366" s="4" t="n">
        <x:f>SUM(COUNTIFS('Material routes'!$D$6:$D$1505,A366,'Material routes'!$C$6:$C$1505,"Ingredient candidate"),COUNTIFS('Material routes'!$D$6:$D$1505,A366,'Material routes'!$C$6:$C$1505,"Consumed input"),COUNTIFS('Material routes'!$D$6:$D$1505,A366,'Material routes'!$C$6:$C$1505,"Contained input"),COUNTIFS('Material routes'!$D$6:$D$1505,A366,'Material routes'!$C$6:$C$1505,"Transform input"))</x:f>
        <x:v>1</x:v>
      </x:c>
      <x:c r="AL366" s="4" t="n">
        <x:f>COUNTIFS('Material routes'!$D$6:$D$1505,A366,'Material routes'!$C$6:$C$1505,"Tool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routes'!$D$6:$D$1505,A367,'Material routes'!$C$6:$C$1505,"Output")</x:f>
        <x:v>1</x:v>
      </x:c>
      <x:c r="AK367" s="4" t="n">
        <x:f>SUM(COUNTIFS('Material routes'!$D$6:$D$1505,A367,'Material routes'!$C$6:$C$1505,"Ingredient candidate"),COUNTIFS('Material routes'!$D$6:$D$1505,A367,'Material routes'!$C$6:$C$1505,"Consumed input"),COUNTIFS('Material routes'!$D$6:$D$1505,A367,'Material routes'!$C$6:$C$1505,"Contained input"),COUNTIFS('Material routes'!$D$6:$D$1505,A367,'Material routes'!$C$6:$C$1505,"Transform input"))</x:f>
        <x:v>4</x:v>
      </x:c>
      <x:c r="AL367" s="4" t="n">
        <x:f>COUNTIFS('Material routes'!$D$6:$D$1505,A367,'Material routes'!$C$6:$C$1505,"Tool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routes'!$D$6:$D$1505,A368,'Material routes'!$C$6:$C$1505,"Output")</x:f>
        <x:v>1</x:v>
      </x:c>
      <x:c r="AK368" s="4" t="n">
        <x:f>SUM(COUNTIFS('Material routes'!$D$6:$D$1505,A368,'Material routes'!$C$6:$C$1505,"Ingredient candidate"),COUNTIFS('Material routes'!$D$6:$D$1505,A368,'Material routes'!$C$6:$C$1505,"Consumed input"),COUNTIFS('Material routes'!$D$6:$D$1505,A368,'Material routes'!$C$6:$C$1505,"Contained input"),COUNTIFS('Material routes'!$D$6:$D$1505,A368,'Material routes'!$C$6:$C$1505,"Transform input"))</x:f>
        <x:v>6</x:v>
      </x:c>
      <x:c r="AL368" s="4" t="n">
        <x:f>COUNTIFS('Material routes'!$D$6:$D$1505,A368,'Material routes'!$C$6:$C$1505,"Tool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routes'!$D$6:$D$1505,A369,'Material routes'!$C$6:$C$1505,"Output")</x:f>
        <x:v>1</x:v>
      </x:c>
      <x:c r="AK369" s="4" t="n">
        <x:f>SUM(COUNTIFS('Material routes'!$D$6:$D$1505,A369,'Material routes'!$C$6:$C$1505,"Ingredient candidate"),COUNTIFS('Material routes'!$D$6:$D$1505,A369,'Material routes'!$C$6:$C$1505,"Consumed input"),COUNTIFS('Material routes'!$D$6:$D$1505,A369,'Material routes'!$C$6:$C$1505,"Contained input"),COUNTIFS('Material routes'!$D$6:$D$1505,A369,'Material routes'!$C$6:$C$1505,"Transform input"))</x:f>
        <x:v>0</x:v>
      </x:c>
      <x:c r="AL369" s="4" t="n">
        <x:f>COUNTIFS('Material routes'!$D$6:$D$1505,A369,'Material routes'!$C$6:$C$1505,"Tool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routes'!$D$6:$D$1505,A370,'Material routes'!$C$6:$C$1505,"Output")</x:f>
        <x:v>1</x:v>
      </x:c>
      <x:c r="AK370" s="4" t="n">
        <x:f>SUM(COUNTIFS('Material routes'!$D$6:$D$1505,A370,'Material routes'!$C$6:$C$1505,"Ingredient candidate"),COUNTIFS('Material routes'!$D$6:$D$1505,A370,'Material routes'!$C$6:$C$1505,"Consumed input"),COUNTIFS('Material routes'!$D$6:$D$1505,A370,'Material routes'!$C$6:$C$1505,"Contained input"),COUNTIFS('Material routes'!$D$6:$D$1505,A370,'Material routes'!$C$6:$C$1505,"Transform input"))</x:f>
        <x:v>2</x:v>
      </x:c>
      <x:c r="AL370" s="4" t="n">
        <x:f>COUNTIFS('Material routes'!$D$6:$D$1505,A370,'Material routes'!$C$6:$C$1505,"Tool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routes'!$D$6:$D$1505,A371,'Material routes'!$C$6:$C$1505,"Output")</x:f>
        <x:v>1</x:v>
      </x:c>
      <x:c r="AK371" s="4" t="n">
        <x:f>SUM(COUNTIFS('Material routes'!$D$6:$D$1505,A371,'Material routes'!$C$6:$C$1505,"Ingredient candidate"),COUNTIFS('Material routes'!$D$6:$D$1505,A371,'Material routes'!$C$6:$C$1505,"Consumed input"),COUNTIFS('Material routes'!$D$6:$D$1505,A371,'Material routes'!$C$6:$C$1505,"Contained input"),COUNTIFS('Material routes'!$D$6:$D$1505,A371,'Material routes'!$C$6:$C$1505,"Transform input"))</x:f>
        <x:v>2</x:v>
      </x:c>
      <x:c r="AL371" s="4" t="n">
        <x:f>COUNTIFS('Material routes'!$D$6:$D$1505,A371,'Material routes'!$C$6:$C$1505,"Tool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routes'!$D$6:$D$1505,A372,'Material routes'!$C$6:$C$1505,"Output")</x:f>
        <x:v>1</x:v>
      </x:c>
      <x:c r="AK372" s="4" t="n">
        <x:f>SUM(COUNTIFS('Material routes'!$D$6:$D$1505,A372,'Material routes'!$C$6:$C$1505,"Ingredient candidate"),COUNTIFS('Material routes'!$D$6:$D$1505,A372,'Material routes'!$C$6:$C$1505,"Consumed input"),COUNTIFS('Material routes'!$D$6:$D$1505,A372,'Material routes'!$C$6:$C$1505,"Contained input"),COUNTIFS('Material routes'!$D$6:$D$1505,A372,'Material routes'!$C$6:$C$1505,"Transform input"))</x:f>
        <x:v>1</x:v>
      </x:c>
      <x:c r="AL372" s="4" t="n">
        <x:f>COUNTIFS('Material routes'!$D$6:$D$1505,A372,'Material routes'!$C$6:$C$1505,"Tool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routes'!$D$6:$D$1505,A373,'Material routes'!$C$6:$C$1505,"Output")</x:f>
        <x:v>1</x:v>
      </x:c>
      <x:c r="AK373" s="4" t="n">
        <x:f>SUM(COUNTIFS('Material routes'!$D$6:$D$1505,A373,'Material routes'!$C$6:$C$1505,"Ingredient candidate"),COUNTIFS('Material routes'!$D$6:$D$1505,A373,'Material routes'!$C$6:$C$1505,"Consumed input"),COUNTIFS('Material routes'!$D$6:$D$1505,A373,'Material routes'!$C$6:$C$1505,"Contained input"),COUNTIFS('Material routes'!$D$6:$D$1505,A373,'Material routes'!$C$6:$C$1505,"Transform input"))</x:f>
        <x:v>14</x:v>
      </x:c>
      <x:c r="AL373" s="4" t="n">
        <x:f>COUNTIFS('Material routes'!$D$6:$D$1505,A373,'Material routes'!$C$6:$C$1505,"Tool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routes'!$D$6:$D$1505,A374,'Material routes'!$C$6:$C$1505,"Output")</x:f>
        <x:v>1</x:v>
      </x:c>
      <x:c r="AK374" s="4" t="n">
        <x:f>SUM(COUNTIFS('Material routes'!$D$6:$D$1505,A374,'Material routes'!$C$6:$C$1505,"Ingredient candidate"),COUNTIFS('Material routes'!$D$6:$D$1505,A374,'Material routes'!$C$6:$C$1505,"Consumed input"),COUNTIFS('Material routes'!$D$6:$D$1505,A374,'Material routes'!$C$6:$C$1505,"Contained input"),COUNTIFS('Material routes'!$D$6:$D$1505,A374,'Material routes'!$C$6:$C$1505,"Transform input"))</x:f>
        <x:v>5</x:v>
      </x:c>
      <x:c r="AL374" s="4" t="n">
        <x:f>COUNTIFS('Material routes'!$D$6:$D$1505,A374,'Material routes'!$C$6:$C$1505,"Tool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routes'!$D$6:$D$1505,A375,'Material routes'!$C$6:$C$1505,"Output")</x:f>
        <x:v>1</x:v>
      </x:c>
      <x:c r="AK375" s="4" t="n">
        <x:f>SUM(COUNTIFS('Material routes'!$D$6:$D$1505,A375,'Material routes'!$C$6:$C$1505,"Ingredient candidate"),COUNTIFS('Material routes'!$D$6:$D$1505,A375,'Material routes'!$C$6:$C$1505,"Consumed input"),COUNTIFS('Material routes'!$D$6:$D$1505,A375,'Material routes'!$C$6:$C$1505,"Contained input"),COUNTIFS('Material routes'!$D$6:$D$1505,A375,'Material routes'!$C$6:$C$1505,"Transform input"))</x:f>
        <x:v>4</x:v>
      </x:c>
      <x:c r="AL375" s="4" t="n">
        <x:f>COUNTIFS('Material routes'!$D$6:$D$1505,A375,'Material routes'!$C$6:$C$1505,"Tool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routes'!$D$6:$D$1505,A376,'Material routes'!$C$6:$C$1505,"Output")</x:f>
        <x:v>1</x:v>
      </x:c>
      <x:c r="AK376" s="4" t="n">
        <x:f>SUM(COUNTIFS('Material routes'!$D$6:$D$1505,A376,'Material routes'!$C$6:$C$1505,"Ingredient candidate"),COUNTIFS('Material routes'!$D$6:$D$1505,A376,'Material routes'!$C$6:$C$1505,"Consumed input"),COUNTIFS('Material routes'!$D$6:$D$1505,A376,'Material routes'!$C$6:$C$1505,"Contained input"),COUNTIFS('Material routes'!$D$6:$D$1505,A376,'Material routes'!$C$6:$C$1505,"Transform input"))</x:f>
        <x:v>13</x:v>
      </x:c>
      <x:c r="AL376" s="4" t="n">
        <x:f>COUNTIFS('Material routes'!$D$6:$D$1505,A376,'Material routes'!$C$6:$C$1505,"Tool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routes'!$D$6:$D$1505,A377,'Material routes'!$C$6:$C$1505,"Output")</x:f>
        <x:v>1</x:v>
      </x:c>
      <x:c r="AK377" s="4" t="n">
        <x:f>SUM(COUNTIFS('Material routes'!$D$6:$D$1505,A377,'Material routes'!$C$6:$C$1505,"Ingredient candidate"),COUNTIFS('Material routes'!$D$6:$D$1505,A377,'Material routes'!$C$6:$C$1505,"Consumed input"),COUNTIFS('Material routes'!$D$6:$D$1505,A377,'Material routes'!$C$6:$C$1505,"Contained input"),COUNTIFS('Material routes'!$D$6:$D$1505,A377,'Material routes'!$C$6:$C$1505,"Transform input"))</x:f>
        <x:v>9</x:v>
      </x:c>
      <x:c r="AL377" s="4" t="n">
        <x:f>COUNTIFS('Material routes'!$D$6:$D$1505,A377,'Material routes'!$C$6:$C$1505,"Tool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routes'!$D$6:$D$1505,A378,'Material routes'!$C$6:$C$1505,"Output")</x:f>
        <x:v>1</x:v>
      </x:c>
      <x:c r="AK378" s="4" t="n">
        <x:f>SUM(COUNTIFS('Material routes'!$D$6:$D$1505,A378,'Material routes'!$C$6:$C$1505,"Ingredient candidate"),COUNTIFS('Material routes'!$D$6:$D$1505,A378,'Material routes'!$C$6:$C$1505,"Consumed input"),COUNTIFS('Material routes'!$D$6:$D$1505,A378,'Material routes'!$C$6:$C$1505,"Contained input"),COUNTIFS('Material routes'!$D$6:$D$1505,A378,'Material routes'!$C$6:$C$1505,"Transform input"))</x:f>
        <x:v>2</x:v>
      </x:c>
      <x:c r="AL378" s="4" t="n">
        <x:f>COUNTIFS('Material routes'!$D$6:$D$1505,A378,'Material routes'!$C$6:$C$1505,"Tool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routes'!$D$6:$D$1505,A379,'Material routes'!$C$6:$C$1505,"Output")</x:f>
        <x:v>1</x:v>
      </x:c>
      <x:c r="AK379" s="4" t="n">
        <x:f>SUM(COUNTIFS('Material routes'!$D$6:$D$1505,A379,'Material routes'!$C$6:$C$1505,"Ingredient candidate"),COUNTIFS('Material routes'!$D$6:$D$1505,A379,'Material routes'!$C$6:$C$1505,"Consumed input"),COUNTIFS('Material routes'!$D$6:$D$1505,A379,'Material routes'!$C$6:$C$1505,"Contained input"),COUNTIFS('Material routes'!$D$6:$D$1505,A379,'Material routes'!$C$6:$C$1505,"Transform input"))</x:f>
        <x:v>1</x:v>
      </x:c>
      <x:c r="AL379" s="4" t="n">
        <x:f>COUNTIFS('Material routes'!$D$6:$D$1505,A379,'Material routes'!$C$6:$C$1505,"Tool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routes'!$D$6:$D$1505,A380,'Material routes'!$C$6:$C$1505,"Output")</x:f>
        <x:v>1</x:v>
      </x:c>
      <x:c r="AK380" s="4" t="n">
        <x:f>SUM(COUNTIFS('Material routes'!$D$6:$D$1505,A380,'Material routes'!$C$6:$C$1505,"Ingredient candidate"),COUNTIFS('Material routes'!$D$6:$D$1505,A380,'Material routes'!$C$6:$C$1505,"Consumed input"),COUNTIFS('Material routes'!$D$6:$D$1505,A380,'Material routes'!$C$6:$C$1505,"Contained input"),COUNTIFS('Material routes'!$D$6:$D$1505,A380,'Material routes'!$C$6:$C$1505,"Transform input"))</x:f>
        <x:v>0</x:v>
      </x:c>
      <x:c r="AL380" s="4" t="n">
        <x:f>COUNTIFS('Material routes'!$D$6:$D$1505,A380,'Material routes'!$C$6:$C$1505,"Tool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routes'!$D$6:$D$1505,A381,'Material routes'!$C$6:$C$1505,"Output")</x:f>
        <x:v>1</x:v>
      </x:c>
      <x:c r="AK381" s="4" t="n">
        <x:f>SUM(COUNTIFS('Material routes'!$D$6:$D$1505,A381,'Material routes'!$C$6:$C$1505,"Ingredient candidate"),COUNTIFS('Material routes'!$D$6:$D$1505,A381,'Material routes'!$C$6:$C$1505,"Consumed input"),COUNTIFS('Material routes'!$D$6:$D$1505,A381,'Material routes'!$C$6:$C$1505,"Contained input"),COUNTIFS('Material routes'!$D$6:$D$1505,A381,'Material routes'!$C$6:$C$1505,"Transform input"))</x:f>
        <x:v>1</x:v>
      </x:c>
      <x:c r="AL381" s="4" t="n">
        <x:f>COUNTIFS('Material routes'!$D$6:$D$1505,A381,'Material routes'!$C$6:$C$1505,"Tool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routes'!$D$6:$D$1505,A382,'Material routes'!$C$6:$C$1505,"Output")</x:f>
        <x:v>1</x:v>
      </x:c>
      <x:c r="AK382" s="4" t="n">
        <x:f>SUM(COUNTIFS('Material routes'!$D$6:$D$1505,A382,'Material routes'!$C$6:$C$1505,"Ingredient candidate"),COUNTIFS('Material routes'!$D$6:$D$1505,A382,'Material routes'!$C$6:$C$1505,"Consumed input"),COUNTIFS('Material routes'!$D$6:$D$1505,A382,'Material routes'!$C$6:$C$1505,"Contained input"),COUNTIFS('Material routes'!$D$6:$D$1505,A382,'Material routes'!$C$6:$C$1505,"Transform input"))</x:f>
        <x:v>4</x:v>
      </x:c>
      <x:c r="AL382" s="4" t="n">
        <x:f>COUNTIFS('Material routes'!$D$6:$D$1505,A382,'Material routes'!$C$6:$C$1505,"Tool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str">
        <x:v>Equipment</x:v>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equipment; communication equipment; tool; finished item; manufactured / unresolved; radio communication; mixed / unresolved; assembly; author direction; radio; transceiver; two way; machine-tech communications; not applicable; unassigned; finished item</x:v>
      </x:c>
      <x:c r="AF383" s="4" t="str">
        <x:v>Existence and machine-tech reverse-engineering origin are author direction. Physical construction and performance remain undefined.</x:v>
      </x:c>
      <x:c r="AG383" s="4" t="str">
        <x:v>Finished endpoint; material tier is not applicable. Input tiers belong to the chosen recipe.</x:v>
      </x:c>
      <x:c r="AH383" s="4" t="str">
        <x:v>Unassigned</x:v>
      </x:c>
      <x:c r="AI383" s="4" t="str">
        <x:v>Finished item</x:v>
      </x:c>
      <x:c r="AJ383" s="4" t="n">
        <x:f>COUNTIFS('Material routes'!$D$6:$D$1505,A383,'Material routes'!$C$6:$C$1505,"Output")</x:f>
        <x:v>0</x:v>
      </x:c>
      <x:c r="AK383" s="4" t="n">
        <x:f>SUM(COUNTIFS('Material routes'!$D$6:$D$1505,A383,'Material routes'!$C$6:$C$1505,"Ingredient candidate"),COUNTIFS('Material routes'!$D$6:$D$1505,A383,'Material routes'!$C$6:$C$1505,"Consumed input"),COUNTIFS('Material routes'!$D$6:$D$1505,A383,'Material routes'!$C$6:$C$1505,"Contained input"),COUNTIFS('Material routes'!$D$6:$D$1505,A383,'Material routes'!$C$6:$C$1505,"Transform input"))</x:f>
        <x:v>0</x:v>
      </x:c>
      <x:c r="AL383" s="4" t="n">
        <x:f>COUNTIFS('Material routes'!$D$6:$D$1505,A383,'Material routes'!$C$6:$C$1505,"Tool candidate")</x:f>
        <x:v>0</x:v>
      </x:c>
      <x:c r="AM383" s="4" t="str">
        <x:f>IF(AJ383&gt;0,"Route listed; review status/completeness",IF(C383="T0","Raw entry feed; no production route","No production route listed"))</x:f>
        <x:v>No production route listed</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routes'!$D$6:$D$1505,A384,'Material routes'!$C$6:$C$1505,"Output")</x:f>
        <x:v>0</x:v>
      </x:c>
      <x:c r="AK384" s="4" t="n">
        <x:f>SUM(COUNTIFS('Material routes'!$D$6:$D$1505,A384,'Material routes'!$C$6:$C$1505,"Ingredient candidate"),COUNTIFS('Material routes'!$D$6:$D$1505,A384,'Material routes'!$C$6:$C$1505,"Consumed input"),COUNTIFS('Material routes'!$D$6:$D$1505,A384,'Material routes'!$C$6:$C$1505,"Contained input"),COUNTIFS('Material routes'!$D$6:$D$1505,A384,'Material routes'!$C$6:$C$1505,"Transform input"))</x:f>
        <x:v>0</x:v>
      </x:c>
      <x:c r="AL384" s="4" t="n">
        <x:f>COUNTIFS('Material routes'!$D$6:$D$1505,A384,'Material routes'!$C$6:$C$1505,"Tool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routes'!$D$6:$D$1505,A385,'Material routes'!$C$6:$C$1505,"Output")</x:f>
        <x:v>0</x:v>
      </x:c>
      <x:c r="AK385" s="4" t="n">
        <x:f>SUM(COUNTIFS('Material routes'!$D$6:$D$1505,A385,'Material routes'!$C$6:$C$1505,"Ingredient candidate"),COUNTIFS('Material routes'!$D$6:$D$1505,A385,'Material routes'!$C$6:$C$1505,"Consumed input"),COUNTIFS('Material routes'!$D$6:$D$1505,A385,'Material routes'!$C$6:$C$1505,"Contained input"),COUNTIFS('Material routes'!$D$6:$D$1505,A385,'Material routes'!$C$6:$C$1505,"Transform input"))</x:f>
        <x:v>0</x:v>
      </x:c>
      <x:c r="AL385" s="4" t="n">
        <x:f>COUNTIFS('Material routes'!$D$6:$D$1505,A385,'Material routes'!$C$6:$C$1505,"Tool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routes'!$D$6:$D$1505,A386,'Material routes'!$C$6:$C$1505,"Output")</x:f>
        <x:v>0</x:v>
      </x:c>
      <x:c r="AK386" s="4" t="n">
        <x:f>SUM(COUNTIFS('Material routes'!$D$6:$D$1505,A386,'Material routes'!$C$6:$C$1505,"Ingredient candidate"),COUNTIFS('Material routes'!$D$6:$D$1505,A386,'Material routes'!$C$6:$C$1505,"Consumed input"),COUNTIFS('Material routes'!$D$6:$D$1505,A386,'Material routes'!$C$6:$C$1505,"Contained input"),COUNTIFS('Material routes'!$D$6:$D$1505,A386,'Material routes'!$C$6:$C$1505,"Transform input"))</x:f>
        <x:v>0</x:v>
      </x:c>
      <x:c r="AL386" s="4" t="n">
        <x:f>COUNTIFS('Material routes'!$D$6:$D$1505,A386,'Material routes'!$C$6:$C$1505,"Tool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routes'!$D$6:$D$1505,A387,'Material routes'!$C$6:$C$1505,"Output")</x:f>
        <x:v>0</x:v>
      </x:c>
      <x:c r="AK387" s="4" t="n">
        <x:f>SUM(COUNTIFS('Material routes'!$D$6:$D$1505,A387,'Material routes'!$C$6:$C$1505,"Ingredient candidate"),COUNTIFS('Material routes'!$D$6:$D$1505,A387,'Material routes'!$C$6:$C$1505,"Consumed input"),COUNTIFS('Material routes'!$D$6:$D$1505,A387,'Material routes'!$C$6:$C$1505,"Contained input"),COUNTIFS('Material routes'!$D$6:$D$1505,A387,'Material routes'!$C$6:$C$1505,"Transform input"))</x:f>
        <x:v>0</x:v>
      </x:c>
      <x:c r="AL387" s="4" t="n">
        <x:f>COUNTIFS('Material routes'!$D$6:$D$1505,A387,'Material routes'!$C$6:$C$1505,"Tool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str">
        <x:v>Equipment</x:v>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equipment; magnetic field-control device; tool; finished item; manufactured / unresolved; magnetic field control; mixed / unresolved; assembly; author direction; magnetic disruptor; magnetic interference; not applicable; unassigned; finished item</x:v>
      </x:c>
      <x:c r="AF388" s="4" t="str">
        <x:v>Existence and intended function are author direction; construction and technical origin remain unassigned.</x:v>
      </x:c>
      <x:c r="AG388" s="4" t="str">
        <x:v>Finished endpoint; material tier is not applicable. Input tiers belong to the chosen recipe.</x:v>
      </x:c>
      <x:c r="AH388" s="4" t="str">
        <x:v>Unassigned</x:v>
      </x:c>
      <x:c r="AI388" s="4" t="str">
        <x:v>Finished item</x:v>
      </x:c>
      <x:c r="AJ388" s="4" t="n">
        <x:f>COUNTIFS('Material routes'!$D$6:$D$1505,A388,'Material routes'!$C$6:$C$1505,"Output")</x:f>
        <x:v>0</x:v>
      </x:c>
      <x:c r="AK388" s="4" t="n">
        <x:f>SUM(COUNTIFS('Material routes'!$D$6:$D$1505,A388,'Material routes'!$C$6:$C$1505,"Ingredient candidate"),COUNTIFS('Material routes'!$D$6:$D$1505,A388,'Material routes'!$C$6:$C$1505,"Consumed input"),COUNTIFS('Material routes'!$D$6:$D$1505,A388,'Material routes'!$C$6:$C$1505,"Contained input"),COUNTIFS('Material routes'!$D$6:$D$1505,A388,'Material routes'!$C$6:$C$1505,"Transform input"))</x:f>
        <x:v>0</x:v>
      </x:c>
      <x:c r="AL388" s="4" t="n">
        <x:f>COUNTIFS('Material routes'!$D$6:$D$1505,A388,'Material routes'!$C$6:$C$1505,"Tool candidate")</x:f>
        <x:v>0</x:v>
      </x:c>
      <x:c r="AM388" s="4" t="str">
        <x:f>IF(AJ388&gt;0,"Route listed; review status/completeness",IF(C388="T0","Raw entry feed; no production route","No production route listed"))</x:f>
        <x:v>No production route listed</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str">
        <x:v>Equipment</x:v>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equipment; magnetic field-control device; tool; finished item; manufactured / unresolved; magnetic field control; mixed / unresolved; assembly; author direction; magnetic inhibitor; magnetic suppression; not applicable; unassigned; finished item</x:v>
      </x:c>
      <x:c r="AF389" s="4" t="str">
        <x:v>Existence and intended function are author direction; construction and technical origin remain unassigned.</x:v>
      </x:c>
      <x:c r="AG389" s="4" t="str">
        <x:v>Finished endpoint; material tier is not applicable. Input tiers belong to the chosen recipe.</x:v>
      </x:c>
      <x:c r="AH389" s="4" t="str">
        <x:v>Unassigned</x:v>
      </x:c>
      <x:c r="AI389" s="4" t="str">
        <x:v>Finished item</x:v>
      </x:c>
      <x:c r="AJ389" s="4" t="n">
        <x:f>COUNTIFS('Material routes'!$D$6:$D$1505,A389,'Material routes'!$C$6:$C$1505,"Output")</x:f>
        <x:v>0</x:v>
      </x:c>
      <x:c r="AK389" s="4" t="n">
        <x:f>SUM(COUNTIFS('Material routes'!$D$6:$D$1505,A389,'Material routes'!$C$6:$C$1505,"Ingredient candidate"),COUNTIFS('Material routes'!$D$6:$D$1505,A389,'Material routes'!$C$6:$C$1505,"Consumed input"),COUNTIFS('Material routes'!$D$6:$D$1505,A389,'Material routes'!$C$6:$C$1505,"Contained input"),COUNTIFS('Material routes'!$D$6:$D$1505,A389,'Material routes'!$C$6:$C$1505,"Transform input"))</x:f>
        <x:v>0</x:v>
      </x:c>
      <x:c r="AL389" s="4" t="n">
        <x:f>COUNTIFS('Material routes'!$D$6:$D$1505,A389,'Material routes'!$C$6:$C$1505,"Tool candidate")</x:f>
        <x:v>0</x:v>
      </x:c>
      <x:c r="AM389" s="4" t="str">
        <x:f>IF(AJ389&gt;0,"Route listed; review status/completeness",IF(C389="T0","Raw entry feed; no production route","No production route listed"))</x:f>
        <x:v>No production route listed</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str">
        <x:v>Equipment</x:v>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equipment; magnetic field-control device; tool; finished item; manufactured / unresolved; magnetic field control; mixed / unresolved; assembly; author direction; magnetic enhancer; field amplification; not applicable; unassigned; finished item</x:v>
      </x:c>
      <x:c r="AF390" s="4" t="str">
        <x:v>Existence and intended function are author direction; construction and technical origin remain unassigned.</x:v>
      </x:c>
      <x:c r="AG390" s="4" t="str">
        <x:v>Finished endpoint; material tier is not applicable. Input tiers belong to the chosen recipe.</x:v>
      </x:c>
      <x:c r="AH390" s="4" t="str">
        <x:v>Unassigned</x:v>
      </x:c>
      <x:c r="AI390" s="4" t="str">
        <x:v>Finished item</x:v>
      </x:c>
      <x:c r="AJ390" s="4" t="n">
        <x:f>COUNTIFS('Material routes'!$D$6:$D$1505,A390,'Material routes'!$C$6:$C$1505,"Output")</x:f>
        <x:v>0</x:v>
      </x:c>
      <x:c r="AK390" s="4" t="n">
        <x:f>SUM(COUNTIFS('Material routes'!$D$6:$D$1505,A390,'Material routes'!$C$6:$C$1505,"Ingredient candidate"),COUNTIFS('Material routes'!$D$6:$D$1505,A390,'Material routes'!$C$6:$C$1505,"Consumed input"),COUNTIFS('Material routes'!$D$6:$D$1505,A390,'Material routes'!$C$6:$C$1505,"Contained input"),COUNTIFS('Material routes'!$D$6:$D$1505,A390,'Material routes'!$C$6:$C$1505,"Transform input"))</x:f>
        <x:v>0</x:v>
      </x:c>
      <x:c r="AL390" s="4" t="n">
        <x:f>COUNTIFS('Material routes'!$D$6:$D$1505,A390,'Material routes'!$C$6:$C$1505,"Tool candidate")</x:f>
        <x:v>0</x:v>
      </x:c>
      <x:c r="AM390" s="4" t="str">
        <x:f>IF(AJ390&gt;0,"Route listed; review status/completeness",IF(C390="T0","Raw entry feed; no production route","No production route listed"))</x:f>
        <x:v>No production route listed</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str">
        <x:v>Equipment</x:v>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equipment; static field-control device; tool; finished item; manufactured / unresolved; static management; mixed / unresolved; assembly; author direction; static field enhancer; electrostatic enhancer; not applicable; unassigned; finished item</x:v>
      </x:c>
      <x:c r="AF391" s="4" t="str">
        <x:v>Existence and intended function are author direction; construction and technical origin remain unassigned.</x:v>
      </x:c>
      <x:c r="AG391" s="4" t="str">
        <x:v>Finished endpoint; material tier is not applicable. Input tiers belong to the chosen recipe.</x:v>
      </x:c>
      <x:c r="AH391" s="4" t="str">
        <x:v>Unassigned</x:v>
      </x:c>
      <x:c r="AI391" s="4" t="str">
        <x:v>Finished item</x:v>
      </x:c>
      <x:c r="AJ391" s="4" t="n">
        <x:f>COUNTIFS('Material routes'!$D$6:$D$1505,A391,'Material routes'!$C$6:$C$1505,"Output")</x:f>
        <x:v>0</x:v>
      </x:c>
      <x:c r="AK391" s="4" t="n">
        <x:f>SUM(COUNTIFS('Material routes'!$D$6:$D$1505,A391,'Material routes'!$C$6:$C$1505,"Ingredient candidate"),COUNTIFS('Material routes'!$D$6:$D$1505,A391,'Material routes'!$C$6:$C$1505,"Consumed input"),COUNTIFS('Material routes'!$D$6:$D$1505,A391,'Material routes'!$C$6:$C$1505,"Contained input"),COUNTIFS('Material routes'!$D$6:$D$1505,A391,'Material routes'!$C$6:$C$1505,"Transform input"))</x:f>
        <x:v>0</x:v>
      </x:c>
      <x:c r="AL391" s="4" t="n">
        <x:f>COUNTIFS('Material routes'!$D$6:$D$1505,A391,'Material routes'!$C$6:$C$1505,"Tool candidate")</x:f>
        <x:v>0</x:v>
      </x:c>
      <x:c r="AM391" s="4" t="str">
        <x:f>IF(AJ391&gt;0,"Route listed; review status/completeness",IF(C391="T0","Raw entry feed; no production route","No production route listed"))</x:f>
        <x:v>No production route listed</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str">
        <x:v>Equipment</x:v>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equipment; static field-control device; tool; finished item; manufactured / unresolved; static management; mixed / unresolved; assembly; author direction; static field disruptor; electrostatic disruption; not applicable; unassigned; finished item</x:v>
      </x:c>
      <x:c r="AF392" s="4" t="str">
        <x:v>Existence and intended function are author direction; construction and technical origin remain unassigned.</x:v>
      </x:c>
      <x:c r="AG392" s="4" t="str">
        <x:v>Finished endpoint; material tier is not applicable. Input tiers belong to the chosen recipe.</x:v>
      </x:c>
      <x:c r="AH392" s="4" t="str">
        <x:v>Unassigned</x:v>
      </x:c>
      <x:c r="AI392" s="4" t="str">
        <x:v>Finished item</x:v>
      </x:c>
      <x:c r="AJ392" s="4" t="n">
        <x:f>COUNTIFS('Material routes'!$D$6:$D$1505,A392,'Material routes'!$C$6:$C$1505,"Output")</x:f>
        <x:v>0</x:v>
      </x:c>
      <x:c r="AK392" s="4" t="n">
        <x:f>SUM(COUNTIFS('Material routes'!$D$6:$D$1505,A392,'Material routes'!$C$6:$C$1505,"Ingredient candidate"),COUNTIFS('Material routes'!$D$6:$D$1505,A392,'Material routes'!$C$6:$C$1505,"Consumed input"),COUNTIFS('Material routes'!$D$6:$D$1505,A392,'Material routes'!$C$6:$C$1505,"Contained input"),COUNTIFS('Material routes'!$D$6:$D$1505,A392,'Material routes'!$C$6:$C$1505,"Transform input"))</x:f>
        <x:v>0</x:v>
      </x:c>
      <x:c r="AL392" s="4" t="n">
        <x:f>COUNTIFS('Material routes'!$D$6:$D$1505,A392,'Material routes'!$C$6:$C$1505,"Tool candidate")</x:f>
        <x:v>0</x:v>
      </x:c>
      <x:c r="AM392" s="4" t="str">
        <x:f>IF(AJ392&gt;0,"Route listed; review status/completeness",IF(C392="T0","Raw entry feed; no production route","No production route listed"))</x:f>
        <x:v>No production route listed</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routes'!$D$6:$D$1505,A393,'Material routes'!$C$6:$C$1505,"Output")</x:f>
        <x:v>0</x:v>
      </x:c>
      <x:c r="AK393" s="4" t="n">
        <x:f>SUM(COUNTIFS('Material routes'!$D$6:$D$1505,A393,'Material routes'!$C$6:$C$1505,"Ingredient candidate"),COUNTIFS('Material routes'!$D$6:$D$1505,A393,'Material routes'!$C$6:$C$1505,"Consumed input"),COUNTIFS('Material routes'!$D$6:$D$1505,A393,'Material routes'!$C$6:$C$1505,"Contained input"),COUNTIFS('Material routes'!$D$6:$D$1505,A393,'Material routes'!$C$6:$C$1505,"Transform input"))</x:f>
        <x:v>0</x:v>
      </x:c>
      <x:c r="AL393" s="4" t="n">
        <x:f>COUNTIFS('Material routes'!$D$6:$D$1505,A393,'Material routes'!$C$6:$C$1505,"Tool candidate")</x:f>
        <x:v>0</x:v>
      </x:c>
      <x:c r="AM393" s="4" t="str">
        <x:f>IF(AJ393&gt;0,"Route listed; review status/completeness",IF(C393="T0","Raw entry feed; no production route","No production route listed"))</x:f>
        <x:v>No production route listed</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routes'!$D$6:$D$1505,A394,'Material routes'!$C$6:$C$1505,"Output")</x:f>
        <x:v>2</x:v>
      </x:c>
      <x:c r="AK394" s="4" t="n">
        <x:f>SUM(COUNTIFS('Material routes'!$D$6:$D$1505,A394,'Material routes'!$C$6:$C$1505,"Ingredient candidate"),COUNTIFS('Material routes'!$D$6:$D$1505,A394,'Material routes'!$C$6:$C$1505,"Consumed input"),COUNTIFS('Material routes'!$D$6:$D$1505,A394,'Material routes'!$C$6:$C$1505,"Contained input"),COUNTIFS('Material routes'!$D$6:$D$1505,A394,'Material routes'!$C$6:$C$1505,"Transform input"))</x:f>
        <x:v>4</x:v>
      </x:c>
      <x:c r="AL394" s="4" t="n">
        <x:f>COUNTIFS('Material routes'!$D$6:$D$1505,A394,'Material routes'!$C$6:$C$1505,"Tool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str">
        <x:v>Equipment</x:v>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equipment; electrical protective wear; wearable; finished item; manufactured / unresolved; electrical insulation; mixed / unresolved; garment; author direction; insulated suit; high voltage suit; electrical protective suit; not applicable; unassigned; finished item</x:v>
      </x:c>
      <x:c r="AF395" s="4" t="str">
        <x:v>Existence and intended function are author direction; construction and technical origin remain unassigned.</x:v>
      </x:c>
      <x:c r="AG395" s="4" t="str">
        <x:v>Finished endpoint; material tier is not applicable. Input tiers belong to the chosen recipe.</x:v>
      </x:c>
      <x:c r="AH395" s="4" t="str">
        <x:v>Unassigned</x:v>
      </x:c>
      <x:c r="AI395" s="4" t="str">
        <x:v>Finished item</x:v>
      </x:c>
      <x:c r="AJ395" s="4" t="n">
        <x:f>COUNTIFS('Material routes'!$D$6:$D$1505,A395,'Material routes'!$C$6:$C$1505,"Output")</x:f>
        <x:v>0</x:v>
      </x:c>
      <x:c r="AK395" s="4" t="n">
        <x:f>SUM(COUNTIFS('Material routes'!$D$6:$D$1505,A395,'Material routes'!$C$6:$C$1505,"Ingredient candidate"),COUNTIFS('Material routes'!$D$6:$D$1505,A395,'Material routes'!$C$6:$C$1505,"Consumed input"),COUNTIFS('Material routes'!$D$6:$D$1505,A395,'Material routes'!$C$6:$C$1505,"Contained input"),COUNTIFS('Material routes'!$D$6:$D$1505,A395,'Material routes'!$C$6:$C$1505,"Transform input"))</x:f>
        <x:v>0</x:v>
      </x:c>
      <x:c r="AL395" s="4" t="n">
        <x:f>COUNTIFS('Material routes'!$D$6:$D$1505,A395,'Material routes'!$C$6:$C$1505,"Tool candidate")</x:f>
        <x:v>0</x:v>
      </x:c>
      <x:c r="AM395" s="4" t="str">
        <x:f>IF(AJ395&gt;0,"Route listed; review status/completeness",IF(C395="T0","Raw entry feed; no production route","No production route listed"))</x:f>
        <x:v>No production route listed</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str">
        <x:v>Equipment</x:v>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equipment; electrical protective wear; wearable; finished item; manufactured / unresolved; electrical insulation; mixed / unresolved; garment; author direction; insulated gloves; high voltage gloves; electrical work gloves; not applicable; unassigned; finished item</x:v>
      </x:c>
      <x:c r="AF396" s="4" t="str">
        <x:v>Existence and intended function are author direction; construction and technical origin remain unassigned.</x:v>
      </x:c>
      <x:c r="AG396" s="4" t="str">
        <x:v>Finished endpoint; material tier is not applicable. Input tiers belong to the chosen recipe.</x:v>
      </x:c>
      <x:c r="AH396" s="4" t="str">
        <x:v>Unassigned</x:v>
      </x:c>
      <x:c r="AI396" s="4" t="str">
        <x:v>Finished item</x:v>
      </x:c>
      <x:c r="AJ396" s="4" t="n">
        <x:f>COUNTIFS('Material routes'!$D$6:$D$1505,A396,'Material routes'!$C$6:$C$1505,"Output")</x:f>
        <x:v>1</x:v>
      </x:c>
      <x:c r="AK396" s="4" t="n">
        <x:f>SUM(COUNTIFS('Material routes'!$D$6:$D$1505,A396,'Material routes'!$C$6:$C$1505,"Ingredient candidate"),COUNTIFS('Material routes'!$D$6:$D$1505,A396,'Material routes'!$C$6:$C$1505,"Consumed input"),COUNTIFS('Material routes'!$D$6:$D$1505,A396,'Material routes'!$C$6:$C$1505,"Contained input"),COUNTIFS('Material routes'!$D$6:$D$1505,A396,'Material routes'!$C$6:$C$1505,"Transform input"))</x:f>
        <x:v>0</x:v>
      </x:c>
      <x:c r="AL396" s="4" t="n">
        <x:f>COUNTIFS('Material routes'!$D$6:$D$1505,A396,'Material routes'!$C$6:$C$1505,"Tool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str">
        <x:v>Equipment</x:v>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equipment; electrical protective wear; wearable; finished item; manufactured / unresolved; electrical insulation; mixed / unresolved; garment; author direction; insulated boots; high voltage boots; electrical work boots; not applicable; unassigned; finished item</x:v>
      </x:c>
      <x:c r="AF397" s="4" t="str">
        <x:v>Existence and intended function are author direction; construction and technical origin remain unassigned.</x:v>
      </x:c>
      <x:c r="AG397" s="4" t="str">
        <x:v>Finished endpoint; material tier is not applicable. Input tiers belong to the chosen recipe.</x:v>
      </x:c>
      <x:c r="AH397" s="4" t="str">
        <x:v>Unassigned</x:v>
      </x:c>
      <x:c r="AI397" s="4" t="str">
        <x:v>Finished item</x:v>
      </x:c>
      <x:c r="AJ397" s="4" t="n">
        <x:f>COUNTIFS('Material routes'!$D$6:$D$1505,A397,'Material routes'!$C$6:$C$1505,"Output")</x:f>
        <x:v>0</x:v>
      </x:c>
      <x:c r="AK397" s="4" t="n">
        <x:f>SUM(COUNTIFS('Material routes'!$D$6:$D$1505,A397,'Material routes'!$C$6:$C$1505,"Ingredient candidate"),COUNTIFS('Material routes'!$D$6:$D$1505,A397,'Material routes'!$C$6:$C$1505,"Consumed input"),COUNTIFS('Material routes'!$D$6:$D$1505,A397,'Material routes'!$C$6:$C$1505,"Contained input"),COUNTIFS('Material routes'!$D$6:$D$1505,A397,'Material routes'!$C$6:$C$1505,"Transform input"))</x:f>
        <x:v>0</x:v>
      </x:c>
      <x:c r="AL397" s="4" t="n">
        <x:f>COUNTIFS('Material routes'!$D$6:$D$1505,A397,'Material routes'!$C$6:$C$1505,"Tool candidate")</x:f>
        <x:v>0</x:v>
      </x:c>
      <x:c r="AM397" s="4" t="str">
        <x:f>IF(AJ397&gt;0,"Route listed; review status/completeness",IF(C397="T0","Raw entry feed; no production route","No production route listed"))</x:f>
        <x:v>No production route listed</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str">
        <x:v>Equipment</x:v>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equipment; hand forging tool; tool; finished item; manufactured / unresolved; metal forging; mixed / unresolved; assembly; author direction; smithing hammer; blacksmith hammer; forge hammer; not applicable; unassigned; finished item</x:v>
      </x:c>
      <x:c r="AF398" s="4" t="str">
        <x:v>Forging hammers and anvils explicitly requested by the author; detailed construction unresolved.</x:v>
      </x:c>
      <x:c r="AG398" s="4" t="str">
        <x:v>Finished endpoint; material tier is not applicable. Input tiers belong to the chosen recipe.</x:v>
      </x:c>
      <x:c r="AH398" s="4" t="str">
        <x:v>Unassigned</x:v>
      </x:c>
      <x:c r="AI398" s="4" t="str">
        <x:v>Finished item</x:v>
      </x:c>
      <x:c r="AJ398" s="4" t="n">
        <x:f>COUNTIFS('Material routes'!$D$6:$D$1505,A398,'Material routes'!$C$6:$C$1505,"Output")</x:f>
        <x:v>1</x:v>
      </x:c>
      <x:c r="AK398" s="4" t="n">
        <x:f>SUM(COUNTIFS('Material routes'!$D$6:$D$1505,A398,'Material routes'!$C$6:$C$1505,"Ingredient candidate"),COUNTIFS('Material routes'!$D$6:$D$1505,A398,'Material routes'!$C$6:$C$1505,"Consumed input"),COUNTIFS('Material routes'!$D$6:$D$1505,A398,'Material routes'!$C$6:$C$1505,"Contained input"),COUNTIFS('Material routes'!$D$6:$D$1505,A398,'Material routes'!$C$6:$C$1505,"Transform input"))</x:f>
        <x:v>0</x:v>
      </x:c>
      <x:c r="AL398" s="4" t="n">
        <x:f>COUNTIFS('Material routes'!$D$6:$D$1505,A398,'Material routes'!$C$6:$C$1505,"Tool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t="str">
        <x:v>author.forging.anvil</x:v>
      </x:c>
      <x:c r="B399" s="9" t="str">
        <x:v>Anvil</x:v>
      </x:c>
      <x:c r="C399" s="4" t="str">
        <x:v>Not applicable</x:v>
      </x:c>
      <x:c r="D399" s="9" t="str">
        <x:v>Equipment</x:v>
      </x:c>
      <x:c r="E399" s="9" t="str">
        <x:v>Workshop forging fixture</x:v>
      </x:c>
      <x:c r="F399" s="9" t="str">
        <x:v>Author-directed concept</x:v>
      </x:c>
      <x:c r="G399" s="9" t="str">
        <x:v>Working support surface for hammer forging.</x:v>
      </x:c>
      <x:c r="H399" s="9" t="str">
        <x:v>None / workshop tool</x:v>
      </x:c>
      <x:c r="I399" s="9" t="str">
        <x:v>Transport, placement and workshop handling unresolved</x:v>
      </x:c>
      <x:c r="J399" s="13"/>
      <x:c r="K399" s="15"/>
      <x:c r="L399" s="9" t="str">
        <x:v>Manufacture or workshop acquisition unresolved</x:v>
      </x:c>
      <x:c r="M399" s="9" t="str">
        <x:v>Tool materials, construction and ingredient tiers unresolved</x:v>
      </x:c>
      <x:c r="N399" s="9" t="str">
        <x:v>Design item concept; not implemented</x:v>
      </x:c>
      <x:c r="O399" s="9" t="str">
        <x:v>Working material, service temperature, wear and suitability remain undefined; no wood handles or cloth accessories assumed.</x:v>
      </x:c>
      <x:c r="P399" s="17"/>
      <x:c r="Q399" s="17"/>
      <x:c r="R399" s="17"/>
      <x:c r="S399" s="17"/>
      <x:c r="T399" s="17"/>
      <x:c r="U399" s="9" t="str">
        <x:v>No stats, recipe, cost, dimensions or station requirement established. Fixed/mobile workshop use remains open.</x:v>
      </x:c>
      <x:c r="V399" s="11" t="str">
        <x:v>smithing anvil; forging anvil</x:v>
      </x:c>
      <x:c r="W399" s="9" t="str">
        <x:v>Direct author direction, October 14, 2026; Docs/WORLD_BASIS.md#forging-and-workshop-tooling</x:v>
      </x:c>
      <x:c r="X399" s="4" t="str">
        <x:v>Tool</x:v>
      </x:c>
      <x:c r="Y399" s="4" t="str">
        <x:v>Finished item</x:v>
      </x:c>
      <x:c r="Z399" s="4" t="str">
        <x:v>Manufactured / unresolved</x:v>
      </x:c>
      <x:c r="AA399" s="4" t="str">
        <x:v>Metal forging</x:v>
      </x:c>
      <x:c r="AB399" s="4" t="str">
        <x:v>Mixed / unresolved</x:v>
      </x:c>
      <x:c r="AC399" s="4" t="str">
        <x:v>Assembly</x:v>
      </x:c>
      <x:c r="AD399" s="4" t="str">
        <x:v>Author direction</x:v>
      </x:c>
      <x:c r="AE399" s="4" t="str">
        <x:f>LOWER(A399&amp;"; "&amp;B399&amp;"; "&amp;D399&amp;"; "&amp;E399&amp;"; "&amp;X399&amp;"; "&amp;Y399&amp;"; "&amp;Z399&amp;"; "&amp;AA399&amp;"; "&amp;AB399&amp;"; "&amp;AC399&amp;"; "&amp;AD399&amp;"; "&amp;V399&amp;"; "&amp;C399&amp;"; "&amp;AH399&amp;"; "&amp;AI399)</x:f>
        <x:v>author.forging.anvil; anvil; equipment; workshop forging fixture; tool; finished item; manufactured / unresolved; metal forging; mixed / unresolved; assembly; author direction; smithing anvil; forging anvil; not applicable; unassigned; finished item</x:v>
      </x:c>
      <x:c r="AF399" s="4" t="str">
        <x:v>Forging hammers and anvils explicitly requested by the author; detailed construction unresolved.</x:v>
      </x:c>
      <x:c r="AG399" s="4" t="str">
        <x:v>Finished endpoint; material tier is not applicable. Input tiers belong to the chosen recipe.</x:v>
      </x:c>
      <x:c r="AH399" s="4" t="str">
        <x:v>Unassigned</x:v>
      </x:c>
      <x:c r="AI399" s="4" t="str">
        <x:v>Finished item</x:v>
      </x:c>
      <x:c r="AJ399" s="4" t="n">
        <x:f>COUNTIFS('Material routes'!$D$6:$D$1505,A399,'Material routes'!$C$6:$C$1505,"Output")</x:f>
        <x:v>0</x:v>
      </x:c>
      <x:c r="AK399" s="4" t="n">
        <x:f>SUM(COUNTIFS('Material routes'!$D$6:$D$1505,A399,'Material routes'!$C$6:$C$1505,"Ingredient candidate"),COUNTIFS('Material routes'!$D$6:$D$1505,A399,'Material routes'!$C$6:$C$1505,"Consumed input"),COUNTIFS('Material routes'!$D$6:$D$1505,A399,'Material routes'!$C$6:$C$1505,"Contained input"),COUNTIFS('Material routes'!$D$6:$D$1505,A399,'Material routes'!$C$6:$C$1505,"Transform input"))</x:f>
        <x:v>0</x:v>
      </x:c>
      <x:c r="AL399" s="4" t="n">
        <x:f>COUNTIFS('Material routes'!$D$6:$D$1505,A399,'Material routes'!$C$6:$C$1505,"Tool candidate")</x:f>
        <x:v>1</x:v>
      </x:c>
      <x:c r="AM399" s="4" t="str">
        <x:f>IF(AJ399&gt;0,"Route listed; review status/completeness",IF(C399="T0","Raw entry feed; no production route","No production route listed"))</x:f>
        <x:v>No production route listed</x:v>
      </x:c>
      <x:c r="AN399" s="14" t="n">
        <x:f>IF(C399="T0",0,IF(C399="T1",1,IF(C399="T2",2,IF(C399="T3",3,IF(C399="T4",4,IF(C399="Unassigned",98,99))))))</x:f>
        <x:v>99</x:v>
      </x:c>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str">
        <x:v>Equipment</x:v>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equipment; hot-work holding tool; tool; finished item; manufactured / unresolved; work holding; mixed / unresolved; assembly; proposal; forge tongs; blacksmith tongs; hot-work tongs; not applicable; unassigned; finished item</x:v>
      </x:c>
      <x:c r="AF400" s="4" t="str">
        <x:v>Supporting smithing tool proposed for review; not separately established game canon.</x:v>
      </x:c>
      <x:c r="AG400" s="4" t="str">
        <x:v>Finished endpoint; material tier is not applicable. Input tiers belong to the chosen recipe.</x:v>
      </x:c>
      <x:c r="AH400" s="4" t="str">
        <x:v>Unassigned</x:v>
      </x:c>
      <x:c r="AI400" s="4" t="str">
        <x:v>Finished item</x:v>
      </x:c>
      <x:c r="AJ400" s="4" t="n">
        <x:f>COUNTIFS('Material routes'!$D$6:$D$1505,A400,'Material routes'!$C$6:$C$1505,"Output")</x:f>
        <x:v>0</x:v>
      </x:c>
      <x:c r="AK400" s="4" t="n">
        <x:f>SUM(COUNTIFS('Material routes'!$D$6:$D$1505,A400,'Material routes'!$C$6:$C$1505,"Ingredient candidate"),COUNTIFS('Material routes'!$D$6:$D$1505,A400,'Material routes'!$C$6:$C$1505,"Consumed input"),COUNTIFS('Material routes'!$D$6:$D$1505,A400,'Material routes'!$C$6:$C$1505,"Contained input"),COUNTIFS('Material routes'!$D$6:$D$1505,A400,'Material routes'!$C$6:$C$1505,"Transform input"))</x:f>
        <x:v>0</x:v>
      </x:c>
      <x:c r="AL400" s="4" t="n">
        <x:f>COUNTIFS('Material routes'!$D$6:$D$1505,A400,'Material routes'!$C$6:$C$1505,"Tool candidate")</x:f>
        <x:v>0</x:v>
      </x:c>
      <x:c r="AM400" s="4" t="str">
        <x:f>IF(AJ400&gt;0,"Route listed; review status/completeness",IF(C400="T0","Raw entry feed; no production route","No production route listed"))</x:f>
        <x:v>No production route listed</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str">
        <x:v>Equipment</x:v>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equipment; hand forging tool; tool; finished item; manufactured / unresolved; metal forging; mixed / unresolved; assembly; proposal; sledgehammer; striking hammer; forging sledge; not applicable; unassigned; finished item</x:v>
      </x:c>
      <x:c r="AF401" s="4" t="str">
        <x:v>Supporting smithing tool proposed for review; not separately established game canon.</x:v>
      </x:c>
      <x:c r="AG401" s="4" t="str">
        <x:v>Finished endpoint; material tier is not applicable. Input tiers belong to the chosen recipe.</x:v>
      </x:c>
      <x:c r="AH401" s="4" t="str">
        <x:v>Unassigned</x:v>
      </x:c>
      <x:c r="AI401" s="4" t="str">
        <x:v>Finished item</x:v>
      </x:c>
      <x:c r="AJ401" s="4" t="n">
        <x:f>COUNTIFS('Material routes'!$D$6:$D$1505,A401,'Material routes'!$C$6:$C$1505,"Output")</x:f>
        <x:v>0</x:v>
      </x:c>
      <x:c r="AK401" s="4" t="n">
        <x:f>SUM(COUNTIFS('Material routes'!$D$6:$D$1505,A401,'Material routes'!$C$6:$C$1505,"Ingredient candidate"),COUNTIFS('Material routes'!$D$6:$D$1505,A401,'Material routes'!$C$6:$C$1505,"Consumed input"),COUNTIFS('Material routes'!$D$6:$D$1505,A401,'Material routes'!$C$6:$C$1505,"Contained input"),COUNTIFS('Material routes'!$D$6:$D$1505,A401,'Material routes'!$C$6:$C$1505,"Transform input"))</x:f>
        <x:v>0</x:v>
      </x:c>
      <x:c r="AL401" s="4" t="n">
        <x:f>COUNTIFS('Material routes'!$D$6:$D$1505,A401,'Material routes'!$C$6:$C$1505,"Tool candidate")</x:f>
        <x:v>0</x:v>
      </x:c>
      <x:c r="AM401" s="4" t="str">
        <x:f>IF(AJ401&gt;0,"Route listed; review status/completeness",IF(C401="T0","Raw entry feed; no production route","No production route listed"))</x:f>
        <x:v>No production route listed</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str">
        <x:v>Equipment</x:v>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equipment; metal cutting tool; tool; finished item; manufactured / unresolved; metal forging; mixed / unresolved; assembly; proposal; hot chisel; hot cut; forging chisel; not applicable; unassigned; finished item</x:v>
      </x:c>
      <x:c r="AF402" s="4" t="str">
        <x:v>Supporting smithing tool proposed for review; not separately established game canon.</x:v>
      </x:c>
      <x:c r="AG402" s="4" t="str">
        <x:v>Finished endpoint; material tier is not applicable. Input tiers belong to the chosen recipe.</x:v>
      </x:c>
      <x:c r="AH402" s="4" t="str">
        <x:v>Unassigned</x:v>
      </x:c>
      <x:c r="AI402" s="4" t="str">
        <x:v>Finished item</x:v>
      </x:c>
      <x:c r="AJ402" s="4" t="n">
        <x:f>COUNTIFS('Material routes'!$D$6:$D$1505,A402,'Material routes'!$C$6:$C$1505,"Output")</x:f>
        <x:v>0</x:v>
      </x:c>
      <x:c r="AK402" s="4" t="n">
        <x:f>SUM(COUNTIFS('Material routes'!$D$6:$D$1505,A402,'Material routes'!$C$6:$C$1505,"Ingredient candidate"),COUNTIFS('Material routes'!$D$6:$D$1505,A402,'Material routes'!$C$6:$C$1505,"Consumed input"),COUNTIFS('Material routes'!$D$6:$D$1505,A402,'Material routes'!$C$6:$C$1505,"Contained input"),COUNTIFS('Material routes'!$D$6:$D$1505,A402,'Material routes'!$C$6:$C$1505,"Transform input"))</x:f>
        <x:v>0</x:v>
      </x:c>
      <x:c r="AL402" s="4" t="n">
        <x:f>COUNTIFS('Material routes'!$D$6:$D$1505,A402,'Material routes'!$C$6:$C$1505,"Tool candidate")</x:f>
        <x:v>0</x:v>
      </x:c>
      <x:c r="AM402" s="4" t="str">
        <x:f>IF(AJ402&gt;0,"Route listed; review status/completeness",IF(C402="T0","Raw entry feed; no production route","No production route listed"))</x:f>
        <x:v>No production route listed</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str">
        <x:v>Equipment</x:v>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equipment; metal piercing tool; tool; finished item; manufactured / unresolved; metal forging; mixed / unresolved; assembly; proposal; smithing punch; hot punch; metal punch; not applicable; unassigned; finished item</x:v>
      </x:c>
      <x:c r="AF403" s="4" t="str">
        <x:v>Supporting smithing tool proposed for review; not separately established game canon.</x:v>
      </x:c>
      <x:c r="AG403" s="4" t="str">
        <x:v>Finished endpoint; material tier is not applicable. Input tiers belong to the chosen recipe.</x:v>
      </x:c>
      <x:c r="AH403" s="4" t="str">
        <x:v>Unassigned</x:v>
      </x:c>
      <x:c r="AI403" s="4" t="str">
        <x:v>Finished item</x:v>
      </x:c>
      <x:c r="AJ403" s="4" t="n">
        <x:f>COUNTIFS('Material routes'!$D$6:$D$1505,A403,'Material routes'!$C$6:$C$1505,"Output")</x:f>
        <x:v>0</x:v>
      </x:c>
      <x:c r="AK403" s="4" t="n">
        <x:f>SUM(COUNTIFS('Material routes'!$D$6:$D$1505,A403,'Material routes'!$C$6:$C$1505,"Ingredient candidate"),COUNTIFS('Material routes'!$D$6:$D$1505,A403,'Material routes'!$C$6:$C$1505,"Consumed input"),COUNTIFS('Material routes'!$D$6:$D$1505,A403,'Material routes'!$C$6:$C$1505,"Contained input"),COUNTIFS('Material routes'!$D$6:$D$1505,A403,'Material routes'!$C$6:$C$1505,"Transform input"))</x:f>
        <x:v>0</x:v>
      </x:c>
      <x:c r="AL403" s="4" t="n">
        <x:f>COUNTIFS('Material routes'!$D$6:$D$1505,A403,'Material routes'!$C$6:$C$1505,"Tool candidate")</x:f>
        <x:v>0</x:v>
      </x:c>
      <x:c r="AM403" s="4" t="str">
        <x:f>IF(AJ403&gt;0,"Route listed; review status/completeness",IF(C403="T0","Raw entry feed; no production route","No production route listed"))</x:f>
        <x:v>No production route listed</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str">
        <x:v>Equipment</x:v>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equipment; metal shaping tool; tool; finished item; manufactured / unresolved; metal forging; mixed / unresolved; assembly; proposal; smithing drift; forging drift; hole forming tool; not applicable; unassigned; finished item</x:v>
      </x:c>
      <x:c r="AF404" s="4" t="str">
        <x:v>Supporting smithing tool proposed for review; not separately established game canon.</x:v>
      </x:c>
      <x:c r="AG404" s="4" t="str">
        <x:v>Finished endpoint; material tier is not applicable. Input tiers belong to the chosen recipe.</x:v>
      </x:c>
      <x:c r="AH404" s="4" t="str">
        <x:v>Unassigned</x:v>
      </x:c>
      <x:c r="AI404" s="4" t="str">
        <x:v>Finished item</x:v>
      </x:c>
      <x:c r="AJ404" s="4" t="n">
        <x:f>COUNTIFS('Material routes'!$D$6:$D$1505,A404,'Material routes'!$C$6:$C$1505,"Output")</x:f>
        <x:v>0</x:v>
      </x:c>
      <x:c r="AK404" s="4" t="n">
        <x:f>SUM(COUNTIFS('Material routes'!$D$6:$D$1505,A404,'Material routes'!$C$6:$C$1505,"Ingredient candidate"),COUNTIFS('Material routes'!$D$6:$D$1505,A404,'Material routes'!$C$6:$C$1505,"Consumed input"),COUNTIFS('Material routes'!$D$6:$D$1505,A404,'Material routes'!$C$6:$C$1505,"Contained input"),COUNTIFS('Material routes'!$D$6:$D$1505,A404,'Material routes'!$C$6:$C$1505,"Transform input"))</x:f>
        <x:v>0</x:v>
      </x:c>
      <x:c r="AL404" s="4" t="n">
        <x:f>COUNTIFS('Material routes'!$D$6:$D$1505,A404,'Material routes'!$C$6:$C$1505,"Tool candidate")</x:f>
        <x:v>0</x:v>
      </x:c>
      <x:c r="AM404" s="4" t="str">
        <x:f>IF(AJ404&gt;0,"Route listed; review status/completeness",IF(C404="T0","Raw entry feed; no production route","No production route listed"))</x:f>
        <x:v>No production route listed</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str">
        <x:v>Equipment</x:v>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equipment; workshop forming fixture; tool; finished item; manufactured / unresolved; metal forging; mixed / unresolved; assembly; proposal; forming block; smithing swage; swage block; not applicable; unassigned; finished item</x:v>
      </x:c>
      <x:c r="AF405" s="4" t="str">
        <x:v>Supporting smithing tool proposed for review; not separately established game canon.</x:v>
      </x:c>
      <x:c r="AG405" s="4" t="str">
        <x:v>Finished endpoint; material tier is not applicable. Input tiers belong to the chosen recipe.</x:v>
      </x:c>
      <x:c r="AH405" s="4" t="str">
        <x:v>Unassigned</x:v>
      </x:c>
      <x:c r="AI405" s="4" t="str">
        <x:v>Finished item</x:v>
      </x:c>
      <x:c r="AJ405" s="4" t="n">
        <x:f>COUNTIFS('Material routes'!$D$6:$D$1505,A405,'Material routes'!$C$6:$C$1505,"Output")</x:f>
        <x:v>0</x:v>
      </x:c>
      <x:c r="AK405" s="4" t="n">
        <x:f>SUM(COUNTIFS('Material routes'!$D$6:$D$1505,A405,'Material routes'!$C$6:$C$1505,"Ingredient candidate"),COUNTIFS('Material routes'!$D$6:$D$1505,A405,'Material routes'!$C$6:$C$1505,"Consumed input"),COUNTIFS('Material routes'!$D$6:$D$1505,A405,'Material routes'!$C$6:$C$1505,"Contained input"),COUNTIFS('Material routes'!$D$6:$D$1505,A405,'Material routes'!$C$6:$C$1505,"Transform input"))</x:f>
        <x:v>0</x:v>
      </x:c>
      <x:c r="AL405" s="4" t="n">
        <x:f>COUNTIFS('Material routes'!$D$6:$D$1505,A405,'Material routes'!$C$6:$C$1505,"Tool candidate")</x:f>
        <x:v>0</x:v>
      </x:c>
      <x:c r="AM405" s="4" t="str">
        <x:f>IF(AJ405&gt;0,"Route listed; review status/completeness",IF(C405="T0","Raw entry feed; no production route","No production route listed"))</x:f>
        <x:v>No production route listed</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str">
        <x:v>Equipment</x:v>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equipment; metal finishing tool; tool; finished item; manufactured / unresolved; surface finishing; mixed / unresolved; assembly; proposal; metal file; smithing file; finishing file; not applicable; unassigned; finished item</x:v>
      </x:c>
      <x:c r="AF406" s="4" t="str">
        <x:v>Supporting smithing tool proposed for review; not separately established game canon.</x:v>
      </x:c>
      <x:c r="AG406" s="4" t="str">
        <x:v>Finished endpoint; material tier is not applicable. Input tiers belong to the chosen recipe.</x:v>
      </x:c>
      <x:c r="AH406" s="4" t="str">
        <x:v>Unassigned</x:v>
      </x:c>
      <x:c r="AI406" s="4" t="str">
        <x:v>Finished item</x:v>
      </x:c>
      <x:c r="AJ406" s="4" t="n">
        <x:f>COUNTIFS('Material routes'!$D$6:$D$1505,A406,'Material routes'!$C$6:$C$1505,"Output")</x:f>
        <x:v>0</x:v>
      </x:c>
      <x:c r="AK406" s="4" t="n">
        <x:f>SUM(COUNTIFS('Material routes'!$D$6:$D$1505,A406,'Material routes'!$C$6:$C$1505,"Ingredient candidate"),COUNTIFS('Material routes'!$D$6:$D$1505,A406,'Material routes'!$C$6:$C$1505,"Consumed input"),COUNTIFS('Material routes'!$D$6:$D$1505,A406,'Material routes'!$C$6:$C$1505,"Contained input"),COUNTIFS('Material routes'!$D$6:$D$1505,A406,'Material routes'!$C$6:$C$1505,"Transform input"))</x:f>
        <x:v>0</x:v>
      </x:c>
      <x:c r="AL406" s="4" t="n">
        <x:f>COUNTIFS('Material routes'!$D$6:$D$1505,A406,'Material routes'!$C$6:$C$1505,"Tool candidate")</x:f>
        <x:v>0</x:v>
      </x:c>
      <x:c r="AM406" s="4" t="str">
        <x:f>IF(AJ406&gt;0,"Route listed; review status/completeness",IF(C406="T0","Raw entry feed; no production route","No production route listed"))</x:f>
        <x:v>No production route listed</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str">
        <x:v>Equipment</x:v>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equipment; workshop heating equipment; machine; finished item; manufactured / unresolved; metal forging; mixed / unresolved; assembly; proposal; smithing forge; forge hearth; forging furnace; not applicable; unassigned; finished item</x:v>
      </x:c>
      <x:c r="AF407" s="4" t="str">
        <x:v>Supporting smithing tool proposed for review; not separately established game canon.</x:v>
      </x:c>
      <x:c r="AG407" s="4" t="str">
        <x:v>Finished endpoint; material tier is not applicable. Input tiers belong to the chosen recipe.</x:v>
      </x:c>
      <x:c r="AH407" s="4" t="str">
        <x:v>Unassigned</x:v>
      </x:c>
      <x:c r="AI407" s="4" t="str">
        <x:v>Finished item</x:v>
      </x:c>
      <x:c r="AJ407" s="4" t="n">
        <x:f>COUNTIFS('Material routes'!$D$6:$D$1505,A407,'Material routes'!$C$6:$C$1505,"Output")</x:f>
        <x:v>0</x:v>
      </x:c>
      <x:c r="AK407" s="4" t="n">
        <x:f>SUM(COUNTIFS('Material routes'!$D$6:$D$1505,A407,'Material routes'!$C$6:$C$1505,"Ingredient candidate"),COUNTIFS('Material routes'!$D$6:$D$1505,A407,'Material routes'!$C$6:$C$1505,"Consumed input"),COUNTIFS('Material routes'!$D$6:$D$1505,A407,'Material routes'!$C$6:$C$1505,"Contained input"),COUNTIFS('Material routes'!$D$6:$D$1505,A407,'Material routes'!$C$6:$C$1505,"Transform input"))</x:f>
        <x:v>0</x:v>
      </x:c>
      <x:c r="AL407" s="4" t="n">
        <x:f>COUNTIFS('Material routes'!$D$6:$D$1505,A407,'Material routes'!$C$6:$C$1505,"Tool candidate")</x:f>
        <x:v>0</x:v>
      </x:c>
      <x:c r="AM407" s="4" t="str">
        <x:f>IF(AJ407&gt;0,"Route listed; review status/completeness",IF(C407="T0","Raw entry feed; no production route","No production route listed"))</x:f>
        <x:v>No production route listed</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routes'!$D$6:$D$1505,A408,'Material routes'!$C$6:$C$1505,"Output")</x:f>
        <x:v>1</x:v>
      </x:c>
      <x:c r="AK408" s="4" t="n">
        <x:f>SUM(COUNTIFS('Material routes'!$D$6:$D$1505,A408,'Material routes'!$C$6:$C$1505,"Ingredient candidate"),COUNTIFS('Material routes'!$D$6:$D$1505,A408,'Material routes'!$C$6:$C$1505,"Consumed input"),COUNTIFS('Material routes'!$D$6:$D$1505,A408,'Material routes'!$C$6:$C$1505,"Contained input"),COUNTIFS('Material routes'!$D$6:$D$1505,A408,'Material routes'!$C$6:$C$1505,"Transform input"))</x:f>
        <x:v>87</x:v>
      </x:c>
      <x:c r="AL408" s="4" t="n">
        <x:f>COUNTIFS('Material routes'!$D$6:$D$1505,A408,'Material routes'!$C$6:$C$1505,"Tool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t="str">
        <x:v>author.city_transport.carriage</x:v>
      </x:c>
      <x:c r="B409" s="9" t="str">
        <x:v>Inner-city carriage</x:v>
      </x:c>
      <x:c r="C409" s="4" t="str">
        <x:v>Not applicable</x:v>
      </x:c>
      <x:c r="D409" s="9" t="str">
        <x:v>Equipment</x:v>
      </x:c>
      <x:c r="E409" s="9" t="str">
        <x:v>Inner-city transport machine</x:v>
      </x:c>
      <x:c r="F409" s="9" t="str">
        <x:v>Author-directed concept</x:v>
      </x:c>
      <x:c r="G409" s="9" t="str">
        <x:v>Transport in the inner cities.</x:v>
      </x:c>
      <x:c r="H409" s="9" t="str">
        <x:v>None / vehicle</x:v>
      </x:c>
      <x:c r="I409" s="9" t="str">
        <x:v>Vehicle placement, storage and handling unresolved</x:v>
      </x:c>
      <x:c r="J409" s="13"/>
      <x:c r="K409" s="15"/>
      <x:c r="L409" s="9" t="str">
        <x:v>Inner-city transport; acquisition and ownership unresolved</x:v>
      </x:c>
      <x:c r="M409" s="9" t="str">
        <x:v>Construction, power source, materials and input tiers unresolved</x:v>
      </x:c>
      <x:c r="N409" s="9" t="str">
        <x:v>Lore item family; not implemented</x:v>
      </x:c>
      <x:c r="O409" s="9" t="str">
        <x:v>Most inner-city transport machinery is bipedal. Exact locomotion of this family remains open; wheels, draft animals and combustion engines are not established.</x:v>
      </x:c>
      <x:c r="P409" s="17"/>
      <x:c r="Q409" s="17"/>
      <x:c r="R409" s="17"/>
      <x:c r="S409" s="17"/>
      <x:c r="T409" s="17"/>
      <x:c r="U409" s="9" t="str">
        <x:v>Capacity, operation, ownership, availability outside cities and exact relation of cars/carriages to bipedal designs remain open.</x:v>
      </x:c>
      <x:c r="V409" s="11" t="str">
        <x:v>carriage; urban transport; inner city carriage</x:v>
      </x:c>
      <x:c r="W409" s="9" t="str">
        <x:v>Direct author direction, October 14, 2026; Docs/WORLD_BASIS.md#inner-city-transport</x:v>
      </x:c>
      <x:c r="X409" s="4" t="str">
        <x:v>Machine</x:v>
      </x:c>
      <x:c r="Y409" s="4" t="str">
        <x:v>Finished item</x:v>
      </x:c>
      <x:c r="Z409" s="4" t="str">
        <x:v>Manufactured / unresolved</x:v>
      </x:c>
      <x:c r="AA409" s="4" t="str">
        <x:v>Traversal</x:v>
      </x:c>
      <x:c r="AB409" s="4" t="str">
        <x:v>Mixed / unresolved</x:v>
      </x:c>
      <x:c r="AC409" s="4" t="str">
        <x:v>Assembly</x:v>
      </x:c>
      <x:c r="AD409" s="4" t="str">
        <x:v>Author direction</x:v>
      </x:c>
      <x:c r="AE409" s="4" t="str">
        <x:f>LOWER(A409&amp;"; "&amp;B409&amp;"; "&amp;D409&amp;"; "&amp;E409&amp;"; "&amp;X409&amp;"; "&amp;Y409&amp;"; "&amp;Z409&amp;"; "&amp;AA409&amp;"; "&amp;AB409&amp;"; "&amp;AC409&amp;"; "&amp;AD409&amp;"; "&amp;V409&amp;"; "&amp;C409&amp;"; "&amp;AH409&amp;"; "&amp;AI409)</x:f>
        <x:v>author.city_transport.carriage; inner-city carriage; equipment; inner-city transport machine; machine; finished item; manufactured / unresolved; traversal; mixed / unresolved; assembly; author direction; carriage; urban transport; inner city carriage; not applicable; unassigned; finished item</x:v>
      </x:c>
      <x:c r="AF409" s="4" t="str">
        <x:v>Inner-city carriage/car families and a dominant bipedal machinery context are author direction; their individual construction remains undefined.</x:v>
      </x:c>
      <x:c r="AG409" s="4" t="str">
        <x:v>Finished endpoint; material tier is not applicable. Input tiers belong to the chosen recipe.</x:v>
      </x:c>
      <x:c r="AH409" s="4" t="str">
        <x:v>Unassigned</x:v>
      </x:c>
      <x:c r="AI409" s="4" t="str">
        <x:v>Finished item</x:v>
      </x:c>
      <x:c r="AJ409" s="4" t="n">
        <x:f>COUNTIFS('Material routes'!$D$6:$D$1505,A409,'Material routes'!$C$6:$C$1505,"Output")</x:f>
        <x:v>0</x:v>
      </x:c>
      <x:c r="AK409" s="4" t="n">
        <x:f>SUM(COUNTIFS('Material routes'!$D$6:$D$1505,A409,'Material routes'!$C$6:$C$1505,"Ingredient candidate"),COUNTIFS('Material routes'!$D$6:$D$1505,A409,'Material routes'!$C$6:$C$1505,"Consumed input"),COUNTIFS('Material routes'!$D$6:$D$1505,A409,'Material routes'!$C$6:$C$1505,"Contained input"),COUNTIFS('Material routes'!$D$6:$D$1505,A409,'Material routes'!$C$6:$C$1505,"Transform input"))</x:f>
        <x:v>0</x:v>
      </x:c>
      <x:c r="AL409" s="4" t="n">
        <x:f>COUNTIFS('Material routes'!$D$6:$D$1505,A409,'Material routes'!$C$6:$C$1505,"Tool candidate")</x:f>
        <x:v>0</x:v>
      </x:c>
      <x:c r="AM409" s="4" t="str">
        <x:f>IF(AJ409&gt;0,"Route listed; review status/completeness",IF(C409="T0","Raw entry feed; no production route","No production route listed"))</x:f>
        <x:v>No production route listed</x:v>
      </x:c>
      <x:c r="AN409" s="14" t="n">
        <x:f>IF(C409="T0",0,IF(C409="T1",1,IF(C409="T2",2,IF(C409="T3",3,IF(C409="T4",4,IF(C409="Unassigned",98,99))))))</x:f>
        <x:v>99</x:v>
      </x:c>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t="str">
        <x:v>author.city_transport.car</x:v>
      </x:c>
      <x:c r="B410" s="9" t="str">
        <x:v>Inner-city car</x:v>
      </x:c>
      <x:c r="C410" s="4" t="str">
        <x:v>Not applicable</x:v>
      </x:c>
      <x:c r="D410" s="9" t="str">
        <x:v>Equipment</x:v>
      </x:c>
      <x:c r="E410" s="9" t="str">
        <x:v>Inner-city transport machine</x:v>
      </x:c>
      <x:c r="F410" s="9" t="str">
        <x:v>Author-directed concept</x:v>
      </x:c>
      <x:c r="G410" s="9" t="str">
        <x:v>Transport in the inner cities.</x:v>
      </x:c>
      <x:c r="H410" s="9" t="str">
        <x:v>None / vehicle</x:v>
      </x:c>
      <x:c r="I410" s="9" t="str">
        <x:v>Vehicle placement, storage and handling unresolved</x:v>
      </x:c>
      <x:c r="J410" s="13"/>
      <x:c r="K410" s="15"/>
      <x:c r="L410" s="9" t="str">
        <x:v>Inner-city transport; acquisition and ownership unresolved</x:v>
      </x:c>
      <x:c r="M410" s="9" t="str">
        <x:v>Construction, power source, materials and input tiers unresolved</x:v>
      </x:c>
      <x:c r="N410" s="9" t="str">
        <x:v>Lore item family; not implemented</x:v>
      </x:c>
      <x:c r="O410" s="9" t="str">
        <x:v>Most inner-city transport machinery is bipedal. Exact locomotion of this family remains open; wheels, draft animals and combustion engines are not established.</x:v>
      </x:c>
      <x:c r="P410" s="17"/>
      <x:c r="Q410" s="17"/>
      <x:c r="R410" s="17"/>
      <x:c r="S410" s="17"/>
      <x:c r="T410" s="17"/>
      <x:c r="U410" s="9" t="str">
        <x:v>Capacity, operation, ownership, availability outside cities and exact relation of cars/carriages to bipedal designs remain open.</x:v>
      </x:c>
      <x:c r="V410" s="11" t="str">
        <x:v>car; urban transport; inner city car</x:v>
      </x:c>
      <x:c r="W410" s="9" t="str">
        <x:v>Direct author direction, October 14, 2026; Docs/WORLD_BASIS.md#inner-city-transport</x:v>
      </x:c>
      <x:c r="X410" s="4" t="str">
        <x:v>Machine</x:v>
      </x:c>
      <x:c r="Y410" s="4" t="str">
        <x:v>Finished item</x:v>
      </x:c>
      <x:c r="Z410" s="4" t="str">
        <x:v>Manufactured / unresolved</x:v>
      </x:c>
      <x:c r="AA410" s="4" t="str">
        <x:v>Traversal</x:v>
      </x:c>
      <x:c r="AB410" s="4" t="str">
        <x:v>Mixed / unresolved</x:v>
      </x:c>
      <x:c r="AC410" s="4" t="str">
        <x:v>Assembly</x:v>
      </x:c>
      <x:c r="AD410" s="4" t="str">
        <x:v>Author direction</x:v>
      </x:c>
      <x:c r="AE410" s="4" t="str">
        <x:f>LOWER(A410&amp;"; "&amp;B410&amp;"; "&amp;D410&amp;"; "&amp;E410&amp;"; "&amp;X410&amp;"; "&amp;Y410&amp;"; "&amp;Z410&amp;"; "&amp;AA410&amp;"; "&amp;AB410&amp;"; "&amp;AC410&amp;"; "&amp;AD410&amp;"; "&amp;V410&amp;"; "&amp;C410&amp;"; "&amp;AH410&amp;"; "&amp;AI410)</x:f>
        <x:v>author.city_transport.car; inner-city car; equipment; inner-city transport machine; machine; finished item; manufactured / unresolved; traversal; mixed / unresolved; assembly; author direction; car; urban transport; inner city car; not applicable; unassigned; finished item</x:v>
      </x:c>
      <x:c r="AF410" s="4" t="str">
        <x:v>Inner-city carriage/car families and a dominant bipedal machinery context are author direction; their individual construction remains undefined.</x:v>
      </x:c>
      <x:c r="AG410" s="4" t="str">
        <x:v>Finished endpoint; material tier is not applicable. Input tiers belong to the chosen recipe.</x:v>
      </x:c>
      <x:c r="AH410" s="4" t="str">
        <x:v>Unassigned</x:v>
      </x:c>
      <x:c r="AI410" s="4" t="str">
        <x:v>Finished item</x:v>
      </x:c>
      <x:c r="AJ410" s="4" t="n">
        <x:f>COUNTIFS('Material routes'!$D$6:$D$1505,A410,'Material routes'!$C$6:$C$1505,"Output")</x:f>
        <x:v>0</x:v>
      </x:c>
      <x:c r="AK410" s="4" t="n">
        <x:f>SUM(COUNTIFS('Material routes'!$D$6:$D$1505,A410,'Material routes'!$C$6:$C$1505,"Ingredient candidate"),COUNTIFS('Material routes'!$D$6:$D$1505,A410,'Material routes'!$C$6:$C$1505,"Consumed input"),COUNTIFS('Material routes'!$D$6:$D$1505,A410,'Material routes'!$C$6:$C$1505,"Contained input"),COUNTIFS('Material routes'!$D$6:$D$1505,A410,'Material routes'!$C$6:$C$1505,"Transform input"))</x:f>
        <x:v>0</x:v>
      </x:c>
      <x:c r="AL410" s="4" t="n">
        <x:f>COUNTIFS('Material routes'!$D$6:$D$1505,A410,'Material routes'!$C$6:$C$1505,"Tool candidate")</x:f>
        <x:v>0</x:v>
      </x:c>
      <x:c r="AM410" s="4" t="str">
        <x:f>IF(AJ410&gt;0,"Route listed; review status/completeness",IF(C410="T0","Raw entry feed; no production route","No production route listed"))</x:f>
        <x:v>No production route listed</x:v>
      </x:c>
      <x:c r="AN410" s="14" t="n">
        <x:f>IF(C410="T0",0,IF(C410="T1",1,IF(C410="T2",2,IF(C410="T3",3,IF(C410="T4",4,IF(C410="Unassigned",98,99))))))</x:f>
        <x:v>99</x:v>
      </x:c>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routes'!$D$6:$D$1505,A411,'Material routes'!$C$6:$C$1505,"Output")</x:f>
        <x:v>2</x:v>
      </x:c>
      <x:c r="AK411" s="4" t="n">
        <x:f>SUM(COUNTIFS('Material routes'!$D$6:$D$1505,A411,'Material routes'!$C$6:$C$1505,"Ingredient candidate"),COUNTIFS('Material routes'!$D$6:$D$1505,A411,'Material routes'!$C$6:$C$1505,"Consumed input"),COUNTIFS('Material routes'!$D$6:$D$1505,A411,'Material routes'!$C$6:$C$1505,"Contained input"),COUNTIFS('Material routes'!$D$6:$D$1505,A411,'Material routes'!$C$6:$C$1505,"Transform input"))</x:f>
        <x:v>0</x:v>
      </x:c>
      <x:c r="AL411" s="4" t="n">
        <x:f>COUNTIFS('Material routes'!$D$6:$D$1505,A411,'Material routes'!$C$6:$C$1505,"Tool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routes'!$D$6:$D$1505,A412,'Material routes'!$C$6:$C$1505,"Output")</x:f>
        <x:v>1</x:v>
      </x:c>
      <x:c r="AK412" s="4" t="n">
        <x:f>SUM(COUNTIFS('Material routes'!$D$6:$D$1505,A412,'Material routes'!$C$6:$C$1505,"Ingredient candidate"),COUNTIFS('Material routes'!$D$6:$D$1505,A412,'Material routes'!$C$6:$C$1505,"Consumed input"),COUNTIFS('Material routes'!$D$6:$D$1505,A412,'Material routes'!$C$6:$C$1505,"Contained input"),COUNTIFS('Material routes'!$D$6:$D$1505,A412,'Material routes'!$C$6:$C$1505,"Transform input"))</x:f>
        <x:v>0</x:v>
      </x:c>
      <x:c r="AL412" s="4" t="n">
        <x:f>COUNTIFS('Material routes'!$D$6:$D$1505,A412,'Material routes'!$C$6:$C$1505,"Tool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routes'!$D$6:$D$1505,A413,'Material routes'!$C$6:$C$1505,"Output")</x:f>
        <x:v>1</x:v>
      </x:c>
      <x:c r="AK413" s="4" t="n">
        <x:f>SUM(COUNTIFS('Material routes'!$D$6:$D$1505,A413,'Material routes'!$C$6:$C$1505,"Ingredient candidate"),COUNTIFS('Material routes'!$D$6:$D$1505,A413,'Material routes'!$C$6:$C$1505,"Consumed input"),COUNTIFS('Material routes'!$D$6:$D$1505,A413,'Material routes'!$C$6:$C$1505,"Contained input"),COUNTIFS('Material routes'!$D$6:$D$1505,A413,'Material routes'!$C$6:$C$1505,"Transform input"))</x:f>
        <x:v>0</x:v>
      </x:c>
      <x:c r="AL413" s="4" t="n">
        <x:f>COUNTIFS('Material routes'!$D$6:$D$1505,A413,'Material routes'!$C$6:$C$1505,"Tool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routes'!$D$6:$D$1505,A414,'Material routes'!$C$6:$C$1505,"Output")</x:f>
        <x:v>0</x:v>
      </x:c>
      <x:c r="AK414" s="4" t="n">
        <x:f>SUM(COUNTIFS('Material routes'!$D$6:$D$1505,A414,'Material routes'!$C$6:$C$1505,"Ingredient candidate"),COUNTIFS('Material routes'!$D$6:$D$1505,A414,'Material routes'!$C$6:$C$1505,"Consumed input"),COUNTIFS('Material routes'!$D$6:$D$1505,A414,'Material routes'!$C$6:$C$1505,"Contained input"),COUNTIFS('Material routes'!$D$6:$D$1505,A414,'Material routes'!$C$6:$C$1505,"Transform input"))</x:f>
        <x:v>1</x:v>
      </x:c>
      <x:c r="AL414" s="4" t="n">
        <x:f>COUNTIFS('Material routes'!$D$6:$D$1505,A414,'Material routes'!$C$6:$C$1505,"Tool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routes'!$D$6:$D$1505,A415,'Material routes'!$C$6:$C$1505,"Output")</x:f>
        <x:v>1</x:v>
      </x:c>
      <x:c r="AK415" s="4" t="n">
        <x:f>SUM(COUNTIFS('Material routes'!$D$6:$D$1505,A415,'Material routes'!$C$6:$C$1505,"Ingredient candidate"),COUNTIFS('Material routes'!$D$6:$D$1505,A415,'Material routes'!$C$6:$C$1505,"Consumed input"),COUNTIFS('Material routes'!$D$6:$D$1505,A415,'Material routes'!$C$6:$C$1505,"Contained input"),COUNTIFS('Material routes'!$D$6:$D$1505,A415,'Material routes'!$C$6:$C$1505,"Transform input"))</x:f>
        <x:v>5</x:v>
      </x:c>
      <x:c r="AL415" s="4" t="n">
        <x:f>COUNTIFS('Material routes'!$D$6:$D$1505,A415,'Material routes'!$C$6:$C$1505,"Tool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routes'!$D$6:$D$1505,A416,'Material routes'!$C$6:$C$1505,"Output")</x:f>
        <x:v>1</x:v>
      </x:c>
      <x:c r="AK416" s="4" t="n">
        <x:f>SUM(COUNTIFS('Material routes'!$D$6:$D$1505,A416,'Material routes'!$C$6:$C$1505,"Ingredient candidate"),COUNTIFS('Material routes'!$D$6:$D$1505,A416,'Material routes'!$C$6:$C$1505,"Consumed input"),COUNTIFS('Material routes'!$D$6:$D$1505,A416,'Material routes'!$C$6:$C$1505,"Contained input"),COUNTIFS('Material routes'!$D$6:$D$1505,A416,'Material routes'!$C$6:$C$1505,"Transform input"))</x:f>
        <x:v>1</x:v>
      </x:c>
      <x:c r="AL416" s="4" t="n">
        <x:f>COUNTIFS('Material routes'!$D$6:$D$1505,A416,'Material routes'!$C$6:$C$1505,"Tool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routes'!$D$6:$D$1505,A417,'Material routes'!$C$6:$C$1505,"Output")</x:f>
        <x:v>1</x:v>
      </x:c>
      <x:c r="AK417" s="4" t="n">
        <x:f>SUM(COUNTIFS('Material routes'!$D$6:$D$1505,A417,'Material routes'!$C$6:$C$1505,"Ingredient candidate"),COUNTIFS('Material routes'!$D$6:$D$1505,A417,'Material routes'!$C$6:$C$1505,"Consumed input"),COUNTIFS('Material routes'!$D$6:$D$1505,A417,'Material routes'!$C$6:$C$1505,"Contained input"),COUNTIFS('Material routes'!$D$6:$D$1505,A417,'Material routes'!$C$6:$C$1505,"Transform input"))</x:f>
        <x:v>2</x:v>
      </x:c>
      <x:c r="AL417" s="4" t="n">
        <x:f>COUNTIFS('Material routes'!$D$6:$D$1505,A417,'Material routes'!$C$6:$C$1505,"Tool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routes'!$D$6:$D$1505,A418,'Material routes'!$C$6:$C$1505,"Output")</x:f>
        <x:v>1</x:v>
      </x:c>
      <x:c r="AK418" s="4" t="n">
        <x:f>SUM(COUNTIFS('Material routes'!$D$6:$D$1505,A418,'Material routes'!$C$6:$C$1505,"Ingredient candidate"),COUNTIFS('Material routes'!$D$6:$D$1505,A418,'Material routes'!$C$6:$C$1505,"Consumed input"),COUNTIFS('Material routes'!$D$6:$D$1505,A418,'Material routes'!$C$6:$C$1505,"Contained input"),COUNTIFS('Material routes'!$D$6:$D$1505,A418,'Material routes'!$C$6:$C$1505,"Transform input"))</x:f>
        <x:v>4</x:v>
      </x:c>
      <x:c r="AL418" s="4" t="n">
        <x:f>COUNTIFS('Material routes'!$D$6:$D$1505,A418,'Material routes'!$C$6:$C$1505,"Tool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routes'!$D$6:$D$1505,A419,'Material routes'!$C$6:$C$1505,"Output")</x:f>
        <x:v>1</x:v>
      </x:c>
      <x:c r="AK419" s="4" t="n">
        <x:f>SUM(COUNTIFS('Material routes'!$D$6:$D$1505,A419,'Material routes'!$C$6:$C$1505,"Ingredient candidate"),COUNTIFS('Material routes'!$D$6:$D$1505,A419,'Material routes'!$C$6:$C$1505,"Consumed input"),COUNTIFS('Material routes'!$D$6:$D$1505,A419,'Material routes'!$C$6:$C$1505,"Contained input"),COUNTIFS('Material routes'!$D$6:$D$1505,A419,'Material routes'!$C$6:$C$1505,"Transform input"))</x:f>
        <x:v>1</x:v>
      </x:c>
      <x:c r="AL419" s="4" t="n">
        <x:f>COUNTIFS('Material routes'!$D$6:$D$1505,A419,'Material routes'!$C$6:$C$1505,"Tool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routes'!$D$6:$D$1505,A420,'Material routes'!$C$6:$C$1505,"Output")</x:f>
        <x:v>1</x:v>
      </x:c>
      <x:c r="AK420" s="4" t="n">
        <x:f>SUM(COUNTIFS('Material routes'!$D$6:$D$1505,A420,'Material routes'!$C$6:$C$1505,"Ingredient candidate"),COUNTIFS('Material routes'!$D$6:$D$1505,A420,'Material routes'!$C$6:$C$1505,"Consumed input"),COUNTIFS('Material routes'!$D$6:$D$1505,A420,'Material routes'!$C$6:$C$1505,"Contained input"),COUNTIFS('Material routes'!$D$6:$D$1505,A420,'Material routes'!$C$6:$C$1505,"Transform input"))</x:f>
        <x:v>2</x:v>
      </x:c>
      <x:c r="AL420" s="4" t="n">
        <x:f>COUNTIFS('Material routes'!$D$6:$D$1505,A420,'Material routes'!$C$6:$C$1505,"Tool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routes'!$D$6:$D$1505,A421,'Material routes'!$C$6:$C$1505,"Output")</x:f>
        <x:v>1</x:v>
      </x:c>
      <x:c r="AK421" s="4" t="n">
        <x:f>SUM(COUNTIFS('Material routes'!$D$6:$D$1505,A421,'Material routes'!$C$6:$C$1505,"Ingredient candidate"),COUNTIFS('Material routes'!$D$6:$D$1505,A421,'Material routes'!$C$6:$C$1505,"Consumed input"),COUNTIFS('Material routes'!$D$6:$D$1505,A421,'Material routes'!$C$6:$C$1505,"Contained input"),COUNTIFS('Material routes'!$D$6:$D$1505,A421,'Material routes'!$C$6:$C$1505,"Transform input"))</x:f>
        <x:v>9</x:v>
      </x:c>
      <x:c r="AL421" s="4" t="n">
        <x:f>COUNTIFS('Material routes'!$D$6:$D$1505,A421,'Material routes'!$C$6:$C$1505,"Tool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routes'!$D$6:$D$1505,A422,'Material routes'!$C$6:$C$1505,"Output")</x:f>
        <x:v>1</x:v>
      </x:c>
      <x:c r="AK422" s="4" t="n">
        <x:f>SUM(COUNTIFS('Material routes'!$D$6:$D$1505,A422,'Material routes'!$C$6:$C$1505,"Ingredient candidate"),COUNTIFS('Material routes'!$D$6:$D$1505,A422,'Material routes'!$C$6:$C$1505,"Consumed input"),COUNTIFS('Material routes'!$D$6:$D$1505,A422,'Material routes'!$C$6:$C$1505,"Contained input"),COUNTIFS('Material routes'!$D$6:$D$1505,A422,'Material routes'!$C$6:$C$1505,"Transform input"))</x:f>
        <x:v>24</x:v>
      </x:c>
      <x:c r="AL422" s="4" t="n">
        <x:f>COUNTIFS('Material routes'!$D$6:$D$1505,A422,'Material routes'!$C$6:$C$1505,"Tool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routes'!$D$6:$D$1505,A423,'Material routes'!$C$6:$C$1505,"Output")</x:f>
        <x:v>1</x:v>
      </x:c>
      <x:c r="AK423" s="4" t="n">
        <x:f>SUM(COUNTIFS('Material routes'!$D$6:$D$1505,A423,'Material routes'!$C$6:$C$1505,"Ingredient candidate"),COUNTIFS('Material routes'!$D$6:$D$1505,A423,'Material routes'!$C$6:$C$1505,"Consumed input"),COUNTIFS('Material routes'!$D$6:$D$1505,A423,'Material routes'!$C$6:$C$1505,"Contained input"),COUNTIFS('Material routes'!$D$6:$D$1505,A423,'Material routes'!$C$6:$C$1505,"Transform input"))</x:f>
        <x:v>13</x:v>
      </x:c>
      <x:c r="AL423" s="4" t="n">
        <x:f>COUNTIFS('Material routes'!$D$6:$D$1505,A423,'Material routes'!$C$6:$C$1505,"Tool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routes'!$D$6:$D$1505,A424,'Material routes'!$C$6:$C$1505,"Output")</x:f>
        <x:v>1</x:v>
      </x:c>
      <x:c r="AK424" s="4" t="n">
        <x:f>SUM(COUNTIFS('Material routes'!$D$6:$D$1505,A424,'Material routes'!$C$6:$C$1505,"Ingredient candidate"),COUNTIFS('Material routes'!$D$6:$D$1505,A424,'Material routes'!$C$6:$C$1505,"Consumed input"),COUNTIFS('Material routes'!$D$6:$D$1505,A424,'Material routes'!$C$6:$C$1505,"Contained input"),COUNTIFS('Material routes'!$D$6:$D$1505,A424,'Material routes'!$C$6:$C$1505,"Transform input"))</x:f>
        <x:v>1</x:v>
      </x:c>
      <x:c r="AL424" s="4" t="n">
        <x:f>COUNTIFS('Material routes'!$D$6:$D$1505,A424,'Material routes'!$C$6:$C$1505,"Tool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routes'!$D$6:$D$1505,A425,'Material routes'!$C$6:$C$1505,"Output")</x:f>
        <x:v>1</x:v>
      </x:c>
      <x:c r="AK425" s="4" t="n">
        <x:f>SUM(COUNTIFS('Material routes'!$D$6:$D$1505,A425,'Material routes'!$C$6:$C$1505,"Ingredient candidate"),COUNTIFS('Material routes'!$D$6:$D$1505,A425,'Material routes'!$C$6:$C$1505,"Consumed input"),COUNTIFS('Material routes'!$D$6:$D$1505,A425,'Material routes'!$C$6:$C$1505,"Contained input"),COUNTIFS('Material routes'!$D$6:$D$1505,A425,'Material routes'!$C$6:$C$1505,"Transform input"))</x:f>
        <x:v>2</x:v>
      </x:c>
      <x:c r="AL425" s="4" t="n">
        <x:f>COUNTIFS('Material routes'!$D$6:$D$1505,A425,'Material routes'!$C$6:$C$1505,"Tool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routes'!$D$6:$D$1505,A426,'Material routes'!$C$6:$C$1505,"Output")</x:f>
        <x:v>1</x:v>
      </x:c>
      <x:c r="AK426" s="4" t="n">
        <x:f>SUM(COUNTIFS('Material routes'!$D$6:$D$1505,A426,'Material routes'!$C$6:$C$1505,"Ingredient candidate"),COUNTIFS('Material routes'!$D$6:$D$1505,A426,'Material routes'!$C$6:$C$1505,"Consumed input"),COUNTIFS('Material routes'!$D$6:$D$1505,A426,'Material routes'!$C$6:$C$1505,"Contained input"),COUNTIFS('Material routes'!$D$6:$D$1505,A426,'Material routes'!$C$6:$C$1505,"Transform input"))</x:f>
        <x:v>10</x:v>
      </x:c>
      <x:c r="AL426" s="4" t="n">
        <x:f>COUNTIFS('Material routes'!$D$6:$D$1505,A426,'Material routes'!$C$6:$C$1505,"Tool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routes'!$D$6:$D$1505,A427,'Material routes'!$C$6:$C$1505,"Output")</x:f>
        <x:v>1</x:v>
      </x:c>
      <x:c r="AK427" s="4" t="n">
        <x:f>SUM(COUNTIFS('Material routes'!$D$6:$D$1505,A427,'Material routes'!$C$6:$C$1505,"Ingredient candidate"),COUNTIFS('Material routes'!$D$6:$D$1505,A427,'Material routes'!$C$6:$C$1505,"Consumed input"),COUNTIFS('Material routes'!$D$6:$D$1505,A427,'Material routes'!$C$6:$C$1505,"Contained input"),COUNTIFS('Material routes'!$D$6:$D$1505,A427,'Material routes'!$C$6:$C$1505,"Transform input"))</x:f>
        <x:v>4</x:v>
      </x:c>
      <x:c r="AL427" s="4" t="n">
        <x:f>COUNTIFS('Material routes'!$D$6:$D$1505,A427,'Material routes'!$C$6:$C$1505,"Tool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routes'!$D$6:$D$1505,A428,'Material routes'!$C$6:$C$1505,"Output")</x:f>
        <x:v>1</x:v>
      </x:c>
      <x:c r="AK428" s="4" t="n">
        <x:f>SUM(COUNTIFS('Material routes'!$D$6:$D$1505,A428,'Material routes'!$C$6:$C$1505,"Ingredient candidate"),COUNTIFS('Material routes'!$D$6:$D$1505,A428,'Material routes'!$C$6:$C$1505,"Consumed input"),COUNTIFS('Material routes'!$D$6:$D$1505,A428,'Material routes'!$C$6:$C$1505,"Contained input"),COUNTIFS('Material routes'!$D$6:$D$1505,A428,'Material routes'!$C$6:$C$1505,"Transform input"))</x:f>
        <x:v>9</x:v>
      </x:c>
      <x:c r="AL428" s="4" t="n">
        <x:f>COUNTIFS('Material routes'!$D$6:$D$1505,A428,'Material routes'!$C$6:$C$1505,"Tool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routes'!$D$6:$D$1505,A429,'Material routes'!$C$6:$C$1505,"Output")</x:f>
        <x:v>1</x:v>
      </x:c>
      <x:c r="AK429" s="4" t="n">
        <x:f>SUM(COUNTIFS('Material routes'!$D$6:$D$1505,A429,'Material routes'!$C$6:$C$1505,"Ingredient candidate"),COUNTIFS('Material routes'!$D$6:$D$1505,A429,'Material routes'!$C$6:$C$1505,"Consumed input"),COUNTIFS('Material routes'!$D$6:$D$1505,A429,'Material routes'!$C$6:$C$1505,"Contained input"),COUNTIFS('Material routes'!$D$6:$D$1505,A429,'Material routes'!$C$6:$C$1505,"Transform input"))</x:f>
        <x:v>13</x:v>
      </x:c>
      <x:c r="AL429" s="4" t="n">
        <x:f>COUNTIFS('Material routes'!$D$6:$D$1505,A429,'Material routes'!$C$6:$C$1505,"Tool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routes'!$D$6:$D$1505,A430,'Material routes'!$C$6:$C$1505,"Output")</x:f>
        <x:v>1</x:v>
      </x:c>
      <x:c r="AK430" s="4" t="n">
        <x:f>SUM(COUNTIFS('Material routes'!$D$6:$D$1505,A430,'Material routes'!$C$6:$C$1505,"Ingredient candidate"),COUNTIFS('Material routes'!$D$6:$D$1505,A430,'Material routes'!$C$6:$C$1505,"Consumed input"),COUNTIFS('Material routes'!$D$6:$D$1505,A430,'Material routes'!$C$6:$C$1505,"Contained input"),COUNTIFS('Material routes'!$D$6:$D$1505,A430,'Material routes'!$C$6:$C$1505,"Transform input"))</x:f>
        <x:v>2</x:v>
      </x:c>
      <x:c r="AL430" s="4" t="n">
        <x:f>COUNTIFS('Material routes'!$D$6:$D$1505,A430,'Material routes'!$C$6:$C$1505,"Tool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routes'!$D$6:$D$1505,A431,'Material routes'!$C$6:$C$1505,"Output")</x:f>
        <x:v>2</x:v>
      </x:c>
      <x:c r="AK431" s="4" t="n">
        <x:f>SUM(COUNTIFS('Material routes'!$D$6:$D$1505,A431,'Material routes'!$C$6:$C$1505,"Ingredient candidate"),COUNTIFS('Material routes'!$D$6:$D$1505,A431,'Material routes'!$C$6:$C$1505,"Consumed input"),COUNTIFS('Material routes'!$D$6:$D$1505,A431,'Material routes'!$C$6:$C$1505,"Contained input"),COUNTIFS('Material routes'!$D$6:$D$1505,A431,'Material routes'!$C$6:$C$1505,"Transform input"))</x:f>
        <x:v>9</x:v>
      </x:c>
      <x:c r="AL431" s="4" t="n">
        <x:f>COUNTIFS('Material routes'!$D$6:$D$1505,A431,'Material routes'!$C$6:$C$1505,"Tool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routes'!$D$6:$D$1505,A432,'Material routes'!$C$6:$C$1505,"Output")</x:f>
        <x:v>1</x:v>
      </x:c>
      <x:c r="AK432" s="4" t="n">
        <x:f>SUM(COUNTIFS('Material routes'!$D$6:$D$1505,A432,'Material routes'!$C$6:$C$1505,"Ingredient candidate"),COUNTIFS('Material routes'!$D$6:$D$1505,A432,'Material routes'!$C$6:$C$1505,"Consumed input"),COUNTIFS('Material routes'!$D$6:$D$1505,A432,'Material routes'!$C$6:$C$1505,"Contained input"),COUNTIFS('Material routes'!$D$6:$D$1505,A432,'Material routes'!$C$6:$C$1505,"Transform input"))</x:f>
        <x:v>7</x:v>
      </x:c>
      <x:c r="AL432" s="4" t="n">
        <x:f>COUNTIFS('Material routes'!$D$6:$D$1505,A432,'Material routes'!$C$6:$C$1505,"Tool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routes'!$D$6:$D$1505,A433,'Material routes'!$C$6:$C$1505,"Output")</x:f>
        <x:v>1</x:v>
      </x:c>
      <x:c r="AK433" s="4" t="n">
        <x:f>SUM(COUNTIFS('Material routes'!$D$6:$D$1505,A433,'Material routes'!$C$6:$C$1505,"Ingredient candidate"),COUNTIFS('Material routes'!$D$6:$D$1505,A433,'Material routes'!$C$6:$C$1505,"Consumed input"),COUNTIFS('Material routes'!$D$6:$D$1505,A433,'Material routes'!$C$6:$C$1505,"Contained input"),COUNTIFS('Material routes'!$D$6:$D$1505,A433,'Material routes'!$C$6:$C$1505,"Transform input"))</x:f>
        <x:v>2</x:v>
      </x:c>
      <x:c r="AL433" s="4" t="n">
        <x:f>COUNTIFS('Material routes'!$D$6:$D$1505,A433,'Material routes'!$C$6:$C$1505,"Tool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routes'!$D$6:$D$1505,A434,'Material routes'!$C$6:$C$1505,"Output")</x:f>
        <x:v>1</x:v>
      </x:c>
      <x:c r="AK434" s="4" t="n">
        <x:f>SUM(COUNTIFS('Material routes'!$D$6:$D$1505,A434,'Material routes'!$C$6:$C$1505,"Ingredient candidate"),COUNTIFS('Material routes'!$D$6:$D$1505,A434,'Material routes'!$C$6:$C$1505,"Consumed input"),COUNTIFS('Material routes'!$D$6:$D$1505,A434,'Material routes'!$C$6:$C$1505,"Contained input"),COUNTIFS('Material routes'!$D$6:$D$1505,A434,'Material routes'!$C$6:$C$1505,"Transform input"))</x:f>
        <x:v>3</x:v>
      </x:c>
      <x:c r="AL434" s="4" t="n">
        <x:f>COUNTIFS('Material routes'!$D$6:$D$1505,A434,'Material routes'!$C$6:$C$1505,"Tool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routes'!$D$6:$D$1505,A435,'Material routes'!$C$6:$C$1505,"Output")</x:f>
        <x:v>1</x:v>
      </x:c>
      <x:c r="AK435" s="4" t="n">
        <x:f>SUM(COUNTIFS('Material routes'!$D$6:$D$1505,A435,'Material routes'!$C$6:$C$1505,"Ingredient candidate"),COUNTIFS('Material routes'!$D$6:$D$1505,A435,'Material routes'!$C$6:$C$1505,"Consumed input"),COUNTIFS('Material routes'!$D$6:$D$1505,A435,'Material routes'!$C$6:$C$1505,"Contained input"),COUNTIFS('Material routes'!$D$6:$D$1505,A435,'Material routes'!$C$6:$C$1505,"Transform input"))</x:f>
        <x:v>3</x:v>
      </x:c>
      <x:c r="AL435" s="4" t="n">
        <x:f>COUNTIFS('Material routes'!$D$6:$D$1505,A435,'Material routes'!$C$6:$C$1505,"Tool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routes'!$D$6:$D$1505,A436,'Material routes'!$C$6:$C$1505,"Output")</x:f>
        <x:v>1</x:v>
      </x:c>
      <x:c r="AK436" s="4" t="n">
        <x:f>SUM(COUNTIFS('Material routes'!$D$6:$D$1505,A436,'Material routes'!$C$6:$C$1505,"Ingredient candidate"),COUNTIFS('Material routes'!$D$6:$D$1505,A436,'Material routes'!$C$6:$C$1505,"Consumed input"),COUNTIFS('Material routes'!$D$6:$D$1505,A436,'Material routes'!$C$6:$C$1505,"Contained input"),COUNTIFS('Material routes'!$D$6:$D$1505,A436,'Material routes'!$C$6:$C$1505,"Transform input"))</x:f>
        <x:v>24</x:v>
      </x:c>
      <x:c r="AL436" s="4" t="n">
        <x:f>COUNTIFS('Material routes'!$D$6:$D$1505,A436,'Material routes'!$C$6:$C$1505,"Tool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routes'!$D$6:$D$1505,A437,'Material routes'!$C$6:$C$1505,"Output")</x:f>
        <x:v>1</x:v>
      </x:c>
      <x:c r="AK437" s="4" t="n">
        <x:f>SUM(COUNTIFS('Material routes'!$D$6:$D$1505,A437,'Material routes'!$C$6:$C$1505,"Ingredient candidate"),COUNTIFS('Material routes'!$D$6:$D$1505,A437,'Material routes'!$C$6:$C$1505,"Consumed input"),COUNTIFS('Material routes'!$D$6:$D$1505,A437,'Material routes'!$C$6:$C$1505,"Contained input"),COUNTIFS('Material routes'!$D$6:$D$1505,A437,'Material routes'!$C$6:$C$1505,"Transform input"))</x:f>
        <x:v>4</x:v>
      </x:c>
      <x:c r="AL437" s="4" t="n">
        <x:f>COUNTIFS('Material routes'!$D$6:$D$1505,A437,'Material routes'!$C$6:$C$1505,"Tool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routes'!$D$6:$D$1505,A438,'Material routes'!$C$6:$C$1505,"Output")</x:f>
        <x:v>1</x:v>
      </x:c>
      <x:c r="AK438" s="4" t="n">
        <x:f>SUM(COUNTIFS('Material routes'!$D$6:$D$1505,A438,'Material routes'!$C$6:$C$1505,"Ingredient candidate"),COUNTIFS('Material routes'!$D$6:$D$1505,A438,'Material routes'!$C$6:$C$1505,"Consumed input"),COUNTIFS('Material routes'!$D$6:$D$1505,A438,'Material routes'!$C$6:$C$1505,"Contained input"),COUNTIFS('Material routes'!$D$6:$D$1505,A438,'Material routes'!$C$6:$C$1505,"Transform input"))</x:f>
        <x:v>1</x:v>
      </x:c>
      <x:c r="AL438" s="4" t="n">
        <x:f>COUNTIFS('Material routes'!$D$6:$D$1505,A438,'Material routes'!$C$6:$C$1505,"Tool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routes'!$D$6:$D$1505,A439,'Material routes'!$C$6:$C$1505,"Output")</x:f>
        <x:v>1</x:v>
      </x:c>
      <x:c r="AK439" s="4" t="n">
        <x:f>SUM(COUNTIFS('Material routes'!$D$6:$D$1505,A439,'Material routes'!$C$6:$C$1505,"Ingredient candidate"),COUNTIFS('Material routes'!$D$6:$D$1505,A439,'Material routes'!$C$6:$C$1505,"Consumed input"),COUNTIFS('Material routes'!$D$6:$D$1505,A439,'Material routes'!$C$6:$C$1505,"Contained input"),COUNTIFS('Material routes'!$D$6:$D$1505,A439,'Material routes'!$C$6:$C$1505,"Transform input"))</x:f>
        <x:v>1</x:v>
      </x:c>
      <x:c r="AL439" s="4" t="n">
        <x:f>COUNTIFS('Material routes'!$D$6:$D$1505,A439,'Material routes'!$C$6:$C$1505,"Tool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routes'!$D$6:$D$1505,A440,'Material routes'!$C$6:$C$1505,"Output")</x:f>
        <x:v>1</x:v>
      </x:c>
      <x:c r="AK440" s="4" t="n">
        <x:f>SUM(COUNTIFS('Material routes'!$D$6:$D$1505,A440,'Material routes'!$C$6:$C$1505,"Ingredient candidate"),COUNTIFS('Material routes'!$D$6:$D$1505,A440,'Material routes'!$C$6:$C$1505,"Consumed input"),COUNTIFS('Material routes'!$D$6:$D$1505,A440,'Material routes'!$C$6:$C$1505,"Contained input"),COUNTIFS('Material routes'!$D$6:$D$1505,A440,'Material routes'!$C$6:$C$1505,"Transform input"))</x:f>
        <x:v>4</x:v>
      </x:c>
      <x:c r="AL440" s="4" t="n">
        <x:f>COUNTIFS('Material routes'!$D$6:$D$1505,A440,'Material routes'!$C$6:$C$1505,"Tool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routes'!$D$6:$D$1505,A441,'Material routes'!$C$6:$C$1505,"Output")</x:f>
        <x:v>1</x:v>
      </x:c>
      <x:c r="AK441" s="4" t="n">
        <x:f>SUM(COUNTIFS('Material routes'!$D$6:$D$1505,A441,'Material routes'!$C$6:$C$1505,"Ingredient candidate"),COUNTIFS('Material routes'!$D$6:$D$1505,A441,'Material routes'!$C$6:$C$1505,"Consumed input"),COUNTIFS('Material routes'!$D$6:$D$1505,A441,'Material routes'!$C$6:$C$1505,"Contained input"),COUNTIFS('Material routes'!$D$6:$D$1505,A441,'Material routes'!$C$6:$C$1505,"Transform input"))</x:f>
        <x:v>8</x:v>
      </x:c>
      <x:c r="AL441" s="4" t="n">
        <x:f>COUNTIFS('Material routes'!$D$6:$D$1505,A441,'Material routes'!$C$6:$C$1505,"Tool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routes'!$D$6:$D$1505,A442,'Material routes'!$C$6:$C$1505,"Output")</x:f>
        <x:v>1</x:v>
      </x:c>
      <x:c r="AK442" s="4" t="n">
        <x:f>SUM(COUNTIFS('Material routes'!$D$6:$D$1505,A442,'Material routes'!$C$6:$C$1505,"Ingredient candidate"),COUNTIFS('Material routes'!$D$6:$D$1505,A442,'Material routes'!$C$6:$C$1505,"Consumed input"),COUNTIFS('Material routes'!$D$6:$D$1505,A442,'Material routes'!$C$6:$C$1505,"Contained input"),COUNTIFS('Material routes'!$D$6:$D$1505,A442,'Material routes'!$C$6:$C$1505,"Transform input"))</x:f>
        <x:v>1</x:v>
      </x:c>
      <x:c r="AL442" s="4" t="n">
        <x:f>COUNTIFS('Material routes'!$D$6:$D$1505,A442,'Material routes'!$C$6:$C$1505,"Tool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routes'!$D$6:$D$1505,A443,'Material routes'!$C$6:$C$1505,"Output")</x:f>
        <x:v>1</x:v>
      </x:c>
      <x:c r="AK443" s="4" t="n">
        <x:f>SUM(COUNTIFS('Material routes'!$D$6:$D$1505,A443,'Material routes'!$C$6:$C$1505,"Ingredient candidate"),COUNTIFS('Material routes'!$D$6:$D$1505,A443,'Material routes'!$C$6:$C$1505,"Consumed input"),COUNTIFS('Material routes'!$D$6:$D$1505,A443,'Material routes'!$C$6:$C$1505,"Contained input"),COUNTIFS('Material routes'!$D$6:$D$1505,A443,'Material routes'!$C$6:$C$1505,"Transform input"))</x:f>
        <x:v>0</x:v>
      </x:c>
      <x:c r="AL443" s="4" t="n">
        <x:f>COUNTIFS('Material routes'!$D$6:$D$1505,A443,'Material routes'!$C$6:$C$1505,"Tool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routes'!$D$6:$D$1505,A444,'Material routes'!$C$6:$C$1505,"Output")</x:f>
        <x:v>1</x:v>
      </x:c>
      <x:c r="AK444" s="4" t="n">
        <x:f>SUM(COUNTIFS('Material routes'!$D$6:$D$1505,A444,'Material routes'!$C$6:$C$1505,"Ingredient candidate"),COUNTIFS('Material routes'!$D$6:$D$1505,A444,'Material routes'!$C$6:$C$1505,"Consumed input"),COUNTIFS('Material routes'!$D$6:$D$1505,A444,'Material routes'!$C$6:$C$1505,"Contained input"),COUNTIFS('Material routes'!$D$6:$D$1505,A444,'Material routes'!$C$6:$C$1505,"Transform input"))</x:f>
        <x:v>0</x:v>
      </x:c>
      <x:c r="AL444" s="4" t="n">
        <x:f>COUNTIFS('Material routes'!$D$6:$D$1505,A444,'Material routes'!$C$6:$C$1505,"Tool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routes'!$D$6:$D$1505,A445,'Material routes'!$C$6:$C$1505,"Output")</x:f>
        <x:v>1</x:v>
      </x:c>
      <x:c r="AK445" s="4" t="n">
        <x:f>SUM(COUNTIFS('Material routes'!$D$6:$D$1505,A445,'Material routes'!$C$6:$C$1505,"Ingredient candidate"),COUNTIFS('Material routes'!$D$6:$D$1505,A445,'Material routes'!$C$6:$C$1505,"Consumed input"),COUNTIFS('Material routes'!$D$6:$D$1505,A445,'Material routes'!$C$6:$C$1505,"Contained input"),COUNTIFS('Material routes'!$D$6:$D$1505,A445,'Material routes'!$C$6:$C$1505,"Transform input"))</x:f>
        <x:v>0</x:v>
      </x:c>
      <x:c r="AL445" s="4" t="n">
        <x:f>COUNTIFS('Material routes'!$D$6:$D$1505,A445,'Material routes'!$C$6:$C$1505,"Tool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routes'!$D$6:$D$1505,A446,'Material routes'!$C$6:$C$1505,"Output")</x:f>
        <x:v>1</x:v>
      </x:c>
      <x:c r="AK446" s="4" t="n">
        <x:f>SUM(COUNTIFS('Material routes'!$D$6:$D$1505,A446,'Material routes'!$C$6:$C$1505,"Ingredient candidate"),COUNTIFS('Material routes'!$D$6:$D$1505,A446,'Material routes'!$C$6:$C$1505,"Consumed input"),COUNTIFS('Material routes'!$D$6:$D$1505,A446,'Material routes'!$C$6:$C$1505,"Contained input"),COUNTIFS('Material routes'!$D$6:$D$1505,A446,'Material routes'!$C$6:$C$1505,"Transform input"))</x:f>
        <x:v>0</x:v>
      </x:c>
      <x:c r="AL446" s="4" t="n">
        <x:f>COUNTIFS('Material routes'!$D$6:$D$1505,A446,'Material routes'!$C$6:$C$1505,"Tool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routes'!$D$6:$D$1505,A447,'Material routes'!$C$6:$C$1505,"Output")</x:f>
        <x:v>1</x:v>
      </x:c>
      <x:c r="AK447" s="4" t="n">
        <x:f>SUM(COUNTIFS('Material routes'!$D$6:$D$1505,A447,'Material routes'!$C$6:$C$1505,"Ingredient candidate"),COUNTIFS('Material routes'!$D$6:$D$1505,A447,'Material routes'!$C$6:$C$1505,"Consumed input"),COUNTIFS('Material routes'!$D$6:$D$1505,A447,'Material routes'!$C$6:$C$1505,"Contained input"),COUNTIFS('Material routes'!$D$6:$D$1505,A447,'Material routes'!$C$6:$C$1505,"Transform input"))</x:f>
        <x:v>0</x:v>
      </x:c>
      <x:c r="AL447" s="4" t="n">
        <x:f>COUNTIFS('Material routes'!$D$6:$D$1505,A447,'Material routes'!$C$6:$C$1505,"Tool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routes'!$D$6:$D$1505,A448,'Material routes'!$C$6:$C$1505,"Output")</x:f>
        <x:v>1</x:v>
      </x:c>
      <x:c r="AK448" s="4" t="n">
        <x:f>SUM(COUNTIFS('Material routes'!$D$6:$D$1505,A448,'Material routes'!$C$6:$C$1505,"Ingredient candidate"),COUNTIFS('Material routes'!$D$6:$D$1505,A448,'Material routes'!$C$6:$C$1505,"Consumed input"),COUNTIFS('Material routes'!$D$6:$D$1505,A448,'Material routes'!$C$6:$C$1505,"Contained input"),COUNTIFS('Material routes'!$D$6:$D$1505,A448,'Material routes'!$C$6:$C$1505,"Transform input"))</x:f>
        <x:v>4</x:v>
      </x:c>
      <x:c r="AL448" s="4" t="n">
        <x:f>COUNTIFS('Material routes'!$D$6:$D$1505,A448,'Material routes'!$C$6:$C$1505,"Tool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routes'!$D$6:$D$1505,A449,'Material routes'!$C$6:$C$1505,"Output")</x:f>
        <x:v>1</x:v>
      </x:c>
      <x:c r="AK449" s="4" t="n">
        <x:f>SUM(COUNTIFS('Material routes'!$D$6:$D$1505,A449,'Material routes'!$C$6:$C$1505,"Ingredient candidate"),COUNTIFS('Material routes'!$D$6:$D$1505,A449,'Material routes'!$C$6:$C$1505,"Consumed input"),COUNTIFS('Material routes'!$D$6:$D$1505,A449,'Material routes'!$C$6:$C$1505,"Contained input"),COUNTIFS('Material routes'!$D$6:$D$1505,A449,'Material routes'!$C$6:$C$1505,"Transform input"))</x:f>
        <x:v>9</x:v>
      </x:c>
      <x:c r="AL449" s="4" t="n">
        <x:f>COUNTIFS('Material routes'!$D$6:$D$1505,A449,'Material routes'!$C$6:$C$1505,"Tool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routes'!$D$6:$D$1505,A450,'Material routes'!$C$6:$C$1505,"Output")</x:f>
        <x:v>1</x:v>
      </x:c>
      <x:c r="AK450" s="4" t="n">
        <x:f>SUM(COUNTIFS('Material routes'!$D$6:$D$1505,A450,'Material routes'!$C$6:$C$1505,"Ingredient candidate"),COUNTIFS('Material routes'!$D$6:$D$1505,A450,'Material routes'!$C$6:$C$1505,"Consumed input"),COUNTIFS('Material routes'!$D$6:$D$1505,A450,'Material routes'!$C$6:$C$1505,"Contained input"),COUNTIFS('Material routes'!$D$6:$D$1505,A450,'Material routes'!$C$6:$C$1505,"Transform input"))</x:f>
        <x:v>22</x:v>
      </x:c>
      <x:c r="AL450" s="4" t="n">
        <x:f>COUNTIFS('Material routes'!$D$6:$D$1505,A450,'Material routes'!$C$6:$C$1505,"Tool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routes'!$D$6:$D$1505,A451,'Material routes'!$C$6:$C$1505,"Output")</x:f>
        <x:v>1</x:v>
      </x:c>
      <x:c r="AK451" s="4" t="n">
        <x:f>SUM(COUNTIFS('Material routes'!$D$6:$D$1505,A451,'Material routes'!$C$6:$C$1505,"Ingredient candidate"),COUNTIFS('Material routes'!$D$6:$D$1505,A451,'Material routes'!$C$6:$C$1505,"Consumed input"),COUNTIFS('Material routes'!$D$6:$D$1505,A451,'Material routes'!$C$6:$C$1505,"Contained input"),COUNTIFS('Material routes'!$D$6:$D$1505,A451,'Material routes'!$C$6:$C$1505,"Transform input"))</x:f>
        <x:v>1</x:v>
      </x:c>
      <x:c r="AL451" s="4" t="n">
        <x:f>COUNTIFS('Material routes'!$D$6:$D$1505,A451,'Material routes'!$C$6:$C$1505,"Tool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routes'!$D$6:$D$1505,A452,'Material routes'!$C$6:$C$1505,"Output")</x:f>
        <x:v>1</x:v>
      </x:c>
      <x:c r="AK452" s="4" t="n">
        <x:f>SUM(COUNTIFS('Material routes'!$D$6:$D$1505,A452,'Material routes'!$C$6:$C$1505,"Ingredient candidate"),COUNTIFS('Material routes'!$D$6:$D$1505,A452,'Material routes'!$C$6:$C$1505,"Consumed input"),COUNTIFS('Material routes'!$D$6:$D$1505,A452,'Material routes'!$C$6:$C$1505,"Contained input"),COUNTIFS('Material routes'!$D$6:$D$1505,A452,'Material routes'!$C$6:$C$1505,"Transform input"))</x:f>
        <x:v>2</x:v>
      </x:c>
      <x:c r="AL452" s="4" t="n">
        <x:f>COUNTIFS('Material routes'!$D$6:$D$1505,A452,'Material routes'!$C$6:$C$1505,"Tool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routes'!$D$6:$D$1505,A453,'Material routes'!$C$6:$C$1505,"Output")</x:f>
        <x:v>1</x:v>
      </x:c>
      <x:c r="AK453" s="4" t="n">
        <x:f>SUM(COUNTIFS('Material routes'!$D$6:$D$1505,A453,'Material routes'!$C$6:$C$1505,"Ingredient candidate"),COUNTIFS('Material routes'!$D$6:$D$1505,A453,'Material routes'!$C$6:$C$1505,"Consumed input"),COUNTIFS('Material routes'!$D$6:$D$1505,A453,'Material routes'!$C$6:$C$1505,"Contained input"),COUNTIFS('Material routes'!$D$6:$D$1505,A453,'Material routes'!$C$6:$C$1505,"Transform input"))</x:f>
        <x:v>1</x:v>
      </x:c>
      <x:c r="AL453" s="4" t="n">
        <x:f>COUNTIFS('Material routes'!$D$6:$D$1505,A453,'Material routes'!$C$6:$C$1505,"Tool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routes'!$D$6:$D$1505,A454,'Material routes'!$C$6:$C$1505,"Output")</x:f>
        <x:v>1</x:v>
      </x:c>
      <x:c r="AK454" s="4" t="n">
        <x:f>SUM(COUNTIFS('Material routes'!$D$6:$D$1505,A454,'Material routes'!$C$6:$C$1505,"Ingredient candidate"),COUNTIFS('Material routes'!$D$6:$D$1505,A454,'Material routes'!$C$6:$C$1505,"Consumed input"),COUNTIFS('Material routes'!$D$6:$D$1505,A454,'Material routes'!$C$6:$C$1505,"Contained input"),COUNTIFS('Material routes'!$D$6:$D$1505,A454,'Material routes'!$C$6:$C$1505,"Transform input"))</x:f>
        <x:v>5</x:v>
      </x:c>
      <x:c r="AL454" s="4" t="n">
        <x:f>COUNTIFS('Material routes'!$D$6:$D$1505,A454,'Material routes'!$C$6:$C$1505,"Tool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routes'!$D$6:$D$1505,A455,'Material routes'!$C$6:$C$1505,"Output")</x:f>
        <x:v>1</x:v>
      </x:c>
      <x:c r="AK455" s="4" t="n">
        <x:f>SUM(COUNTIFS('Material routes'!$D$6:$D$1505,A455,'Material routes'!$C$6:$C$1505,"Ingredient candidate"),COUNTIFS('Material routes'!$D$6:$D$1505,A455,'Material routes'!$C$6:$C$1505,"Consumed input"),COUNTIFS('Material routes'!$D$6:$D$1505,A455,'Material routes'!$C$6:$C$1505,"Contained input"),COUNTIFS('Material routes'!$D$6:$D$1505,A455,'Material routes'!$C$6:$C$1505,"Transform input"))</x:f>
        <x:v>2</x:v>
      </x:c>
      <x:c r="AL455" s="4" t="n">
        <x:f>COUNTIFS('Material routes'!$D$6:$D$1505,A455,'Material routes'!$C$6:$C$1505,"Tool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routes'!$D$6:$D$1505,A456,'Material routes'!$C$6:$C$1505,"Output")</x:f>
        <x:v>1</x:v>
      </x:c>
      <x:c r="AK456" s="4" t="n">
        <x:f>SUM(COUNTIFS('Material routes'!$D$6:$D$1505,A456,'Material routes'!$C$6:$C$1505,"Ingredient candidate"),COUNTIFS('Material routes'!$D$6:$D$1505,A456,'Material routes'!$C$6:$C$1505,"Consumed input"),COUNTIFS('Material routes'!$D$6:$D$1505,A456,'Material routes'!$C$6:$C$1505,"Contained input"),COUNTIFS('Material routes'!$D$6:$D$1505,A456,'Material routes'!$C$6:$C$1505,"Transform input"))</x:f>
        <x:v>4</x:v>
      </x:c>
      <x:c r="AL456" s="4" t="n">
        <x:f>COUNTIFS('Material routes'!$D$6:$D$1505,A456,'Material routes'!$C$6:$C$1505,"Tool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routes'!$D$6:$D$1505,A457,'Material routes'!$C$6:$C$1505,"Output")</x:f>
        <x:v>1</x:v>
      </x:c>
      <x:c r="AK457" s="4" t="n">
        <x:f>SUM(COUNTIFS('Material routes'!$D$6:$D$1505,A457,'Material routes'!$C$6:$C$1505,"Ingredient candidate"),COUNTIFS('Material routes'!$D$6:$D$1505,A457,'Material routes'!$C$6:$C$1505,"Consumed input"),COUNTIFS('Material routes'!$D$6:$D$1505,A457,'Material routes'!$C$6:$C$1505,"Contained input"),COUNTIFS('Material routes'!$D$6:$D$1505,A457,'Material routes'!$C$6:$C$1505,"Transform input"))</x:f>
        <x:v>0</x:v>
      </x:c>
      <x:c r="AL457" s="4" t="n">
        <x:f>COUNTIFS('Material routes'!$D$6:$D$1505,A457,'Material routes'!$C$6:$C$1505,"Tool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routes'!$D$6:$D$1505,A458,'Material routes'!$C$6:$C$1505,"Output")</x:f>
        <x:v>1</x:v>
      </x:c>
      <x:c r="AK458" s="4" t="n">
        <x:f>SUM(COUNTIFS('Material routes'!$D$6:$D$1505,A458,'Material routes'!$C$6:$C$1505,"Ingredient candidate"),COUNTIFS('Material routes'!$D$6:$D$1505,A458,'Material routes'!$C$6:$C$1505,"Consumed input"),COUNTIFS('Material routes'!$D$6:$D$1505,A458,'Material routes'!$C$6:$C$1505,"Contained input"),COUNTIFS('Material routes'!$D$6:$D$1505,A458,'Material routes'!$C$6:$C$1505,"Transform input"))</x:f>
        <x:v>8</x:v>
      </x:c>
      <x:c r="AL458" s="4" t="n">
        <x:f>COUNTIFS('Material routes'!$D$6:$D$1505,A458,'Material routes'!$C$6:$C$1505,"Tool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routes'!$D$6:$D$1505,A459,'Material routes'!$C$6:$C$1505,"Output")</x:f>
        <x:v>1</x:v>
      </x:c>
      <x:c r="AK459" s="4" t="n">
        <x:f>SUM(COUNTIFS('Material routes'!$D$6:$D$1505,A459,'Material routes'!$C$6:$C$1505,"Ingredient candidate"),COUNTIFS('Material routes'!$D$6:$D$1505,A459,'Material routes'!$C$6:$C$1505,"Consumed input"),COUNTIFS('Material routes'!$D$6:$D$1505,A459,'Material routes'!$C$6:$C$1505,"Contained input"),COUNTIFS('Material routes'!$D$6:$D$1505,A459,'Material routes'!$C$6:$C$1505,"Transform input"))</x:f>
        <x:v>6</x:v>
      </x:c>
      <x:c r="AL459" s="4" t="n">
        <x:f>COUNTIFS('Material routes'!$D$6:$D$1505,A459,'Material routes'!$C$6:$C$1505,"Tool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routes'!$D$6:$D$1505,A460,'Material routes'!$C$6:$C$1505,"Output")</x:f>
        <x:v>1</x:v>
      </x:c>
      <x:c r="AK460" s="4" t="n">
        <x:f>SUM(COUNTIFS('Material routes'!$D$6:$D$1505,A460,'Material routes'!$C$6:$C$1505,"Ingredient candidate"),COUNTIFS('Material routes'!$D$6:$D$1505,A460,'Material routes'!$C$6:$C$1505,"Consumed input"),COUNTIFS('Material routes'!$D$6:$D$1505,A460,'Material routes'!$C$6:$C$1505,"Contained input"),COUNTIFS('Material routes'!$D$6:$D$1505,A460,'Material routes'!$C$6:$C$1505,"Transform input"))</x:f>
        <x:v>2</x:v>
      </x:c>
      <x:c r="AL460" s="4" t="n">
        <x:f>COUNTIFS('Material routes'!$D$6:$D$1505,A460,'Material routes'!$C$6:$C$1505,"Tool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routes'!$D$6:$D$1505,A461,'Material routes'!$C$6:$C$1505,"Output")</x:f>
        <x:v>1</x:v>
      </x:c>
      <x:c r="AK461" s="4" t="n">
        <x:f>SUM(COUNTIFS('Material routes'!$D$6:$D$1505,A461,'Material routes'!$C$6:$C$1505,"Ingredient candidate"),COUNTIFS('Material routes'!$D$6:$D$1505,A461,'Material routes'!$C$6:$C$1505,"Consumed input"),COUNTIFS('Material routes'!$D$6:$D$1505,A461,'Material routes'!$C$6:$C$1505,"Contained input"),COUNTIFS('Material routes'!$D$6:$D$1505,A461,'Material routes'!$C$6:$C$1505,"Transform input"))</x:f>
        <x:v>1</x:v>
      </x:c>
      <x:c r="AL461" s="4" t="n">
        <x:f>COUNTIFS('Material routes'!$D$6:$D$1505,A461,'Material routes'!$C$6:$C$1505,"Tool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routes'!$D$6:$D$1505,A462,'Material routes'!$C$6:$C$1505,"Output")</x:f>
        <x:v>1</x:v>
      </x:c>
      <x:c r="AK462" s="4" t="n">
        <x:f>SUM(COUNTIFS('Material routes'!$D$6:$D$1505,A462,'Material routes'!$C$6:$C$1505,"Ingredient candidate"),COUNTIFS('Material routes'!$D$6:$D$1505,A462,'Material routes'!$C$6:$C$1505,"Consumed input"),COUNTIFS('Material routes'!$D$6:$D$1505,A462,'Material routes'!$C$6:$C$1505,"Contained input"),COUNTIFS('Material routes'!$D$6:$D$1505,A462,'Material routes'!$C$6:$C$1505,"Transform input"))</x:f>
        <x:v>1</x:v>
      </x:c>
      <x:c r="AL462" s="4" t="n">
        <x:f>COUNTIFS('Material routes'!$D$6:$D$1505,A462,'Material routes'!$C$6:$C$1505,"Tool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routes'!$D$6:$D$1505,A463,'Material routes'!$C$6:$C$1505,"Output")</x:f>
        <x:v>1</x:v>
      </x:c>
      <x:c r="AK463" s="4" t="n">
        <x:f>SUM(COUNTIFS('Material routes'!$D$6:$D$1505,A463,'Material routes'!$C$6:$C$1505,"Ingredient candidate"),COUNTIFS('Material routes'!$D$6:$D$1505,A463,'Material routes'!$C$6:$C$1505,"Consumed input"),COUNTIFS('Material routes'!$D$6:$D$1505,A463,'Material routes'!$C$6:$C$1505,"Contained input"),COUNTIFS('Material routes'!$D$6:$D$1505,A463,'Material routes'!$C$6:$C$1505,"Transform input"))</x:f>
        <x:v>1</x:v>
      </x:c>
      <x:c r="AL463" s="4" t="n">
        <x:f>COUNTIFS('Material routes'!$D$6:$D$1505,A463,'Material routes'!$C$6:$C$1505,"Tool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routes'!$D$6:$D$1505,A464,'Material routes'!$C$6:$C$1505,"Output")</x:f>
        <x:v>1</x:v>
      </x:c>
      <x:c r="AK464" s="4" t="n">
        <x:f>SUM(COUNTIFS('Material routes'!$D$6:$D$1505,A464,'Material routes'!$C$6:$C$1505,"Ingredient candidate"),COUNTIFS('Material routes'!$D$6:$D$1505,A464,'Material routes'!$C$6:$C$1505,"Consumed input"),COUNTIFS('Material routes'!$D$6:$D$1505,A464,'Material routes'!$C$6:$C$1505,"Contained input"),COUNTIFS('Material routes'!$D$6:$D$1505,A464,'Material routes'!$C$6:$C$1505,"Transform input"))</x:f>
        <x:v>1</x:v>
      </x:c>
      <x:c r="AL464" s="4" t="n">
        <x:f>COUNTIFS('Material routes'!$D$6:$D$1505,A464,'Material routes'!$C$6:$C$1505,"Tool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routes'!$D$6:$D$1505,A465,'Material routes'!$C$6:$C$1505,"Output")</x:f>
        <x:v>1</x:v>
      </x:c>
      <x:c r="AK465" s="4" t="n">
        <x:f>SUM(COUNTIFS('Material routes'!$D$6:$D$1505,A465,'Material routes'!$C$6:$C$1505,"Ingredient candidate"),COUNTIFS('Material routes'!$D$6:$D$1505,A465,'Material routes'!$C$6:$C$1505,"Consumed input"),COUNTIFS('Material routes'!$D$6:$D$1505,A465,'Material routes'!$C$6:$C$1505,"Contained input"),COUNTIFS('Material routes'!$D$6:$D$1505,A465,'Material routes'!$C$6:$C$1505,"Transform input"))</x:f>
        <x:v>1</x:v>
      </x:c>
      <x:c r="AL465" s="4" t="n">
        <x:f>COUNTIFS('Material routes'!$D$6:$D$1505,A465,'Material routes'!$C$6:$C$1505,"Tool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routes'!$D$6:$D$1505,A466,'Material routes'!$C$6:$C$1505,"Output")</x:f>
        <x:v>1</x:v>
      </x:c>
      <x:c r="AK466" s="4" t="n">
        <x:f>SUM(COUNTIFS('Material routes'!$D$6:$D$1505,A466,'Material routes'!$C$6:$C$1505,"Ingredient candidate"),COUNTIFS('Material routes'!$D$6:$D$1505,A466,'Material routes'!$C$6:$C$1505,"Consumed input"),COUNTIFS('Material routes'!$D$6:$D$1505,A466,'Material routes'!$C$6:$C$1505,"Contained input"),COUNTIFS('Material routes'!$D$6:$D$1505,A466,'Material routes'!$C$6:$C$1505,"Transform input"))</x:f>
        <x:v>3</x:v>
      </x:c>
      <x:c r="AL466" s="4" t="n">
        <x:f>COUNTIFS('Material routes'!$D$6:$D$1505,A466,'Material routes'!$C$6:$C$1505,"Tool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routes'!$D$6:$D$1505,A467,'Material routes'!$C$6:$C$1505,"Output")</x:f>
        <x:v>1</x:v>
      </x:c>
      <x:c r="AK467" s="4" t="n">
        <x:f>SUM(COUNTIFS('Material routes'!$D$6:$D$1505,A467,'Material routes'!$C$6:$C$1505,"Ingredient candidate"),COUNTIFS('Material routes'!$D$6:$D$1505,A467,'Material routes'!$C$6:$C$1505,"Consumed input"),COUNTIFS('Material routes'!$D$6:$D$1505,A467,'Material routes'!$C$6:$C$1505,"Contained input"),COUNTIFS('Material routes'!$D$6:$D$1505,A467,'Material routes'!$C$6:$C$1505,"Transform input"))</x:f>
        <x:v>1</x:v>
      </x:c>
      <x:c r="AL467" s="4" t="n">
        <x:f>COUNTIFS('Material routes'!$D$6:$D$1505,A467,'Material routes'!$C$6:$C$1505,"Tool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routes'!$D$6:$D$1505,A468,'Material routes'!$C$6:$C$1505,"Output")</x:f>
        <x:v>1</x:v>
      </x:c>
      <x:c r="AK468" s="4" t="n">
        <x:f>SUM(COUNTIFS('Material routes'!$D$6:$D$1505,A468,'Material routes'!$C$6:$C$1505,"Ingredient candidate"),COUNTIFS('Material routes'!$D$6:$D$1505,A468,'Material routes'!$C$6:$C$1505,"Consumed input"),COUNTIFS('Material routes'!$D$6:$D$1505,A468,'Material routes'!$C$6:$C$1505,"Contained input"),COUNTIFS('Material routes'!$D$6:$D$1505,A468,'Material routes'!$C$6:$C$1505,"Transform input"))</x:f>
        <x:v>0</x:v>
      </x:c>
      <x:c r="AL468" s="4" t="n">
        <x:f>COUNTIFS('Material routes'!$D$6:$D$1505,A468,'Material routes'!$C$6:$C$1505,"Tool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routes'!$D$6:$D$1505,A469,'Material routes'!$C$6:$C$1505,"Output")</x:f>
        <x:v>1</x:v>
      </x:c>
      <x:c r="AK469" s="4" t="n">
        <x:f>SUM(COUNTIFS('Material routes'!$D$6:$D$1505,A469,'Material routes'!$C$6:$C$1505,"Ingredient candidate"),COUNTIFS('Material routes'!$D$6:$D$1505,A469,'Material routes'!$C$6:$C$1505,"Consumed input"),COUNTIFS('Material routes'!$D$6:$D$1505,A469,'Material routes'!$C$6:$C$1505,"Contained input"),COUNTIFS('Material routes'!$D$6:$D$1505,A469,'Material routes'!$C$6:$C$1505,"Transform input"))</x:f>
        <x:v>0</x:v>
      </x:c>
      <x:c r="AL469" s="4" t="n">
        <x:f>COUNTIFS('Material routes'!$D$6:$D$1505,A469,'Material routes'!$C$6:$C$1505,"Tool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routes'!$D$6:$D$1505,A470,'Material routes'!$C$6:$C$1505,"Output")</x:f>
        <x:v>1</x:v>
      </x:c>
      <x:c r="AK470" s="4" t="n">
        <x:f>SUM(COUNTIFS('Material routes'!$D$6:$D$1505,A470,'Material routes'!$C$6:$C$1505,"Ingredient candidate"),COUNTIFS('Material routes'!$D$6:$D$1505,A470,'Material routes'!$C$6:$C$1505,"Consumed input"),COUNTIFS('Material routes'!$D$6:$D$1505,A470,'Material routes'!$C$6:$C$1505,"Contained input"),COUNTIFS('Material routes'!$D$6:$D$1505,A470,'Material routes'!$C$6:$C$1505,"Transform input"))</x:f>
        <x:v>0</x:v>
      </x:c>
      <x:c r="AL470" s="4" t="n">
        <x:f>COUNTIFS('Material routes'!$D$6:$D$1505,A470,'Material routes'!$C$6:$C$1505,"Tool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routes'!$D$6:$D$1505,A471,'Material routes'!$C$6:$C$1505,"Output")</x:f>
        <x:v>2</x:v>
      </x:c>
      <x:c r="AK471" s="4" t="n">
        <x:f>SUM(COUNTIFS('Material routes'!$D$6:$D$1505,A471,'Material routes'!$C$6:$C$1505,"Ingredient candidate"),COUNTIFS('Material routes'!$D$6:$D$1505,A471,'Material routes'!$C$6:$C$1505,"Consumed input"),COUNTIFS('Material routes'!$D$6:$D$1505,A471,'Material routes'!$C$6:$C$1505,"Contained input"),COUNTIFS('Material routes'!$D$6:$D$1505,A471,'Material routes'!$C$6:$C$1505,"Transform input"))</x:f>
        <x:v>0</x:v>
      </x:c>
      <x:c r="AL471" s="4" t="n">
        <x:f>COUNTIFS('Material routes'!$D$6:$D$1505,A471,'Material routes'!$C$6:$C$1505,"Tool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routes'!$D$6:$D$1505,A472,'Material routes'!$C$6:$C$1505,"Output")</x:f>
        <x:v>1</x:v>
      </x:c>
      <x:c r="AK472" s="4" t="n">
        <x:f>SUM(COUNTIFS('Material routes'!$D$6:$D$1505,A472,'Material routes'!$C$6:$C$1505,"Ingredient candidate"),COUNTIFS('Material routes'!$D$6:$D$1505,A472,'Material routes'!$C$6:$C$1505,"Consumed input"),COUNTIFS('Material routes'!$D$6:$D$1505,A472,'Material routes'!$C$6:$C$1505,"Contained input"),COUNTIFS('Material routes'!$D$6:$D$1505,A472,'Material routes'!$C$6:$C$1505,"Transform input"))</x:f>
        <x:v>0</x:v>
      </x:c>
      <x:c r="AL472" s="4" t="n">
        <x:f>COUNTIFS('Material routes'!$D$6:$D$1505,A472,'Material routes'!$C$6:$C$1505,"Tool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routes'!$D$6:$D$1505,A473,'Material routes'!$C$6:$C$1505,"Output")</x:f>
        <x:v>1</x:v>
      </x:c>
      <x:c r="AK473" s="4" t="n">
        <x:f>SUM(COUNTIFS('Material routes'!$D$6:$D$1505,A473,'Material routes'!$C$6:$C$1505,"Ingredient candidate"),COUNTIFS('Material routes'!$D$6:$D$1505,A473,'Material routes'!$C$6:$C$1505,"Consumed input"),COUNTIFS('Material routes'!$D$6:$D$1505,A473,'Material routes'!$C$6:$C$1505,"Contained input"),COUNTIFS('Material routes'!$D$6:$D$1505,A473,'Material routes'!$C$6:$C$1505,"Transform input"))</x:f>
        <x:v>0</x:v>
      </x:c>
      <x:c r="AL473" s="4" t="n">
        <x:f>COUNTIFS('Material routes'!$D$6:$D$1505,A473,'Material routes'!$C$6:$C$1505,"Tool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routes'!$D$6:$D$1505,A474,'Material routes'!$C$6:$C$1505,"Output")</x:f>
        <x:v>1</x:v>
      </x:c>
      <x:c r="AK474" s="4" t="n">
        <x:f>SUM(COUNTIFS('Material routes'!$D$6:$D$1505,A474,'Material routes'!$C$6:$C$1505,"Ingredient candidate"),COUNTIFS('Material routes'!$D$6:$D$1505,A474,'Material routes'!$C$6:$C$1505,"Consumed input"),COUNTIFS('Material routes'!$D$6:$D$1505,A474,'Material routes'!$C$6:$C$1505,"Contained input"),COUNTIFS('Material routes'!$D$6:$D$1505,A474,'Material routes'!$C$6:$C$1505,"Transform input"))</x:f>
        <x:v>0</x:v>
      </x:c>
      <x:c r="AL474" s="4" t="n">
        <x:f>COUNTIFS('Material routes'!$D$6:$D$1505,A474,'Material routes'!$C$6:$C$1505,"Tool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routes'!$D$6:$D$1505,A475,'Material routes'!$C$6:$C$1505,"Output")</x:f>
        <x:v>1</x:v>
      </x:c>
      <x:c r="AK475" s="4" t="n">
        <x:f>SUM(COUNTIFS('Material routes'!$D$6:$D$1505,A475,'Material routes'!$C$6:$C$1505,"Ingredient candidate"),COUNTIFS('Material routes'!$D$6:$D$1505,A475,'Material routes'!$C$6:$C$1505,"Consumed input"),COUNTIFS('Material routes'!$D$6:$D$1505,A475,'Material routes'!$C$6:$C$1505,"Contained input"),COUNTIFS('Material routes'!$D$6:$D$1505,A475,'Material routes'!$C$6:$C$1505,"Transform input"))</x:f>
        <x:v>0</x:v>
      </x:c>
      <x:c r="AL475" s="4" t="n">
        <x:f>COUNTIFS('Material routes'!$D$6:$D$1505,A475,'Material routes'!$C$6:$C$1505,"Tool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routes'!$D$6:$D$1505,A476,'Material routes'!$C$6:$C$1505,"Output")</x:f>
        <x:v>1</x:v>
      </x:c>
      <x:c r="AK476" s="4" t="n">
        <x:f>SUM(COUNTIFS('Material routes'!$D$6:$D$1505,A476,'Material routes'!$C$6:$C$1505,"Ingredient candidate"),COUNTIFS('Material routes'!$D$6:$D$1505,A476,'Material routes'!$C$6:$C$1505,"Consumed input"),COUNTIFS('Material routes'!$D$6:$D$1505,A476,'Material routes'!$C$6:$C$1505,"Contained input"),COUNTIFS('Material routes'!$D$6:$D$1505,A476,'Material routes'!$C$6:$C$1505,"Transform input"))</x:f>
        <x:v>0</x:v>
      </x:c>
      <x:c r="AL476" s="4" t="n">
        <x:f>COUNTIFS('Material routes'!$D$6:$D$1505,A476,'Material routes'!$C$6:$C$1505,"Tool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routes'!$D$6:$D$1505,A477,'Material routes'!$C$6:$C$1505,"Output")</x:f>
        <x:v>1</x:v>
      </x:c>
      <x:c r="AK477" s="4" t="n">
        <x:f>SUM(COUNTIFS('Material routes'!$D$6:$D$1505,A477,'Material routes'!$C$6:$C$1505,"Ingredient candidate"),COUNTIFS('Material routes'!$D$6:$D$1505,A477,'Material routes'!$C$6:$C$1505,"Consumed input"),COUNTIFS('Material routes'!$D$6:$D$1505,A477,'Material routes'!$C$6:$C$1505,"Contained input"),COUNTIFS('Material routes'!$D$6:$D$1505,A477,'Material routes'!$C$6:$C$1505,"Transform input"))</x:f>
        <x:v>0</x:v>
      </x:c>
      <x:c r="AL477" s="4" t="n">
        <x:f>COUNTIFS('Material routes'!$D$6:$D$1505,A477,'Material routes'!$C$6:$C$1505,"Tool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routes'!$D$6:$D$1505,A478,'Material routes'!$C$6:$C$1505,"Output")</x:f>
        <x:v>1</x:v>
      </x:c>
      <x:c r="AK478" s="4" t="n">
        <x:f>SUM(COUNTIFS('Material routes'!$D$6:$D$1505,A478,'Material routes'!$C$6:$C$1505,"Ingredient candidate"),COUNTIFS('Material routes'!$D$6:$D$1505,A478,'Material routes'!$C$6:$C$1505,"Consumed input"),COUNTIFS('Material routes'!$D$6:$D$1505,A478,'Material routes'!$C$6:$C$1505,"Contained input"),COUNTIFS('Material routes'!$D$6:$D$1505,A478,'Material routes'!$C$6:$C$1505,"Transform input"))</x:f>
        <x:v>0</x:v>
      </x:c>
      <x:c r="AL478" s="4" t="n">
        <x:f>COUNTIFS('Material routes'!$D$6:$D$1505,A478,'Material routes'!$C$6:$C$1505,"Tool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str">
        <x:v>Crafting components</x:v>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crafting components; t4 specialist stock / component proposal; crafting component; processed intermediate; manufactured / unresolved; wind propulsion; mixed / unresolved; assembly; proposal; collapsible sail-spar joint kit; tier four; wind propulsion; t4; not applicable; component</x:v>
      </x:c>
      <x:c r="AF479" s="4" t="str">
        <x:v>New intended workshop role; actual performance requires qualification.</x:v>
      </x:c>
      <x:c r="AG479" s="4" t="str">
        <x:v>Proposed T4: one stage above highest listed T3 ingredient; partial recipe may change.</x:v>
      </x:c>
      <x:c r="AH479" s="4" t="str">
        <x:v>Not applicable</x:v>
      </x:c>
      <x:c r="AI479" s="4" t="str">
        <x:v>Component</x:v>
      </x:c>
      <x:c r="AJ479" s="4" t="n">
        <x:f>COUNTIFS('Material routes'!$D$6:$D$1505,A479,'Material routes'!$C$6:$C$1505,"Output")</x:f>
        <x:v>1</x:v>
      </x:c>
      <x:c r="AK479" s="4" t="n">
        <x:f>SUM(COUNTIFS('Material routes'!$D$6:$D$1505,A479,'Material routes'!$C$6:$C$1505,"Ingredient candidate"),COUNTIFS('Material routes'!$D$6:$D$1505,A479,'Material routes'!$C$6:$C$1505,"Consumed input"),COUNTIFS('Material routes'!$D$6:$D$1505,A479,'Material routes'!$C$6:$C$1505,"Contained input"),COUNTIFS('Material routes'!$D$6:$D$1505,A479,'Material routes'!$C$6:$C$1505,"Transform input"))</x:f>
        <x:v>0</x:v>
      </x:c>
      <x:c r="AL479" s="4" t="n">
        <x:f>COUNTIFS('Material routes'!$D$6:$D$1505,A479,'Material routes'!$C$6:$C$1505,"Tool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routes'!$D$6:$D$1505,A480,'Material routes'!$C$6:$C$1505,"Output")</x:f>
        <x:v>1</x:v>
      </x:c>
      <x:c r="AK480" s="4" t="n">
        <x:f>SUM(COUNTIFS('Material routes'!$D$6:$D$1505,A480,'Material routes'!$C$6:$C$1505,"Ingredient candidate"),COUNTIFS('Material routes'!$D$6:$D$1505,A480,'Material routes'!$C$6:$C$1505,"Consumed input"),COUNTIFS('Material routes'!$D$6:$D$1505,A480,'Material routes'!$C$6:$C$1505,"Contained input"),COUNTIFS('Material routes'!$D$6:$D$1505,A480,'Material routes'!$C$6:$C$1505,"Transform input"))</x:f>
        <x:v>0</x:v>
      </x:c>
      <x:c r="AL480" s="4" t="n">
        <x:f>COUNTIFS('Material routes'!$D$6:$D$1505,A480,'Material routes'!$C$6:$C$1505,"Tool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routes'!$D$6:$D$1505,A481,'Material routes'!$C$6:$C$1505,"Output")</x:f>
        <x:v>1</x:v>
      </x:c>
      <x:c r="AK481" s="4" t="n">
        <x:f>SUM(COUNTIFS('Material routes'!$D$6:$D$1505,A481,'Material routes'!$C$6:$C$1505,"Ingredient candidate"),COUNTIFS('Material routes'!$D$6:$D$1505,A481,'Material routes'!$C$6:$C$1505,"Consumed input"),COUNTIFS('Material routes'!$D$6:$D$1505,A481,'Material routes'!$C$6:$C$1505,"Contained input"),COUNTIFS('Material routes'!$D$6:$D$1505,A481,'Material routes'!$C$6:$C$1505,"Transform input"))</x:f>
        <x:v>0</x:v>
      </x:c>
      <x:c r="AL481" s="4" t="n">
        <x:f>COUNTIFS('Material routes'!$D$6:$D$1505,A481,'Material routes'!$C$6:$C$1505,"Tool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str">
        <x:v>Crafting components</x:v>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crafting components; t4 specialist stock / component proposal; crafting component; processed intermediate; manufactured / unresolved; machinery repair; mixed / unresolved; assembly; proposal; dirtboard wheel-hub core; tier four; machinery repair; t4; not applicable; component</x:v>
      </x:c>
      <x:c r="AF482" s="4" t="str">
        <x:v>New intended workshop role; actual performance requires qualification.</x:v>
      </x:c>
      <x:c r="AG482" s="4" t="str">
        <x:v>Proposed T4: one stage above highest listed T3 ingredient; partial recipe may change.</x:v>
      </x:c>
      <x:c r="AH482" s="4" t="str">
        <x:v>Not applicable</x:v>
      </x:c>
      <x:c r="AI482" s="4" t="str">
        <x:v>Component</x:v>
      </x:c>
      <x:c r="AJ482" s="4" t="n">
        <x:f>COUNTIFS('Material routes'!$D$6:$D$1505,A482,'Material routes'!$C$6:$C$1505,"Output")</x:f>
        <x:v>1</x:v>
      </x:c>
      <x:c r="AK482" s="4" t="n">
        <x:f>SUM(COUNTIFS('Material routes'!$D$6:$D$1505,A482,'Material routes'!$C$6:$C$1505,"Ingredient candidate"),COUNTIFS('Material routes'!$D$6:$D$1505,A482,'Material routes'!$C$6:$C$1505,"Consumed input"),COUNTIFS('Material routes'!$D$6:$D$1505,A482,'Material routes'!$C$6:$C$1505,"Contained input"),COUNTIFS('Material routes'!$D$6:$D$1505,A482,'Material routes'!$C$6:$C$1505,"Transform input"))</x:f>
        <x:v>0</x:v>
      </x:c>
      <x:c r="AL482" s="4" t="n">
        <x:f>COUNTIFS('Material routes'!$D$6:$D$1505,A482,'Material routes'!$C$6:$C$1505,"Tool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routes'!$D$6:$D$1505,A483,'Material routes'!$C$6:$C$1505,"Output")</x:f>
        <x:v>1</x:v>
      </x:c>
      <x:c r="AK483" s="4" t="n">
        <x:f>SUM(COUNTIFS('Material routes'!$D$6:$D$1505,A483,'Material routes'!$C$6:$C$1505,"Ingredient candidate"),COUNTIFS('Material routes'!$D$6:$D$1505,A483,'Material routes'!$C$6:$C$1505,"Consumed input"),COUNTIFS('Material routes'!$D$6:$D$1505,A483,'Material routes'!$C$6:$C$1505,"Contained input"),COUNTIFS('Material routes'!$D$6:$D$1505,A483,'Material routes'!$C$6:$C$1505,"Transform input"))</x:f>
        <x:v>0</x:v>
      </x:c>
      <x:c r="AL483" s="4" t="n">
        <x:f>COUNTIFS('Material routes'!$D$6:$D$1505,A483,'Material routes'!$C$6:$C$1505,"Tool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routes'!$D$6:$D$1505,A484,'Material routes'!$C$6:$C$1505,"Output")</x:f>
        <x:v>1</x:v>
      </x:c>
      <x:c r="AK484" s="4" t="n">
        <x:f>SUM(COUNTIFS('Material routes'!$D$6:$D$1505,A484,'Material routes'!$C$6:$C$1505,"Ingredient candidate"),COUNTIFS('Material routes'!$D$6:$D$1505,A484,'Material routes'!$C$6:$C$1505,"Consumed input"),COUNTIFS('Material routes'!$D$6:$D$1505,A484,'Material routes'!$C$6:$C$1505,"Contained input"),COUNTIFS('Material routes'!$D$6:$D$1505,A484,'Material routes'!$C$6:$C$1505,"Transform input"))</x:f>
        <x:v>0</x:v>
      </x:c>
      <x:c r="AL484" s="4" t="n">
        <x:f>COUNTIFS('Material routes'!$D$6:$D$1505,A484,'Material routes'!$C$6:$C$1505,"Tool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routes'!$D$6:$D$1505,A485,'Material routes'!$C$6:$C$1505,"Output")</x:f>
        <x:v>1</x:v>
      </x:c>
      <x:c r="AK485" s="4" t="n">
        <x:f>SUM(COUNTIFS('Material routes'!$D$6:$D$1505,A485,'Material routes'!$C$6:$C$1505,"Ingredient candidate"),COUNTIFS('Material routes'!$D$6:$D$1505,A485,'Material routes'!$C$6:$C$1505,"Consumed input"),COUNTIFS('Material routes'!$D$6:$D$1505,A485,'Material routes'!$C$6:$C$1505,"Contained input"),COUNTIFS('Material routes'!$D$6:$D$1505,A485,'Material routes'!$C$6:$C$1505,"Transform input"))</x:f>
        <x:v>0</x:v>
      </x:c>
      <x:c r="AL485" s="4" t="n">
        <x:f>COUNTIFS('Material routes'!$D$6:$D$1505,A485,'Material routes'!$C$6:$C$1505,"Tool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routes'!$D$6:$D$1505,A486,'Material routes'!$C$6:$C$1505,"Output")</x:f>
        <x:v>1</x:v>
      </x:c>
      <x:c r="AK486" s="4" t="n">
        <x:f>SUM(COUNTIFS('Material routes'!$D$6:$D$1505,A486,'Material routes'!$C$6:$C$1505,"Ingredient candidate"),COUNTIFS('Material routes'!$D$6:$D$1505,A486,'Material routes'!$C$6:$C$1505,"Consumed input"),COUNTIFS('Material routes'!$D$6:$D$1505,A486,'Material routes'!$C$6:$C$1505,"Contained input"),COUNTIFS('Material routes'!$D$6:$D$1505,A486,'Material routes'!$C$6:$C$1505,"Transform input"))</x:f>
        <x:v>1</x:v>
      </x:c>
      <x:c r="AL486" s="4" t="n">
        <x:f>COUNTIFS('Material routes'!$D$6:$D$1505,A486,'Material routes'!$C$6:$C$1505,"Tool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routes'!$D$6:$D$1505,A487,'Material routes'!$C$6:$C$1505,"Output")</x:f>
        <x:v>1</x:v>
      </x:c>
      <x:c r="AK487" s="4" t="n">
        <x:f>SUM(COUNTIFS('Material routes'!$D$6:$D$1505,A487,'Material routes'!$C$6:$C$1505,"Ingredient candidate"),COUNTIFS('Material routes'!$D$6:$D$1505,A487,'Material routes'!$C$6:$C$1505,"Consumed input"),COUNTIFS('Material routes'!$D$6:$D$1505,A487,'Material routes'!$C$6:$C$1505,"Contained input"),COUNTIFS('Material routes'!$D$6:$D$1505,A487,'Material routes'!$C$6:$C$1505,"Transform input"))</x:f>
        <x:v>0</x:v>
      </x:c>
      <x:c r="AL487" s="4" t="n">
        <x:f>COUNTIFS('Material routes'!$D$6:$D$1505,A487,'Material routes'!$C$6:$C$1505,"Tool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routes'!$D$6:$D$1505,A488,'Material routes'!$C$6:$C$1505,"Output")</x:f>
        <x:v>1</x:v>
      </x:c>
      <x:c r="AK488" s="4" t="n">
        <x:f>SUM(COUNTIFS('Material routes'!$D$6:$D$1505,A488,'Material routes'!$C$6:$C$1505,"Ingredient candidate"),COUNTIFS('Material routes'!$D$6:$D$1505,A488,'Material routes'!$C$6:$C$1505,"Consumed input"),COUNTIFS('Material routes'!$D$6:$D$1505,A488,'Material routes'!$C$6:$C$1505,"Contained input"),COUNTIFS('Material routes'!$D$6:$D$1505,A488,'Material routes'!$C$6:$C$1505,"Transform input"))</x:f>
        <x:v>1</x:v>
      </x:c>
      <x:c r="AL488" s="4" t="n">
        <x:f>COUNTIFS('Material routes'!$D$6:$D$1505,A488,'Material routes'!$C$6:$C$1505,"Tool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routes'!$D$6:$D$1505,A489,'Material routes'!$C$6:$C$1505,"Output")</x:f>
        <x:v>0</x:v>
      </x:c>
      <x:c r="AK489" s="4" t="n">
        <x:f>SUM(COUNTIFS('Material routes'!$D$6:$D$1505,A489,'Material routes'!$C$6:$C$1505,"Ingredient candidate"),COUNTIFS('Material routes'!$D$6:$D$1505,A489,'Material routes'!$C$6:$C$1505,"Consumed input"),COUNTIFS('Material routes'!$D$6:$D$1505,A489,'Material routes'!$C$6:$C$1505,"Contained input"),COUNTIFS('Material routes'!$D$6:$D$1505,A489,'Material routes'!$C$6:$C$1505,"Transform input"))</x:f>
        <x:v>0</x:v>
      </x:c>
      <x:c r="AL489" s="4" t="n">
        <x:f>COUNTIFS('Material routes'!$D$6:$D$1505,A489,'Material routes'!$C$6:$C$1505,"Tool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routes'!$D$6:$D$1505,A490,'Material routes'!$C$6:$C$1505,"Output")</x:f>
        <x:v>0</x:v>
      </x:c>
      <x:c r="AK490" s="4" t="n">
        <x:f>SUM(COUNTIFS('Material routes'!$D$6:$D$1505,A490,'Material routes'!$C$6:$C$1505,"Ingredient candidate"),COUNTIFS('Material routes'!$D$6:$D$1505,A490,'Material routes'!$C$6:$C$1505,"Consumed input"),COUNTIFS('Material routes'!$D$6:$D$1505,A490,'Material routes'!$C$6:$C$1505,"Contained input"),COUNTIFS('Material routes'!$D$6:$D$1505,A490,'Material routes'!$C$6:$C$1505,"Transform input"))</x:f>
        <x:v>2</x:v>
      </x:c>
      <x:c r="AL490" s="4" t="n">
        <x:f>COUNTIFS('Material routes'!$D$6:$D$1505,A490,'Material routes'!$C$6:$C$1505,"Tool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routes'!$D$6:$D$1505,A491,'Material routes'!$C$6:$C$1505,"Output")</x:f>
        <x:v>0</x:v>
      </x:c>
      <x:c r="AK491" s="4" t="n">
        <x:f>SUM(COUNTIFS('Material routes'!$D$6:$D$1505,A491,'Material routes'!$C$6:$C$1505,"Ingredient candidate"),COUNTIFS('Material routes'!$D$6:$D$1505,A491,'Material routes'!$C$6:$C$1505,"Consumed input"),COUNTIFS('Material routes'!$D$6:$D$1505,A491,'Material routes'!$C$6:$C$1505,"Contained input"),COUNTIFS('Material routes'!$D$6:$D$1505,A491,'Material routes'!$C$6:$C$1505,"Transform input"))</x:f>
        <x:v>0</x:v>
      </x:c>
      <x:c r="AL491" s="4" t="n">
        <x:f>COUNTIFS('Material routes'!$D$6:$D$1505,A491,'Material routes'!$C$6:$C$1505,"Tool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routes'!$D$6:$D$1505,A492,'Material routes'!$C$6:$C$1505,"Output")</x:f>
        <x:v>0</x:v>
      </x:c>
      <x:c r="AK492" s="4" t="n">
        <x:f>SUM(COUNTIFS('Material routes'!$D$6:$D$1505,A492,'Material routes'!$C$6:$C$1505,"Ingredient candidate"),COUNTIFS('Material routes'!$D$6:$D$1505,A492,'Material routes'!$C$6:$C$1505,"Consumed input"),COUNTIFS('Material routes'!$D$6:$D$1505,A492,'Material routes'!$C$6:$C$1505,"Contained input"),COUNTIFS('Material routes'!$D$6:$D$1505,A492,'Material routes'!$C$6:$C$1505,"Transform input"))</x:f>
        <x:v>0</x:v>
      </x:c>
      <x:c r="AL492" s="4" t="n">
        <x:f>COUNTIFS('Material routes'!$D$6:$D$1505,A492,'Material routes'!$C$6:$C$1505,"Tool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routes'!$D$6:$D$1505,A493,'Material routes'!$C$6:$C$1505,"Output")</x:f>
        <x:v>1</x:v>
      </x:c>
      <x:c r="AK493" s="4" t="n">
        <x:f>SUM(COUNTIFS('Material routes'!$D$6:$D$1505,A493,'Material routes'!$C$6:$C$1505,"Ingredient candidate"),COUNTIFS('Material routes'!$D$6:$D$1505,A493,'Material routes'!$C$6:$C$1505,"Consumed input"),COUNTIFS('Material routes'!$D$6:$D$1505,A493,'Material routes'!$C$6:$C$1505,"Contained input"),COUNTIFS('Material routes'!$D$6:$D$1505,A493,'Material routes'!$C$6:$C$1505,"Transform input"))</x:f>
        <x:v>1</x:v>
      </x:c>
      <x:c r="AL493" s="4" t="n">
        <x:f>COUNTIFS('Material routes'!$D$6:$D$1505,A493,'Material routes'!$C$6:$C$1505,"Tool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routes'!$D$6:$D$1505,A494,'Material routes'!$C$6:$C$1505,"Output")</x:f>
        <x:v>1</x:v>
      </x:c>
      <x:c r="AK494" s="4" t="n">
        <x:f>SUM(COUNTIFS('Material routes'!$D$6:$D$1505,A494,'Material routes'!$C$6:$C$1505,"Ingredient candidate"),COUNTIFS('Material routes'!$D$6:$D$1505,A494,'Material routes'!$C$6:$C$1505,"Consumed input"),COUNTIFS('Material routes'!$D$6:$D$1505,A494,'Material routes'!$C$6:$C$1505,"Contained input"),COUNTIFS('Material routes'!$D$6:$D$1505,A494,'Material routes'!$C$6:$C$1505,"Transform input"))</x:f>
        <x:v>1</x:v>
      </x:c>
      <x:c r="AL494" s="4" t="n">
        <x:f>COUNTIFS('Material routes'!$D$6:$D$1505,A494,'Material routes'!$C$6:$C$1505,"Tool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routes'!$D$6:$D$1505,A495,'Material routes'!$C$6:$C$1505,"Output")</x:f>
        <x:v>1</x:v>
      </x:c>
      <x:c r="AK495" s="4" t="n">
        <x:f>SUM(COUNTIFS('Material routes'!$D$6:$D$1505,A495,'Material routes'!$C$6:$C$1505,"Ingredient candidate"),COUNTIFS('Material routes'!$D$6:$D$1505,A495,'Material routes'!$C$6:$C$1505,"Consumed input"),COUNTIFS('Material routes'!$D$6:$D$1505,A495,'Material routes'!$C$6:$C$1505,"Contained input"),COUNTIFS('Material routes'!$D$6:$D$1505,A495,'Material routes'!$C$6:$C$1505,"Transform input"))</x:f>
        <x:v>1</x:v>
      </x:c>
      <x:c r="AL495" s="4" t="n">
        <x:f>COUNTIFS('Material routes'!$D$6:$D$1505,A495,'Material routes'!$C$6:$C$1505,"Tool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routes'!$D$6:$D$1505,A496,'Material routes'!$C$6:$C$1505,"Output")</x:f>
        <x:v>1</x:v>
      </x:c>
      <x:c r="AK496" s="4" t="n">
        <x:f>SUM(COUNTIFS('Material routes'!$D$6:$D$1505,A496,'Material routes'!$C$6:$C$1505,"Ingredient candidate"),COUNTIFS('Material routes'!$D$6:$D$1505,A496,'Material routes'!$C$6:$C$1505,"Consumed input"),COUNTIFS('Material routes'!$D$6:$D$1505,A496,'Material routes'!$C$6:$C$1505,"Contained input"),COUNTIFS('Material routes'!$D$6:$D$1505,A496,'Material routes'!$C$6:$C$1505,"Transform input"))</x:f>
        <x:v>0</x:v>
      </x:c>
      <x:c r="AL496" s="4" t="n">
        <x:f>COUNTIFS('Material routes'!$D$6:$D$1505,A496,'Material routes'!$C$6:$C$1505,"Tool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routes'!$D$6:$D$1505,A497,'Material routes'!$C$6:$C$1505,"Output")</x:f>
        <x:v>0</x:v>
      </x:c>
      <x:c r="AK497" s="4" t="n">
        <x:f>SUM(COUNTIFS('Material routes'!$D$6:$D$1505,A497,'Material routes'!$C$6:$C$1505,"Ingredient candidate"),COUNTIFS('Material routes'!$D$6:$D$1505,A497,'Material routes'!$C$6:$C$1505,"Consumed input"),COUNTIFS('Material routes'!$D$6:$D$1505,A497,'Material routes'!$C$6:$C$1505,"Contained input"),COUNTIFS('Material routes'!$D$6:$D$1505,A497,'Material routes'!$C$6:$C$1505,"Transform input"))</x:f>
        <x:v>1</x:v>
      </x:c>
      <x:c r="AL497" s="4" t="n">
        <x:f>COUNTIFS('Material routes'!$D$6:$D$1505,A497,'Material routes'!$C$6:$C$1505,"Tool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routes'!$D$6:$D$1505,A498,'Material routes'!$C$6:$C$1505,"Output")</x:f>
        <x:v>1</x:v>
      </x:c>
      <x:c r="AK498" s="4" t="n">
        <x:f>SUM(COUNTIFS('Material routes'!$D$6:$D$1505,A498,'Material routes'!$C$6:$C$1505,"Ingredient candidate"),COUNTIFS('Material routes'!$D$6:$D$1505,A498,'Material routes'!$C$6:$C$1505,"Consumed input"),COUNTIFS('Material routes'!$D$6:$D$1505,A498,'Material routes'!$C$6:$C$1505,"Contained input"),COUNTIFS('Material routes'!$D$6:$D$1505,A498,'Material routes'!$C$6:$C$1505,"Transform input"))</x:f>
        <x:v>3</x:v>
      </x:c>
      <x:c r="AL498" s="4" t="n">
        <x:f>COUNTIFS('Material routes'!$D$6:$D$1505,A498,'Material routes'!$C$6:$C$1505,"Tool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routes'!$D$6:$D$1505,A499,'Material routes'!$C$6:$C$1505,"Output")</x:f>
        <x:v>1</x:v>
      </x:c>
      <x:c r="AK499" s="4" t="n">
        <x:f>SUM(COUNTIFS('Material routes'!$D$6:$D$1505,A499,'Material routes'!$C$6:$C$1505,"Ingredient candidate"),COUNTIFS('Material routes'!$D$6:$D$1505,A499,'Material routes'!$C$6:$C$1505,"Consumed input"),COUNTIFS('Material routes'!$D$6:$D$1505,A499,'Material routes'!$C$6:$C$1505,"Contained input"),COUNTIFS('Material routes'!$D$6:$D$1505,A499,'Material routes'!$C$6:$C$1505,"Transform input"))</x:f>
        <x:v>1</x:v>
      </x:c>
      <x:c r="AL499" s="4" t="n">
        <x:f>COUNTIFS('Material routes'!$D$6:$D$1505,A499,'Material routes'!$C$6:$C$1505,"Tool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routes'!$D$6:$D$1505,A500,'Material routes'!$C$6:$C$1505,"Output")</x:f>
        <x:v>0</x:v>
      </x:c>
      <x:c r="AK500" s="4" t="n">
        <x:f>SUM(COUNTIFS('Material routes'!$D$6:$D$1505,A500,'Material routes'!$C$6:$C$1505,"Ingredient candidate"),COUNTIFS('Material routes'!$D$6:$D$1505,A500,'Material routes'!$C$6:$C$1505,"Consumed input"),COUNTIFS('Material routes'!$D$6:$D$1505,A500,'Material routes'!$C$6:$C$1505,"Contained input"),COUNTIFS('Material routes'!$D$6:$D$1505,A500,'Material routes'!$C$6:$C$1505,"Transform input"))</x:f>
        <x:v>3</x:v>
      </x:c>
      <x:c r="AL500" s="4" t="n">
        <x:f>COUNTIFS('Material routes'!$D$6:$D$1505,A500,'Material routes'!$C$6:$C$1505,"Tool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routes'!$D$6:$D$1505,A501,'Material routes'!$C$6:$C$1505,"Output")</x:f>
        <x:v>1</x:v>
      </x:c>
      <x:c r="AK501" s="4" t="n">
        <x:f>SUM(COUNTIFS('Material routes'!$D$6:$D$1505,A501,'Material routes'!$C$6:$C$1505,"Ingredient candidate"),COUNTIFS('Material routes'!$D$6:$D$1505,A501,'Material routes'!$C$6:$C$1505,"Consumed input"),COUNTIFS('Material routes'!$D$6:$D$1505,A501,'Material routes'!$C$6:$C$1505,"Contained input"),COUNTIFS('Material routes'!$D$6:$D$1505,A501,'Material routes'!$C$6:$C$1505,"Transform input"))</x:f>
        <x:v>1</x:v>
      </x:c>
      <x:c r="AL501" s="4" t="n">
        <x:f>COUNTIFS('Material routes'!$D$6:$D$1505,A501,'Material routes'!$C$6:$C$1505,"Tool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routes'!$D$6:$D$1505,A502,'Material routes'!$C$6:$C$1505,"Output")</x:f>
        <x:v>1</x:v>
      </x:c>
      <x:c r="AK502" s="4" t="n">
        <x:f>SUM(COUNTIFS('Material routes'!$D$6:$D$1505,A502,'Material routes'!$C$6:$C$1505,"Ingredient candidate"),COUNTIFS('Material routes'!$D$6:$D$1505,A502,'Material routes'!$C$6:$C$1505,"Consumed input"),COUNTIFS('Material routes'!$D$6:$D$1505,A502,'Material routes'!$C$6:$C$1505,"Contained input"),COUNTIFS('Material routes'!$D$6:$D$1505,A502,'Material routes'!$C$6:$C$1505,"Transform input"))</x:f>
        <x:v>0</x:v>
      </x:c>
      <x:c r="AL502" s="4" t="n">
        <x:f>COUNTIFS('Material routes'!$D$6:$D$1505,A502,'Material routes'!$C$6:$C$1505,"Tool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routes'!$D$6:$D$1505,A503,'Material routes'!$C$6:$C$1505,"Output")</x:f>
        <x:v>1</x:v>
      </x:c>
      <x:c r="AK503" s="4" t="n">
        <x:f>SUM(COUNTIFS('Material routes'!$D$6:$D$1505,A503,'Material routes'!$C$6:$C$1505,"Ingredient candidate"),COUNTIFS('Material routes'!$D$6:$D$1505,A503,'Material routes'!$C$6:$C$1505,"Consumed input"),COUNTIFS('Material routes'!$D$6:$D$1505,A503,'Material routes'!$C$6:$C$1505,"Contained input"),COUNTIFS('Material routes'!$D$6:$D$1505,A503,'Material routes'!$C$6:$C$1505,"Transform input"))</x:f>
        <x:v>2</x:v>
      </x:c>
      <x:c r="AL503" s="4" t="n">
        <x:f>COUNTIFS('Material routes'!$D$6:$D$1505,A503,'Material routes'!$C$6:$C$1505,"Tool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routes'!$D$6:$D$1505,A504,'Material routes'!$C$6:$C$1505,"Output")</x:f>
        <x:v>1</x:v>
      </x:c>
      <x:c r="AK504" s="4" t="n">
        <x:f>SUM(COUNTIFS('Material routes'!$D$6:$D$1505,A504,'Material routes'!$C$6:$C$1505,"Ingredient candidate"),COUNTIFS('Material routes'!$D$6:$D$1505,A504,'Material routes'!$C$6:$C$1505,"Consumed input"),COUNTIFS('Material routes'!$D$6:$D$1505,A504,'Material routes'!$C$6:$C$1505,"Contained input"),COUNTIFS('Material routes'!$D$6:$D$1505,A504,'Material routes'!$C$6:$C$1505,"Transform input"))</x:f>
        <x:v>0</x:v>
      </x:c>
      <x:c r="AL504" s="4" t="n">
        <x:f>COUNTIFS('Material routes'!$D$6:$D$1505,A504,'Material routes'!$C$6:$C$1505,"Tool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routes'!$D$6:$D$1505,A505,'Material routes'!$C$6:$C$1505,"Output")</x:f>
        <x:v>1</x:v>
      </x:c>
      <x:c r="AK505" s="4" t="n">
        <x:f>SUM(COUNTIFS('Material routes'!$D$6:$D$1505,A505,'Material routes'!$C$6:$C$1505,"Ingredient candidate"),COUNTIFS('Material routes'!$D$6:$D$1505,A505,'Material routes'!$C$6:$C$1505,"Consumed input"),COUNTIFS('Material routes'!$D$6:$D$1505,A505,'Material routes'!$C$6:$C$1505,"Contained input"),COUNTIFS('Material routes'!$D$6:$D$1505,A505,'Material routes'!$C$6:$C$1505,"Transform input"))</x:f>
        <x:v>1</x:v>
      </x:c>
      <x:c r="AL505" s="4" t="n">
        <x:f>COUNTIFS('Material routes'!$D$6:$D$1505,A505,'Material routes'!$C$6:$C$1505,"Tool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routes'!$D$6:$D$1505,A506,'Material routes'!$C$6:$C$1505,"Output")</x:f>
        <x:v>1</x:v>
      </x:c>
      <x:c r="AK506" s="4" t="n">
        <x:f>SUM(COUNTIFS('Material routes'!$D$6:$D$1505,A506,'Material routes'!$C$6:$C$1505,"Ingredient candidate"),COUNTIFS('Material routes'!$D$6:$D$1505,A506,'Material routes'!$C$6:$C$1505,"Consumed input"),COUNTIFS('Material routes'!$D$6:$D$1505,A506,'Material routes'!$C$6:$C$1505,"Contained input"),COUNTIFS('Material routes'!$D$6:$D$1505,A506,'Material routes'!$C$6:$C$1505,"Transform input"))</x:f>
        <x:v>0</x:v>
      </x:c>
      <x:c r="AL506" s="4" t="n">
        <x:f>COUNTIFS('Material routes'!$D$6:$D$1505,A506,'Material routes'!$C$6:$C$1505,"Tool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routes'!$D$6:$D$1505,A507,'Material routes'!$C$6:$C$1505,"Output")</x:f>
        <x:v>1</x:v>
      </x:c>
      <x:c r="AK507" s="4" t="n">
        <x:f>SUM(COUNTIFS('Material routes'!$D$6:$D$1505,A507,'Material routes'!$C$6:$C$1505,"Ingredient candidate"),COUNTIFS('Material routes'!$D$6:$D$1505,A507,'Material routes'!$C$6:$C$1505,"Consumed input"),COUNTIFS('Material routes'!$D$6:$D$1505,A507,'Material routes'!$C$6:$C$1505,"Contained input"),COUNTIFS('Material routes'!$D$6:$D$1505,A507,'Material routes'!$C$6:$C$1505,"Transform input"))</x:f>
        <x:v>0</x:v>
      </x:c>
      <x:c r="AL507" s="4" t="n">
        <x:f>COUNTIFS('Material routes'!$D$6:$D$1505,A507,'Material routes'!$C$6:$C$1505,"Tool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routes'!$D$6:$D$1505,A508,'Material routes'!$C$6:$C$1505,"Output")</x:f>
        <x:v>0</x:v>
      </x:c>
      <x:c r="AK508" s="4" t="n">
        <x:f>SUM(COUNTIFS('Material routes'!$D$6:$D$1505,A508,'Material routes'!$C$6:$C$1505,"Ingredient candidate"),COUNTIFS('Material routes'!$D$6:$D$1505,A508,'Material routes'!$C$6:$C$1505,"Consumed input"),COUNTIFS('Material routes'!$D$6:$D$1505,A508,'Material routes'!$C$6:$C$1505,"Contained input"),COUNTIFS('Material routes'!$D$6:$D$1505,A508,'Material routes'!$C$6:$C$1505,"Transform input"))</x:f>
        <x:v>1</x:v>
      </x:c>
      <x:c r="AL508" s="4" t="n">
        <x:f>COUNTIFS('Material routes'!$D$6:$D$1505,A508,'Material routes'!$C$6:$C$1505,"Tool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routes'!$D$6:$D$1505,A509,'Material routes'!$C$6:$C$1505,"Output")</x:f>
        <x:v>1</x:v>
      </x:c>
      <x:c r="AK509" s="4" t="n">
        <x:f>SUM(COUNTIFS('Material routes'!$D$6:$D$1505,A509,'Material routes'!$C$6:$C$1505,"Ingredient candidate"),COUNTIFS('Material routes'!$D$6:$D$1505,A509,'Material routes'!$C$6:$C$1505,"Consumed input"),COUNTIFS('Material routes'!$D$6:$D$1505,A509,'Material routes'!$C$6:$C$1505,"Contained input"),COUNTIFS('Material routes'!$D$6:$D$1505,A509,'Material routes'!$C$6:$C$1505,"Transform input"))</x:f>
        <x:v>0</x:v>
      </x:c>
      <x:c r="AL509" s="4" t="n">
        <x:f>COUNTIFS('Material routes'!$D$6:$D$1505,A509,'Material routes'!$C$6:$C$1505,"Tool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routes'!$D$6:$D$1505,A510,'Material routes'!$C$6:$C$1505,"Output")</x:f>
        <x:v>1</x:v>
      </x:c>
      <x:c r="AK510" s="4" t="n">
        <x:f>SUM(COUNTIFS('Material routes'!$D$6:$D$1505,A510,'Material routes'!$C$6:$C$1505,"Ingredient candidate"),COUNTIFS('Material routes'!$D$6:$D$1505,A510,'Material routes'!$C$6:$C$1505,"Consumed input"),COUNTIFS('Material routes'!$D$6:$D$1505,A510,'Material routes'!$C$6:$C$1505,"Contained input"),COUNTIFS('Material routes'!$D$6:$D$1505,A510,'Material routes'!$C$6:$C$1505,"Transform input"))</x:f>
        <x:v>1</x:v>
      </x:c>
      <x:c r="AL510" s="4" t="n">
        <x:f>COUNTIFS('Material routes'!$D$6:$D$1505,A510,'Material routes'!$C$6:$C$1505,"Tool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t="str">
        <x:v>proposal.lore.feedstone_block</x:v>
      </x:c>
      <x:c r="B511" s="4" t="str">
        <x:v>Pressed domestic-beetle feedstone block</x:v>
      </x:c>
      <x:c r="C511" s="4" t="str">
        <x:v>Not applicable</x:v>
      </x:c>
      <x:c r="D511" s="4" t="str">
        <x:v>Consumables</x:v>
      </x:c>
      <x:c r="E511" s="4" t="str">
        <x:v>Lore-informed stock / fitted part</x:v>
      </x:c>
      <x:c r="F511" s="4" t="str">
        <x:v>New proposal</x:v>
      </x:c>
      <x:c r="G511" s="4" t="str">
        <x:v>Intended use: animal husbandry. Explore pressing a selected feed mix as a finished livestock ration; no water, nutritional guarantee or invented universal formula.</x:v>
      </x:c>
      <x:c r="H511" s="4" t="str">
        <x:v>None</x:v>
      </x:c>
      <x:c r="I511" s="4" t="str">
        <x:v>Workshop / cargo item; storage and fit unresolved</x:v>
      </x:c>
      <x:c r="J511" s="4"/>
      <x:c r="K511" s="4"/>
      <x:c r="L511" s="4" t="str">
        <x:v>Prepare from linked candidate inputs</x:v>
      </x:c>
      <x:c r="M511" s="4" t="str">
        <x:v>Explore pressing a selected feed mix as a finished livestock ration; no water, nutritional guarantee or invented universal formula.</x:v>
      </x:c>
      <x:c r="N511" s="4" t="str">
        <x:v>Not implemented</x:v>
      </x:c>
      <x:c r="O511" s="4" t="str">
        <x:v>New game proposal from proposal-stage lore. Quantities, yields, tools, process conditions and performance remain open. No free environmental liquid or ordinary cloth.</x:v>
      </x:c>
      <x:c r="P511" s="4"/>
      <x:c r="Q511" s="4"/>
      <x:c r="R511" s="4"/>
      <x:c r="S511" s="4"/>
      <x:c r="T511" s="4"/>
      <x:c r="U511" s="4" t="str">
        <x:v>Source status does not establish game canon. Industrial Phagia fractions are separate from human food; ancient recovery does not imply reproduction.</x:v>
      </x:c>
      <x:c r="V511" s="4" t="str">
        <x:v>pressed domestic-beetle feedstone block; animal husbandry; not applicable</x:v>
      </x:c>
      <x:c r="W511"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1" s="4" t="str">
        <x:v>Livestock feed</x:v>
      </x:c>
      <x:c r="Y511" s="4" t="str">
        <x:v>Finished item</x:v>
      </x:c>
      <x:c r="Z511" s="4" t="str">
        <x:v>Manufactured / unresolved</x:v>
      </x:c>
      <x:c r="AA511" s="4" t="str">
        <x:v>Animal husbandry</x:v>
      </x:c>
      <x:c r="AB511" s="4" t="str">
        <x:v>Mineral</x:v>
      </x:c>
      <x:c r="AC511" s="4" t="str">
        <x:v>Solid piece</x:v>
      </x:c>
      <x:c r="AD511" s="4" t="str">
        <x:v>Proposal</x:v>
      </x:c>
      <x:c r="AE511" s="4" t="str">
        <x:f>LOWER(A511&amp;"; "&amp;B511&amp;"; "&amp;D511&amp;"; "&amp;E511&amp;"; "&amp;X511&amp;"; "&amp;Y511&amp;"; "&amp;Z511&amp;"; "&amp;AA511&amp;"; "&amp;AB511&amp;"; "&amp;AC511&amp;"; "&amp;AD511&amp;"; "&amp;V511&amp;"; "&amp;C511&amp;"; "&amp;AH511&amp;"; "&amp;AI511)</x:f>
        <x:v>proposal.lore.feedstone_block; pressed domestic-beetle feedstone block; consumables; lore-informed stock / fitted part; livestock feed; finished item; manufactured / unresolved; animal husbandry; mineral; solid piece; proposal; pressed domestic-beetle feedstone block; animal husbandry; not applicable; not applicable; not applicable; finished item</x:v>
      </x:c>
      <x:c r="AF511" s="4" t="str">
        <x:v>New source-informed working item; primary category follows the resource/processing/recovery split.</x:v>
      </x:c>
      <x:c r="AG511" s="4" t="str">
        <x:v>Finished endpoint; no material refinement tier.</x:v>
      </x:c>
      <x:c r="AH511" s="4" t="str">
        <x:v>Not applicable</x:v>
      </x:c>
      <x:c r="AI511" s="4" t="str">
        <x:v>Finished item</x:v>
      </x:c>
      <x:c r="AJ511" s="4" t="n">
        <x:f>COUNTIFS('Material routes'!$D$6:$D$1505,A511,'Material routes'!$C$6:$C$1505,"Output")</x:f>
        <x:v>1</x:v>
      </x:c>
      <x:c r="AK511" s="4" t="n">
        <x:f>SUM(COUNTIFS('Material routes'!$D$6:$D$1505,A511,'Material routes'!$C$6:$C$1505,"Ingredient candidate"),COUNTIFS('Material routes'!$D$6:$D$1505,A511,'Material routes'!$C$6:$C$1505,"Consumed input"),COUNTIFS('Material routes'!$D$6:$D$1505,A511,'Material routes'!$C$6:$C$1505,"Contained input"),COUNTIFS('Material routes'!$D$6:$D$1505,A511,'Material routes'!$C$6:$C$1505,"Transform input"))</x:f>
        <x:v>0</x:v>
      </x:c>
      <x:c r="AL511" s="4" t="n">
        <x:f>COUNTIFS('Material routes'!$D$6:$D$1505,A511,'Material routes'!$C$6:$C$1505,"Tool candidate")</x:f>
        <x:v>0</x:v>
      </x:c>
      <x:c r="AM511" s="4" t="str">
        <x:f>IF(AJ511&gt;0,"Route listed; review status/completeness",IF(C511="T0","Raw entry feed; no production route","No production route listed"))</x:f>
        <x:v>Route listed; review status/completeness</x:v>
      </x:c>
      <x:c r="AN511" s="4" t="n">
        <x:f>IF(C511="T0",0,IF(C511="T1",1,IF(C511="T2",2,IF(C511="T3",3,IF(C511="T4",4,IF(C511="Unassigned",98,99))))))</x:f>
        <x:v>99</x:v>
      </x:c>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routes'!$D$6:$D$1505,A512,'Material routes'!$C$6:$C$1505,"Output")</x:f>
        <x:v>1</x:v>
      </x:c>
      <x:c r="AK512" s="4" t="n">
        <x:f>SUM(COUNTIFS('Material routes'!$D$6:$D$1505,A512,'Material routes'!$C$6:$C$1505,"Ingredient candidate"),COUNTIFS('Material routes'!$D$6:$D$1505,A512,'Material routes'!$C$6:$C$1505,"Consumed input"),COUNTIFS('Material routes'!$D$6:$D$1505,A512,'Material routes'!$C$6:$C$1505,"Contained input"),COUNTIFS('Material routes'!$D$6:$D$1505,A512,'Material routes'!$C$6:$C$1505,"Transform input"))</x:f>
        <x:v>0</x:v>
      </x:c>
      <x:c r="AL512" s="4" t="n">
        <x:f>COUNTIFS('Material routes'!$D$6:$D$1505,A512,'Material routes'!$C$6:$C$1505,"Tool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str">
        <x:v>Equipment</x:v>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equipment; lore-informed stock / fitted part; tool; finished item; manufactured / unresolved; animal husbandry; mixed / unresolved; solid part; proposal; domestic shell-trimming scraper; animal husbandry; not applicable; not applicable; not applicable; finished item</x:v>
      </x:c>
      <x:c r="AF513" s="4" t="str">
        <x:v>New source-informed working item; primary category follows the resource/processing/recovery split.</x:v>
      </x:c>
      <x:c r="AG513" s="4" t="str">
        <x:v>Finished endpoint; no material refinement tier.</x:v>
      </x:c>
      <x:c r="AH513" s="4" t="str">
        <x:v>Not applicable</x:v>
      </x:c>
      <x:c r="AI513" s="4" t="str">
        <x:v>Finished item</x:v>
      </x:c>
      <x:c r="AJ513" s="4" t="n">
        <x:f>COUNTIFS('Material routes'!$D$6:$D$1505,A513,'Material routes'!$C$6:$C$1505,"Output")</x:f>
        <x:v>1</x:v>
      </x:c>
      <x:c r="AK513" s="4" t="n">
        <x:f>SUM(COUNTIFS('Material routes'!$D$6:$D$1505,A513,'Material routes'!$C$6:$C$1505,"Ingredient candidate"),COUNTIFS('Material routes'!$D$6:$D$1505,A513,'Material routes'!$C$6:$C$1505,"Consumed input"),COUNTIFS('Material routes'!$D$6:$D$1505,A513,'Material routes'!$C$6:$C$1505,"Contained input"),COUNTIFS('Material routes'!$D$6:$D$1505,A513,'Material routes'!$C$6:$C$1505,"Transform input"))</x:f>
        <x:v>0</x:v>
      </x:c>
      <x:c r="AL513" s="4" t="n">
        <x:f>COUNTIFS('Material routes'!$D$6:$D$1505,A513,'Material routes'!$C$6:$C$1505,"Tool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routes'!$D$6:$D$1505,A514,'Material routes'!$C$6:$C$1505,"Output")</x:f>
        <x:v>1</x:v>
      </x:c>
      <x:c r="AK514" s="4" t="n">
        <x:f>SUM(COUNTIFS('Material routes'!$D$6:$D$1505,A514,'Material routes'!$C$6:$C$1505,"Ingredient candidate"),COUNTIFS('Material routes'!$D$6:$D$1505,A514,'Material routes'!$C$6:$C$1505,"Consumed input"),COUNTIFS('Material routes'!$D$6:$D$1505,A514,'Material routes'!$C$6:$C$1505,"Contained input"),COUNTIFS('Material routes'!$D$6:$D$1505,A514,'Material routes'!$C$6:$C$1505,"Transform input"))</x:f>
        <x:v>4</x:v>
      </x:c>
      <x:c r="AL514" s="4" t="n">
        <x:f>COUNTIFS('Material routes'!$D$6:$D$1505,A514,'Material routes'!$C$6:$C$1505,"Tool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routes'!$D$6:$D$1505,A515,'Material routes'!$C$6:$C$1505,"Output")</x:f>
        <x:v>1</x:v>
      </x:c>
      <x:c r="AK515" s="4" t="n">
        <x:f>SUM(COUNTIFS('Material routes'!$D$6:$D$1505,A515,'Material routes'!$C$6:$C$1505,"Ingredient candidate"),COUNTIFS('Material routes'!$D$6:$D$1505,A515,'Material routes'!$C$6:$C$1505,"Consumed input"),COUNTIFS('Material routes'!$D$6:$D$1505,A515,'Material routes'!$C$6:$C$1505,"Contained input"),COUNTIFS('Material routes'!$D$6:$D$1505,A515,'Material routes'!$C$6:$C$1505,"Transform input"))</x:f>
        <x:v>1</x:v>
      </x:c>
      <x:c r="AL515" s="4" t="n">
        <x:f>COUNTIFS('Material routes'!$D$6:$D$1505,A515,'Material routes'!$C$6:$C$1505,"Tool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routes'!$D$6:$D$1505,A516,'Material routes'!$C$6:$C$1505,"Output")</x:f>
        <x:v>1</x:v>
      </x:c>
      <x:c r="AK516" s="4" t="n">
        <x:f>SUM(COUNTIFS('Material routes'!$D$6:$D$1505,A516,'Material routes'!$C$6:$C$1505,"Ingredient candidate"),COUNTIFS('Material routes'!$D$6:$D$1505,A516,'Material routes'!$C$6:$C$1505,"Consumed input"),COUNTIFS('Material routes'!$D$6:$D$1505,A516,'Material routes'!$C$6:$C$1505,"Contained input"),COUNTIFS('Material routes'!$D$6:$D$1505,A516,'Material routes'!$C$6:$C$1505,"Transform input"))</x:f>
        <x:v>4</x:v>
      </x:c>
      <x:c r="AL516" s="4" t="n">
        <x:f>COUNTIFS('Material routes'!$D$6:$D$1505,A516,'Material routes'!$C$6:$C$1505,"Tool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routes'!$D$6:$D$1505,A517,'Material routes'!$C$6:$C$1505,"Output")</x:f>
        <x:v>1</x:v>
      </x:c>
      <x:c r="AK517" s="4" t="n">
        <x:f>SUM(COUNTIFS('Material routes'!$D$6:$D$1505,A517,'Material routes'!$C$6:$C$1505,"Ingredient candidate"),COUNTIFS('Material routes'!$D$6:$D$1505,A517,'Material routes'!$C$6:$C$1505,"Consumed input"),COUNTIFS('Material routes'!$D$6:$D$1505,A517,'Material routes'!$C$6:$C$1505,"Contained input"),COUNTIFS('Material routes'!$D$6:$D$1505,A517,'Material routes'!$C$6:$C$1505,"Transform input"))</x:f>
        <x:v>6</x:v>
      </x:c>
      <x:c r="AL517" s="4" t="n">
        <x:f>COUNTIFS('Material routes'!$D$6:$D$1505,A517,'Material routes'!$C$6:$C$1505,"Tool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routes'!$D$6:$D$1505,A518,'Material routes'!$C$6:$C$1505,"Output")</x:f>
        <x:v>1</x:v>
      </x:c>
      <x:c r="AK518" s="4" t="n">
        <x:f>SUM(COUNTIFS('Material routes'!$D$6:$D$1505,A518,'Material routes'!$C$6:$C$1505,"Ingredient candidate"),COUNTIFS('Material routes'!$D$6:$D$1505,A518,'Material routes'!$C$6:$C$1505,"Consumed input"),COUNTIFS('Material routes'!$D$6:$D$1505,A518,'Material routes'!$C$6:$C$1505,"Contained input"),COUNTIFS('Material routes'!$D$6:$D$1505,A518,'Material routes'!$C$6:$C$1505,"Transform input"))</x:f>
        <x:v>25</x:v>
      </x:c>
      <x:c r="AL518" s="4" t="n">
        <x:f>COUNTIFS('Material routes'!$D$6:$D$1505,A518,'Material routes'!$C$6:$C$1505,"Tool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routes'!$D$6:$D$1505,A519,'Material routes'!$C$6:$C$1505,"Output")</x:f>
        <x:v>1</x:v>
      </x:c>
      <x:c r="AK519" s="4" t="n">
        <x:f>SUM(COUNTIFS('Material routes'!$D$6:$D$1505,A519,'Material routes'!$C$6:$C$1505,"Ingredient candidate"),COUNTIFS('Material routes'!$D$6:$D$1505,A519,'Material routes'!$C$6:$C$1505,"Consumed input"),COUNTIFS('Material routes'!$D$6:$D$1505,A519,'Material routes'!$C$6:$C$1505,"Contained input"),COUNTIFS('Material routes'!$D$6:$D$1505,A519,'Material routes'!$C$6:$C$1505,"Transform input"))</x:f>
        <x:v>8</x:v>
      </x:c>
      <x:c r="AL519" s="4" t="n">
        <x:f>COUNTIFS('Material routes'!$D$6:$D$1505,A519,'Material routes'!$C$6:$C$1505,"Tool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not applicable; finished item</x:v>
      </x:c>
      <x:c r="AF520" s="4" t="str">
        <x:v>New source-informed working item; primary category follows the resource/processing/recovery split.</x:v>
      </x:c>
      <x:c r="AG520" s="4" t="str">
        <x:v>Finished endpoint; no material refinement tier.</x:v>
      </x:c>
      <x:c r="AH520" s="4" t="str">
        <x:v>Not applicable</x:v>
      </x:c>
      <x:c r="AI520" s="4" t="str">
        <x:v>Finished item</x:v>
      </x:c>
      <x:c r="AJ520" s="4" t="n">
        <x:f>COUNTIFS('Material routes'!$D$6:$D$1505,A520,'Material routes'!$C$6:$C$1505,"Output")</x:f>
        <x:v>1</x:v>
      </x:c>
      <x:c r="AK520" s="4" t="n">
        <x:f>SUM(COUNTIFS('Material routes'!$D$6:$D$1505,A520,'Material routes'!$C$6:$C$1505,"Ingredient candidate"),COUNTIFS('Material routes'!$D$6:$D$1505,A520,'Material routes'!$C$6:$C$1505,"Consumed input"),COUNTIFS('Material routes'!$D$6:$D$1505,A520,'Material routes'!$C$6:$C$1505,"Contained input"),COUNTIFS('Material routes'!$D$6:$D$1505,A520,'Material routes'!$C$6:$C$1505,"Transform input"))</x:f>
        <x:v>0</x:v>
      </x:c>
      <x:c r="AL520" s="4" t="n">
        <x:f>COUNTIFS('Material routes'!$D$6:$D$1505,A520,'Material routes'!$C$6:$C$1505,"Tool candidate")</x:f>
        <x:v>0</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routes'!$D$6:$D$1505,A521,'Material routes'!$C$6:$C$1505,"Output")</x:f>
        <x:v>0</x:v>
      </x:c>
      <x:c r="AK521" s="4" t="n">
        <x:f>SUM(COUNTIFS('Material routes'!$D$6:$D$1505,A521,'Material routes'!$C$6:$C$1505,"Ingredient candidate"),COUNTIFS('Material routes'!$D$6:$D$1505,A521,'Material routes'!$C$6:$C$1505,"Consumed input"),COUNTIFS('Material routes'!$D$6:$D$1505,A521,'Material routes'!$C$6:$C$1505,"Contained input"),COUNTIFS('Material routes'!$D$6:$D$1505,A521,'Material routes'!$C$6:$C$1505,"Transform input"))</x:f>
        <x:v>0</x:v>
      </x:c>
      <x:c r="AL521" s="4" t="n">
        <x:f>COUNTIFS('Material routes'!$D$6:$D$1505,A521,'Material routes'!$C$6:$C$1505,"Tool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routes'!$D$6:$D$1505,A522,'Material routes'!$C$6:$C$1505,"Output")</x:f>
        <x:v>0</x:v>
      </x:c>
      <x:c r="AK522" s="4" t="n">
        <x:f>SUM(COUNTIFS('Material routes'!$D$6:$D$1505,A522,'Material routes'!$C$6:$C$1505,"Ingredient candidate"),COUNTIFS('Material routes'!$D$6:$D$1505,A522,'Material routes'!$C$6:$C$1505,"Consumed input"),COUNTIFS('Material routes'!$D$6:$D$1505,A522,'Material routes'!$C$6:$C$1505,"Contained input"),COUNTIFS('Material routes'!$D$6:$D$1505,A522,'Material routes'!$C$6:$C$1505,"Transform input"))</x:f>
        <x:v>0</x:v>
      </x:c>
      <x:c r="AL522" s="4" t="n">
        <x:f>COUNTIFS('Material routes'!$D$6:$D$1505,A522,'Material routes'!$C$6:$C$1505,"Tool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Solid piece</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solid piece; proposal; nickel-bearing nodules; collection expansion; raw material; t0; not applicable; material</x:v>
      </x:c>
      <x:c r="AF523" s="4" t="str">
        <x:v>Collection expansion classification. Distinct type, use and material family; new item proposal unless author direction is marked.</x:v>
      </x:c>
      <x:c r="AG523" s="4" t="str">
        <x:v>Selected candidate processing route places this stock at T0. Raw entry is T0; source rarity does not raise tier.</x:v>
      </x:c>
      <x:c r="AH523" s="4" t="str">
        <x:v>Not applicable</x:v>
      </x:c>
      <x:c r="AI523" s="4" t="str">
        <x:v>Material</x:v>
      </x:c>
      <x:c r="AJ523" s="4" t="n">
        <x:f>COUNTIFS('Material routes'!$D$6:$D$1505,A523,'Material routes'!$C$6:$C$1505,"Output")</x:f>
        <x:v>0</x:v>
      </x:c>
      <x:c r="AK523" s="4" t="n">
        <x:f>SUM(COUNTIFS('Material routes'!$D$6:$D$1505,A523,'Material routes'!$C$6:$C$1505,"Ingredient candidate"),COUNTIFS('Material routes'!$D$6:$D$1505,A523,'Material routes'!$C$6:$C$1505,"Consumed input"),COUNTIFS('Material routes'!$D$6:$D$1505,A523,'Material routes'!$C$6:$C$1505,"Contained input"),COUNTIFS('Material routes'!$D$6:$D$1505,A523,'Material routes'!$C$6:$C$1505,"Transform input"))</x:f>
        <x:v>1</x:v>
      </x:c>
      <x:c r="AL523" s="4" t="n">
        <x:f>COUNTIFS('Material routes'!$D$6:$D$1505,A523,'Material routes'!$C$6:$C$1505,"Tool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Solid piece</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solid piece; proposal; tin-bearing gravel; collection expansion; raw material; t0; not applicable; material</x:v>
      </x:c>
      <x:c r="AF524" s="4" t="str">
        <x:v>Collection expansion classification. Distinct type, use and material family; new item proposal unless author direction is marked.</x:v>
      </x:c>
      <x:c r="AG524" s="4" t="str">
        <x:v>Selected candidate processing route places this stock at T0. Raw entry is T0; source rarity does not raise tier.</x:v>
      </x:c>
      <x:c r="AH524" s="4" t="str">
        <x:v>Not applicable</x:v>
      </x:c>
      <x:c r="AI524" s="4" t="str">
        <x:v>Material</x:v>
      </x:c>
      <x:c r="AJ524" s="4" t="n">
        <x:f>COUNTIFS('Material routes'!$D$6:$D$1505,A524,'Material routes'!$C$6:$C$1505,"Output")</x:f>
        <x:v>0</x:v>
      </x:c>
      <x:c r="AK524" s="4" t="n">
        <x:f>SUM(COUNTIFS('Material routes'!$D$6:$D$1505,A524,'Material routes'!$C$6:$C$1505,"Ingredient candidate"),COUNTIFS('Material routes'!$D$6:$D$1505,A524,'Material routes'!$C$6:$C$1505,"Consumed input"),COUNTIFS('Material routes'!$D$6:$D$1505,A524,'Material routes'!$C$6:$C$1505,"Contained input"),COUNTIFS('Material routes'!$D$6:$D$1505,A524,'Material routes'!$C$6:$C$1505,"Transform input"))</x:f>
        <x:v>1</x:v>
      </x:c>
      <x:c r="AL524" s="4" t="n">
        <x:f>COUNTIFS('Material routes'!$D$6:$D$1505,A524,'Material routes'!$C$6:$C$1505,"Tool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Solid piece</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solid piece; proposal; chromite-rich stone; collection expansion; raw material; t0; not applicable; material</x:v>
      </x:c>
      <x:c r="AF525" s="4" t="str">
        <x:v>Collection expansion classification. Distinct type, use and material family; new item proposal unless author direction is marked.</x:v>
      </x:c>
      <x:c r="AG525" s="4" t="str">
        <x:v>Selected candidate processing route places this stock at T0. Raw entry is T0; source rarity does not raise tier.</x:v>
      </x:c>
      <x:c r="AH525" s="4" t="str">
        <x:v>Not applicable</x:v>
      </x:c>
      <x:c r="AI525" s="4" t="str">
        <x:v>Material</x:v>
      </x:c>
      <x:c r="AJ525" s="4" t="n">
        <x:f>COUNTIFS('Material routes'!$D$6:$D$1505,A525,'Material routes'!$C$6:$C$1505,"Output")</x:f>
        <x:v>0</x:v>
      </x:c>
      <x:c r="AK525" s="4" t="n">
        <x:f>SUM(COUNTIFS('Material routes'!$D$6:$D$1505,A525,'Material routes'!$C$6:$C$1505,"Ingredient candidate"),COUNTIFS('Material routes'!$D$6:$D$1505,A525,'Material routes'!$C$6:$C$1505,"Consumed input"),COUNTIFS('Material routes'!$D$6:$D$1505,A525,'Material routes'!$C$6:$C$1505,"Contained input"),COUNTIFS('Material routes'!$D$6:$D$1505,A525,'Material routes'!$C$6:$C$1505,"Transform input"))</x:f>
        <x:v>0</x:v>
      </x:c>
      <x:c r="AL525" s="4" t="n">
        <x:f>COUNTIFS('Material routes'!$D$6:$D$1505,A525,'Material routes'!$C$6:$C$1505,"Tool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Solid piece</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solid piece; proposal; ilmenite-rich sand; collection expansion; raw material; t0; not applicable; material</x:v>
      </x:c>
      <x:c r="AF526" s="4" t="str">
        <x:v>Collection expansion classification. Distinct type, use and material family; new item proposal unless author direction is marked.</x:v>
      </x:c>
      <x:c r="AG526" s="4" t="str">
        <x:v>Selected candidate processing route places this stock at T0. Raw entry is T0; source rarity does not raise tier.</x:v>
      </x:c>
      <x:c r="AH526" s="4" t="str">
        <x:v>Not applicable</x:v>
      </x:c>
      <x:c r="AI526" s="4" t="str">
        <x:v>Material</x:v>
      </x:c>
      <x:c r="AJ526" s="4" t="n">
        <x:f>COUNTIFS('Material routes'!$D$6:$D$1505,A526,'Material routes'!$C$6:$C$1505,"Output")</x:f>
        <x:v>0</x:v>
      </x:c>
      <x:c r="AK526" s="4" t="n">
        <x:f>SUM(COUNTIFS('Material routes'!$D$6:$D$1505,A526,'Material routes'!$C$6:$C$1505,"Ingredient candidate"),COUNTIFS('Material routes'!$D$6:$D$1505,A526,'Material routes'!$C$6:$C$1505,"Consumed input"),COUNTIFS('Material routes'!$D$6:$D$1505,A526,'Material routes'!$C$6:$C$1505,"Contained input"),COUNTIFS('Material routes'!$D$6:$D$1505,A526,'Material routes'!$C$6:$C$1505,"Transform input"))</x:f>
        <x:v>0</x:v>
      </x:c>
      <x:c r="AL526" s="4" t="n">
        <x:f>COUNTIFS('Material routes'!$D$6:$D$1505,A526,'Material routes'!$C$6:$C$1505,"Tool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Solid piece</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solid piece; proposal; kaolin pocket clay; collection expansion; raw material; t0; not applicable; material</x:v>
      </x:c>
      <x:c r="AF527" s="4" t="str">
        <x:v>Collection expansion classification. Distinct type, use and material family; new item proposal unless author direction is marked.</x:v>
      </x:c>
      <x:c r="AG527" s="4" t="str">
        <x:v>Selected candidate processing route places this stock at T0. Raw entry is T0; source rarity does not raise tier.</x:v>
      </x:c>
      <x:c r="AH527" s="4" t="str">
        <x:v>Not applicable</x:v>
      </x:c>
      <x:c r="AI527" s="4" t="str">
        <x:v>Material</x:v>
      </x:c>
      <x:c r="AJ527" s="4" t="n">
        <x:f>COUNTIFS('Material routes'!$D$6:$D$1505,A527,'Material routes'!$C$6:$C$1505,"Output")</x:f>
        <x:v>0</x:v>
      </x:c>
      <x:c r="AK527" s="4" t="n">
        <x:f>SUM(COUNTIFS('Material routes'!$D$6:$D$1505,A527,'Material routes'!$C$6:$C$1505,"Ingredient candidate"),COUNTIFS('Material routes'!$D$6:$D$1505,A527,'Material routes'!$C$6:$C$1505,"Consumed input"),COUNTIFS('Material routes'!$D$6:$D$1505,A527,'Material routes'!$C$6:$C$1505,"Contained input"),COUNTIFS('Material routes'!$D$6:$D$1505,A527,'Material routes'!$C$6:$C$1505,"Transform input"))</x:f>
        <x:v>1</x:v>
      </x:c>
      <x:c r="AL527" s="4" t="n">
        <x:f>COUNTIFS('Material routes'!$D$6:$D$1505,A527,'Material routes'!$C$6:$C$1505,"Tool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Solid piece</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solid piece; proposal; bentonitic clay lumps; collection expansion; raw material; t0; not applicable; material</x:v>
      </x:c>
      <x:c r="AF528" s="4" t="str">
        <x:v>Collection expansion classification. Distinct type, use and material family; new item proposal unless author direction is marked.</x:v>
      </x:c>
      <x:c r="AG528" s="4" t="str">
        <x:v>Selected candidate processing route places this stock at T0. Raw entry is T0; source rarity does not raise tier.</x:v>
      </x:c>
      <x:c r="AH528" s="4" t="str">
        <x:v>Not applicable</x:v>
      </x:c>
      <x:c r="AI528" s="4" t="str">
        <x:v>Material</x:v>
      </x:c>
      <x:c r="AJ528" s="4" t="n">
        <x:f>COUNTIFS('Material routes'!$D$6:$D$1505,A528,'Material routes'!$C$6:$C$1505,"Output")</x:f>
        <x:v>0</x:v>
      </x:c>
      <x:c r="AK528" s="4" t="n">
        <x:f>SUM(COUNTIFS('Material routes'!$D$6:$D$1505,A528,'Material routes'!$C$6:$C$1505,"Ingredient candidate"),COUNTIFS('Material routes'!$D$6:$D$1505,A528,'Material routes'!$C$6:$C$1505,"Consumed input"),COUNTIFS('Material routes'!$D$6:$D$1505,A528,'Material routes'!$C$6:$C$1505,"Contained input"),COUNTIFS('Material routes'!$D$6:$D$1505,A528,'Material routes'!$C$6:$C$1505,"Transform input"))</x:f>
        <x:v>0</x:v>
      </x:c>
      <x:c r="AL528" s="4" t="n">
        <x:f>COUNTIFS('Material routes'!$D$6:$D$1505,A528,'Material routes'!$C$6:$C$1505,"Tool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Solid piece</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solid piece; proposal; magnesite nodules; collection expansion; raw material; t0; not applicable; material</x:v>
      </x:c>
      <x:c r="AF529" s="4" t="str">
        <x:v>Collection expansion classification. Distinct type, use and material family; new item proposal unless author direction is marked.</x:v>
      </x:c>
      <x:c r="AG529" s="4" t="str">
        <x:v>Selected candidate processing route places this stock at T0. Raw entry is T0; source rarity does not raise tier.</x:v>
      </x:c>
      <x:c r="AH529" s="4" t="str">
        <x:v>Not applicable</x:v>
      </x:c>
      <x:c r="AI529" s="4" t="str">
        <x:v>Material</x:v>
      </x:c>
      <x:c r="AJ529" s="4" t="n">
        <x:f>COUNTIFS('Material routes'!$D$6:$D$1505,A529,'Material routes'!$C$6:$C$1505,"Output")</x:f>
        <x:v>0</x:v>
      </x:c>
      <x:c r="AK529" s="4" t="n">
        <x:f>SUM(COUNTIFS('Material routes'!$D$6:$D$1505,A529,'Material routes'!$C$6:$C$1505,"Ingredient candidate"),COUNTIFS('Material routes'!$D$6:$D$1505,A529,'Material routes'!$C$6:$C$1505,"Consumed input"),COUNTIFS('Material routes'!$D$6:$D$1505,A529,'Material routes'!$C$6:$C$1505,"Contained input"),COUNTIFS('Material routes'!$D$6:$D$1505,A529,'Material routes'!$C$6:$C$1505,"Transform input"))</x:f>
        <x:v>1</x:v>
      </x:c>
      <x:c r="AL529" s="4" t="n">
        <x:f>COUNTIFS('Material routes'!$D$6:$D$1505,A529,'Material routes'!$C$6:$C$1505,"Tool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Solid piece</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solid piece; proposal; dolomite fragments; collection expansion; raw material; t0; not applicable; material</x:v>
      </x:c>
      <x:c r="AF530" s="4" t="str">
        <x:v>Collection expansion classification. Distinct type, use and material family; new item proposal unless author direction is marked.</x:v>
      </x:c>
      <x:c r="AG530" s="4" t="str">
        <x:v>Selected candidate processing route places this stock at T0. Raw entry is T0; source rarity does not raise tier.</x:v>
      </x:c>
      <x:c r="AH530" s="4" t="str">
        <x:v>Not applicable</x:v>
      </x:c>
      <x:c r="AI530" s="4" t="str">
        <x:v>Material</x:v>
      </x:c>
      <x:c r="AJ530" s="4" t="n">
        <x:f>COUNTIFS('Material routes'!$D$6:$D$1505,A530,'Material routes'!$C$6:$C$1505,"Output")</x:f>
        <x:v>0</x:v>
      </x:c>
      <x:c r="AK530" s="4" t="n">
        <x:f>SUM(COUNTIFS('Material routes'!$D$6:$D$1505,A530,'Material routes'!$C$6:$C$1505,"Ingredient candidate"),COUNTIFS('Material routes'!$D$6:$D$1505,A530,'Material routes'!$C$6:$C$1505,"Consumed input"),COUNTIFS('Material routes'!$D$6:$D$1505,A530,'Material routes'!$C$6:$C$1505,"Contained input"),COUNTIFS('Material routes'!$D$6:$D$1505,A530,'Material routes'!$C$6:$C$1505,"Transform input"))</x:f>
        <x:v>0</x:v>
      </x:c>
      <x:c r="AL530" s="4" t="n">
        <x:f>COUNTIFS('Material routes'!$D$6:$D$1505,A530,'Material routes'!$C$6:$C$1505,"Tool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Solid piece</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solid piece; proposal; halite chunks; collection expansion; raw material; t0; not applicable; material</x:v>
      </x:c>
      <x:c r="AF531" s="4" t="str">
        <x:v>Collection expansion classification. Distinct type, use and material family; new item proposal unless author direction is marked.</x:v>
      </x:c>
      <x:c r="AG531" s="4" t="str">
        <x:v>Selected candidate processing route places this stock at T0. Raw entry is T0; source rarity does not raise tier.</x:v>
      </x:c>
      <x:c r="AH531" s="4" t="str">
        <x:v>Not applicable</x:v>
      </x:c>
      <x:c r="AI531" s="4" t="str">
        <x:v>Material</x:v>
      </x:c>
      <x:c r="AJ531" s="4" t="n">
        <x:f>COUNTIFS('Material routes'!$D$6:$D$1505,A531,'Material routes'!$C$6:$C$1505,"Output")</x:f>
        <x:v>0</x:v>
      </x:c>
      <x:c r="AK531" s="4" t="n">
        <x:f>SUM(COUNTIFS('Material routes'!$D$6:$D$1505,A531,'Material routes'!$C$6:$C$1505,"Ingredient candidate"),COUNTIFS('Material routes'!$D$6:$D$1505,A531,'Material routes'!$C$6:$C$1505,"Consumed input"),COUNTIFS('Material routes'!$D$6:$D$1505,A531,'Material routes'!$C$6:$C$1505,"Contained input"),COUNTIFS('Material routes'!$D$6:$D$1505,A531,'Material routes'!$C$6:$C$1505,"Transform input"))</x:f>
        <x:v>0</x:v>
      </x:c>
      <x:c r="AL531" s="4" t="n">
        <x:f>COUNTIFS('Material routes'!$D$6:$D$1505,A531,'Material routes'!$C$6:$C$1505,"Tool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Solid piece</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solid piece; proposal; potash mineral crust; collection expansion; raw material; t0; not applicable; material</x:v>
      </x:c>
      <x:c r="AF532" s="4" t="str">
        <x:v>Collection expansion classification. Distinct type, use and material family; new item proposal unless author direction is marked.</x:v>
      </x:c>
      <x:c r="AG532" s="4" t="str">
        <x:v>Selected candidate processing route places this stock at T0. Raw entry is T0; source rarity does not raise tier.</x:v>
      </x:c>
      <x:c r="AH532" s="4" t="str">
        <x:v>Not applicable</x:v>
      </x:c>
      <x:c r="AI532" s="4" t="str">
        <x:v>Material</x:v>
      </x:c>
      <x:c r="AJ532" s="4" t="n">
        <x:f>COUNTIFS('Material routes'!$D$6:$D$1505,A532,'Material routes'!$C$6:$C$1505,"Output")</x:f>
        <x:v>0</x:v>
      </x:c>
      <x:c r="AK532" s="4" t="n">
        <x:f>SUM(COUNTIFS('Material routes'!$D$6:$D$1505,A532,'Material routes'!$C$6:$C$1505,"Ingredient candidate"),COUNTIFS('Material routes'!$D$6:$D$1505,A532,'Material routes'!$C$6:$C$1505,"Consumed input"),COUNTIFS('Material routes'!$D$6:$D$1505,A532,'Material routes'!$C$6:$C$1505,"Contained input"),COUNTIFS('Material routes'!$D$6:$D$1505,A532,'Material routes'!$C$6:$C$1505,"Transform input"))</x:f>
        <x:v>0</x:v>
      </x:c>
      <x:c r="AL532" s="4" t="n">
        <x:f>COUNTIFS('Material routes'!$D$6:$D$1505,A532,'Material routes'!$C$6:$C$1505,"Tool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Solid piece</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solid piece; proposal; dense heat-holding stone; collection expansion; raw material; t0; not applicable; material</x:v>
      </x:c>
      <x:c r="AF533" s="4" t="str">
        <x:v>Collection expansion classification. Distinct type, use and material family; new item proposal unless author direction is marked.</x:v>
      </x:c>
      <x:c r="AG533" s="4" t="str">
        <x:v>Selected candidate processing route places this stock at T0. Raw entry is T0; source rarity does not raise tier.</x:v>
      </x:c>
      <x:c r="AH533" s="4" t="str">
        <x:v>Not applicable</x:v>
      </x:c>
      <x:c r="AI533" s="4" t="str">
        <x:v>Material</x:v>
      </x:c>
      <x:c r="AJ533" s="4" t="n">
        <x:f>COUNTIFS('Material routes'!$D$6:$D$1505,A533,'Material routes'!$C$6:$C$1505,"Output")</x:f>
        <x:v>0</x:v>
      </x:c>
      <x:c r="AK533" s="4" t="n">
        <x:f>SUM(COUNTIFS('Material routes'!$D$6:$D$1505,A533,'Material routes'!$C$6:$C$1505,"Ingredient candidate"),COUNTIFS('Material routes'!$D$6:$D$1505,A533,'Material routes'!$C$6:$C$1505,"Consumed input"),COUNTIFS('Material routes'!$D$6:$D$1505,A533,'Material routes'!$C$6:$C$1505,"Contained input"),COUNTIFS('Material routes'!$D$6:$D$1505,A533,'Material routes'!$C$6:$C$1505,"Transform input"))</x:f>
        <x:v>1</x:v>
      </x:c>
      <x:c r="AL533" s="4" t="n">
        <x:f>COUNTIFS('Material routes'!$D$6:$D$1505,A533,'Material routes'!$C$6:$C$1505,"Tool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str">
        <x:v>Biological resources</x:v>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biological resources; raw material; raw material; raw; living culture; food preparation; phagia preparation; paste; proposal; contained culinary phagia culture; collection expansion; raw material; t0; not applicable; material</x:v>
      </x:c>
      <x:c r="AF534" s="4" t="str">
        <x:v>Collection expansion classification. Distinct type, use and material family; new item proposal unless author direction is marked.</x:v>
      </x:c>
      <x:c r="AG534" s="4" t="str">
        <x:v>Selected candidate processing route places this stock at T0. Raw entry is T0; source rarity does not raise tier.</x:v>
      </x:c>
      <x:c r="AH534" s="4" t="str">
        <x:v>Not applicable</x:v>
      </x:c>
      <x:c r="AI534" s="4" t="str">
        <x:v>Material</x:v>
      </x:c>
      <x:c r="AJ534" s="4" t="n">
        <x:f>COUNTIFS('Material routes'!$D$6:$D$1505,A534,'Material routes'!$C$6:$C$1505,"Output")</x:f>
        <x:v>0</x:v>
      </x:c>
      <x:c r="AK534" s="4" t="n">
        <x:f>SUM(COUNTIFS('Material routes'!$D$6:$D$1505,A534,'Material routes'!$C$6:$C$1505,"Ingredient candidate"),COUNTIFS('Material routes'!$D$6:$D$1505,A534,'Material routes'!$C$6:$C$1505,"Consumed input"),COUNTIFS('Material routes'!$D$6:$D$1505,A534,'Material routes'!$C$6:$C$1505,"Contained input"),COUNTIFS('Material routes'!$D$6:$D$1505,A534,'Material routes'!$C$6:$C$1505,"Transform input"))</x:f>
        <x:v>6</x:v>
      </x:c>
      <x:c r="AL534" s="4" t="n">
        <x:f>COUNTIFS('Material routes'!$D$6:$D$1505,A534,'Material routes'!$C$6:$C$1505,"Tool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str">
        <x:v>Biological resources</x:v>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biological resources; raw material; raw material; raw; fauna; food preparation; faunal tissue; solid piece; proposal; selected edible-fauna gland tissue; collection expansion; raw material; t0; not applicable; material</x:v>
      </x:c>
      <x:c r="AF535" s="4" t="str">
        <x:v>Collection expansion classification. Distinct type, use and material family; new item proposal unless author direction is marked.</x:v>
      </x:c>
      <x:c r="AG535" s="4" t="str">
        <x:v>Selected candidate processing route places this stock at T0. Raw entry is T0; source rarity does not raise tier.</x:v>
      </x:c>
      <x:c r="AH535" s="4" t="str">
        <x:v>Not applicable</x:v>
      </x:c>
      <x:c r="AI535" s="4" t="str">
        <x:v>Material</x:v>
      </x:c>
      <x:c r="AJ535" s="4" t="n">
        <x:f>COUNTIFS('Material routes'!$D$6:$D$1505,A535,'Material routes'!$C$6:$C$1505,"Output")</x:f>
        <x:v>0</x:v>
      </x:c>
      <x:c r="AK535" s="4" t="n">
        <x:f>SUM(COUNTIFS('Material routes'!$D$6:$D$1505,A535,'Material routes'!$C$6:$C$1505,"Ingredient candidate"),COUNTIFS('Material routes'!$D$6:$D$1505,A535,'Material routes'!$C$6:$C$1505,"Consumed input"),COUNTIFS('Material routes'!$D$6:$D$1505,A535,'Material routes'!$C$6:$C$1505,"Contained input"),COUNTIFS('Material routes'!$D$6:$D$1505,A535,'Material routes'!$C$6:$C$1505,"Transform input"))</x:f>
        <x:v>3</x:v>
      </x:c>
      <x:c r="AL535" s="4" t="n">
        <x:f>COUNTIFS('Material routes'!$D$6:$D$1505,A535,'Material routes'!$C$6:$C$1505,"Tool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inputs: Nickel-bearing nodules</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Metal</x:v>
      </x:c>
      <x:c r="AC536" s="4" t="str">
        <x:v>Solid piece</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metal; solid piece; proposal; sorted nickel alloying feed; collection expansion; processed material; t1; not applicable; material</x:v>
      </x:c>
      <x:c r="AF536" s="4" t="str">
        <x:v>Collection expansion classification. Distinct type, use and material family; new item proposal unless author direction is marked.</x:v>
      </x:c>
      <x:c r="AG536" s="4" t="str">
        <x:v>Selected candidate processing route places this stock at T1. Raw entry is T0; source rarity does not raise tier.</x:v>
      </x:c>
      <x:c r="AH536" s="4" t="str">
        <x:v>Not applicable</x:v>
      </x:c>
      <x:c r="AI536" s="4" t="str">
        <x:v>Material</x:v>
      </x:c>
      <x:c r="AJ536" s="4" t="n">
        <x:f>COUNTIFS('Material routes'!$D$6:$D$1505,A536,'Material routes'!$C$6:$C$1505,"Output")</x:f>
        <x:v>1</x:v>
      </x:c>
      <x:c r="AK536" s="4" t="n">
        <x:f>SUM(COUNTIFS('Material routes'!$D$6:$D$1505,A536,'Material routes'!$C$6:$C$1505,"Ingredient candidate"),COUNTIFS('Material routes'!$D$6:$D$1505,A536,'Material routes'!$C$6:$C$1505,"Consumed input"),COUNTIFS('Material routes'!$D$6:$D$1505,A536,'Material routes'!$C$6:$C$1505,"Contained input"),COUNTIFS('Material routes'!$D$6:$D$1505,A536,'Material routes'!$C$6:$C$1505,"Transform input"))</x:f>
        <x:v>0</x:v>
      </x:c>
      <x:c r="AL536" s="4" t="n">
        <x:f>COUNTIFS('Material routes'!$D$6:$D$1505,A536,'Material routes'!$C$6:$C$1505,"Tool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inputs: Tin-bearing gravel</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Metal</x:v>
      </x:c>
      <x:c r="AC537" s="4" t="str">
        <x:v>Solid piece</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metal; solid piece; proposal; sorted tin smelter feed; collection expansion; processed material; t1; not applicable; material</x:v>
      </x:c>
      <x:c r="AF537" s="4" t="str">
        <x:v>Collection expansion classification. Distinct type, use and material family; new item proposal unless author direction is marked.</x:v>
      </x:c>
      <x:c r="AG537" s="4" t="str">
        <x:v>Selected candidate processing route places this stock at T1. Raw entry is T0; source rarity does not raise tier.</x:v>
      </x:c>
      <x:c r="AH537" s="4" t="str">
        <x:v>Not applicable</x:v>
      </x:c>
      <x:c r="AI537" s="4" t="str">
        <x:v>Material</x:v>
      </x:c>
      <x:c r="AJ537" s="4" t="n">
        <x:f>COUNTIFS('Material routes'!$D$6:$D$1505,A537,'Material routes'!$C$6:$C$1505,"Output")</x:f>
        <x:v>1</x:v>
      </x:c>
      <x:c r="AK537" s="4" t="n">
        <x:f>SUM(COUNTIFS('Material routes'!$D$6:$D$1505,A537,'Material routes'!$C$6:$C$1505,"Ingredient candidate"),COUNTIFS('Material routes'!$D$6:$D$1505,A537,'Material routes'!$C$6:$C$1505,"Consumed input"),COUNTIFS('Material routes'!$D$6:$D$1505,A537,'Material routes'!$C$6:$C$1505,"Contained input"),COUNTIFS('Material routes'!$D$6:$D$1505,A537,'Material routes'!$C$6:$C$1505,"Transform input"))</x:f>
        <x:v>0</x:v>
      </x:c>
      <x:c r="AL537" s="4" t="n">
        <x:f>COUNTIFS('Material routes'!$D$6:$D$1505,A537,'Material routes'!$C$6:$C$1505,"Tool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inputs: Kaolin pocket clay; Prepared ceramic body feed</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Solid piece</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solid piece; proposal; prepared kaolin body stock; collection expansion; processed material; t2; not applicable; material</x:v>
      </x:c>
      <x:c r="AF538" s="4" t="str">
        <x:v>Collection expansion classification. Distinct type, use and material family; new item proposal unless author direction is marked.</x:v>
      </x:c>
      <x:c r="AG538" s="4" t="str">
        <x:v>Selected candidate processing route places this stock at T2. Raw entry is T0; source rarity does not raise tier.</x:v>
      </x:c>
      <x:c r="AH538" s="4" t="str">
        <x:v>Not applicable</x:v>
      </x:c>
      <x:c r="AI538" s="4" t="str">
        <x:v>Material</x:v>
      </x:c>
      <x:c r="AJ538" s="4" t="n">
        <x:f>COUNTIFS('Material routes'!$D$6:$D$1505,A538,'Material routes'!$C$6:$C$1505,"Output")</x:f>
        <x:v>1</x:v>
      </x:c>
      <x:c r="AK538" s="4" t="n">
        <x:f>SUM(COUNTIFS('Material routes'!$D$6:$D$1505,A538,'Material routes'!$C$6:$C$1505,"Ingredient candidate"),COUNTIFS('Material routes'!$D$6:$D$1505,A538,'Material routes'!$C$6:$C$1505,"Consumed input"),COUNTIFS('Material routes'!$D$6:$D$1505,A538,'Material routes'!$C$6:$C$1505,"Contained input"),COUNTIFS('Material routes'!$D$6:$D$1505,A538,'Material routes'!$C$6:$C$1505,"Transform input"))</x:f>
        <x:v>0</x:v>
      </x:c>
      <x:c r="AL538" s="4" t="n">
        <x:f>COUNTIFS('Material routes'!$D$6:$D$1505,A538,'Material routes'!$C$6:$C$1505,"Tool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inputs: Magnesite nodules</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Solid piece</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solid piece; proposal; graded magnesite refractory meal; collection expansion; processed material; t1; not applicable; material</x:v>
      </x:c>
      <x:c r="AF539" s="4" t="str">
        <x:v>Collection expansion classification. Distinct type, use and material family; new item proposal unless author direction is marked.</x:v>
      </x:c>
      <x:c r="AG539" s="4" t="str">
        <x:v>Selected candidate processing route places this stock at T1. Raw entry is T0; source rarity does not raise tier.</x:v>
      </x:c>
      <x:c r="AH539" s="4" t="str">
        <x:v>Not applicable</x:v>
      </x:c>
      <x:c r="AI539" s="4" t="str">
        <x:v>Material</x:v>
      </x:c>
      <x:c r="AJ539" s="4" t="n">
        <x:f>COUNTIFS('Material routes'!$D$6:$D$1505,A539,'Material routes'!$C$6:$C$1505,"Output")</x:f>
        <x:v>1</x:v>
      </x:c>
      <x:c r="AK539" s="4" t="n">
        <x:f>SUM(COUNTIFS('Material routes'!$D$6:$D$1505,A539,'Material routes'!$C$6:$C$1505,"Ingredient candidate"),COUNTIFS('Material routes'!$D$6:$D$1505,A539,'Material routes'!$C$6:$C$1505,"Consumed input"),COUNTIFS('Material routes'!$D$6:$D$1505,A539,'Material routes'!$C$6:$C$1505,"Contained input"),COUNTIFS('Material routes'!$D$6:$D$1505,A539,'Material routes'!$C$6:$C$1505,"Transform input"))</x:f>
        <x:v>0</x:v>
      </x:c>
      <x:c r="AL539" s="4" t="n">
        <x:f>COUNTIFS('Material routes'!$D$6:$D$1505,A539,'Material routes'!$C$6:$C$1505,"Tool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inputs: Reclaimed bronze billet</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Solid piece</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solid piece; proposal; drawn bronze strip stock; collection expansion; processed material; t2; not applicable; material</x:v>
      </x:c>
      <x:c r="AF540" s="4" t="str">
        <x:v>Collection expansion classification. Distinct type, use and material family; new item proposal unless author direction is marked.</x:v>
      </x:c>
      <x:c r="AG540" s="4" t="str">
        <x:v>Selected candidate processing route places this stock at T2. Raw entry is T0; source rarity does not raise tier.</x:v>
      </x:c>
      <x:c r="AH540" s="4" t="str">
        <x:v>Not applicable</x:v>
      </x:c>
      <x:c r="AI540" s="4" t="str">
        <x:v>Material</x:v>
      </x:c>
      <x:c r="AJ540" s="4" t="n">
        <x:f>COUNTIFS('Material routes'!$D$6:$D$1505,A540,'Material routes'!$C$6:$C$1505,"Output")</x:f>
        <x:v>1</x:v>
      </x:c>
      <x:c r="AK540" s="4" t="n">
        <x:f>SUM(COUNTIFS('Material routes'!$D$6:$D$1505,A540,'Material routes'!$C$6:$C$1505,"Ingredient candidate"),COUNTIFS('Material routes'!$D$6:$D$1505,A540,'Material routes'!$C$6:$C$1505,"Consumed input"),COUNTIFS('Material routes'!$D$6:$D$1505,A540,'Material routes'!$C$6:$C$1505,"Contained input"),COUNTIFS('Material routes'!$D$6:$D$1505,A540,'Material routes'!$C$6:$C$1505,"Transform input"))</x:f>
        <x:v>3</x:v>
      </x:c>
      <x:c r="AL540" s="4" t="n">
        <x:f>COUNTIFS('Material routes'!$D$6:$D$1505,A540,'Material routes'!$C$6:$C$1505,"Tool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inputs: Worked iron stock</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Solid piece</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solid piece; proposal; annealed iron sheet stock; collection expansion; processed material; t3; not applicable; material</x:v>
      </x:c>
      <x:c r="AF541" s="4" t="str">
        <x:v>Collection expansion classification. Distinct type, use and material family; new item proposal unless author direction is marked.</x:v>
      </x:c>
      <x:c r="AG541" s="4" t="str">
        <x:v>Selected candidate processing route places this stock at T3. Raw entry is T0; source rarity does not raise tier.</x:v>
      </x:c>
      <x:c r="AH541" s="4" t="str">
        <x:v>Not applicable</x:v>
      </x:c>
      <x:c r="AI541" s="4" t="str">
        <x:v>Material</x:v>
      </x:c>
      <x:c r="AJ541" s="4" t="n">
        <x:f>COUNTIFS('Material routes'!$D$6:$D$1505,A541,'Material routes'!$C$6:$C$1505,"Output")</x:f>
        <x:v>1</x:v>
      </x:c>
      <x:c r="AK541" s="4" t="n">
        <x:f>SUM(COUNTIFS('Material routes'!$D$6:$D$1505,A541,'Material routes'!$C$6:$C$1505,"Ingredient candidate"),COUNTIFS('Material routes'!$D$6:$D$1505,A541,'Material routes'!$C$6:$C$1505,"Consumed input"),COUNTIFS('Material routes'!$D$6:$D$1505,A541,'Material routes'!$C$6:$C$1505,"Contained input"),COUNTIFS('Material routes'!$D$6:$D$1505,A541,'Material routes'!$C$6:$C$1505,"Transform input"))</x:f>
        <x:v>25</x:v>
      </x:c>
      <x:c r="AL541" s="4" t="n">
        <x:f>COUNTIFS('Material routes'!$D$6:$D$1505,A541,'Material routes'!$C$6:$C$1505,"Tool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inputs: Separated shell lamina stock; Graded mineral filler; Prepared shell-binding adhesive</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x:v>
      </x:c>
      <x:c r="AG542" s="4" t="str">
        <x:v>Selected candidate processing route places this stock at T2. Raw entry is T0; source rarity does not raise tier.</x:v>
      </x:c>
      <x:c r="AH542" s="4" t="str">
        <x:v>Not applicable</x:v>
      </x:c>
      <x:c r="AI542" s="4" t="str">
        <x:v>Material</x:v>
      </x:c>
      <x:c r="AJ542" s="4" t="n">
        <x:f>COUNTIFS('Material routes'!$D$6:$D$1505,A542,'Material routes'!$C$6:$C$1505,"Output")</x:f>
        <x:v>1</x:v>
      </x:c>
      <x:c r="AK542" s="4" t="n">
        <x:f>SUM(COUNTIFS('Material routes'!$D$6:$D$1505,A542,'Material routes'!$C$6:$C$1505,"Ingredient candidate"),COUNTIFS('Material routes'!$D$6:$D$1505,A542,'Material routes'!$C$6:$C$1505,"Consumed input"),COUNTIFS('Material routes'!$D$6:$D$1505,A542,'Material routes'!$C$6:$C$1505,"Contained input"),COUNTIFS('Material routes'!$D$6:$D$1505,A542,'Material routes'!$C$6:$C$1505,"Transform input"))</x:f>
        <x:v>2</x:v>
      </x:c>
      <x:c r="AL542" s="4" t="n">
        <x:f>COUNTIFS('Material routes'!$D$6:$D$1505,A542,'Material routes'!$C$6:$C$1505,"Tool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inputs: Ceramic insulating spacer; Annealed iron sheet stock</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routes'!$D$6:$D$1505,A543,'Material routes'!$C$6:$C$1505,"Output")</x:f>
        <x:v>1</x:v>
      </x:c>
      <x:c r="AK543" s="4" t="n">
        <x:f>SUM(COUNTIFS('Material routes'!$D$6:$D$1505,A543,'Material routes'!$C$6:$C$1505,"Ingredient candidate"),COUNTIFS('Material routes'!$D$6:$D$1505,A543,'Material routes'!$C$6:$C$1505,"Consumed input"),COUNTIFS('Material routes'!$D$6:$D$1505,A543,'Material routes'!$C$6:$C$1505,"Contained input"),COUNTIFS('Material routes'!$D$6:$D$1505,A543,'Material routes'!$C$6:$C$1505,"Transform input"))</x:f>
        <x:v>1</x:v>
      </x:c>
      <x:c r="AL543" s="4" t="n">
        <x:f>COUNTIFS('Material routes'!$D$6:$D$1505,A543,'Material routes'!$C$6:$C$1505,"Tool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inputs: Prepared flexible faunal binder; Graded mineral filler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routes'!$D$6:$D$1505,A544,'Material routes'!$C$6:$C$1505,"Output")</x:f>
        <x:v>1</x:v>
      </x:c>
      <x:c r="AK544" s="4" t="n">
        <x:f>SUM(COUNTIFS('Material routes'!$D$6:$D$1505,A544,'Material routes'!$C$6:$C$1505,"Ingredient candidate"),COUNTIFS('Material routes'!$D$6:$D$1505,A544,'Material routes'!$C$6:$C$1505,"Consumed input"),COUNTIFS('Material routes'!$D$6:$D$1505,A544,'Material routes'!$C$6:$C$1505,"Contained input"),COUNTIFS('Material routes'!$D$6:$D$1505,A544,'Material routes'!$C$6:$C$1505,"Transform input"))</x:f>
        <x:v>0</x:v>
      </x:c>
      <x:c r="AL544" s="4" t="n">
        <x:f>COUNTIFS('Material routes'!$D$6:$D$1505,A544,'Material routes'!$C$6:$C$1505,"Tool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inputs: Concentrated Phagia adhesive base; Prepared husk-fiber pulp</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routes'!$D$6:$D$1505,A545,'Material routes'!$C$6:$C$1505,"Output")</x:f>
        <x:v>1</x:v>
      </x:c>
      <x:c r="AK545" s="4" t="n">
        <x:f>SUM(COUNTIFS('Material routes'!$D$6:$D$1505,A545,'Material routes'!$C$6:$C$1505,"Ingredient candidate"),COUNTIFS('Material routes'!$D$6:$D$1505,A545,'Material routes'!$C$6:$C$1505,"Consumed input"),COUNTIFS('Material routes'!$D$6:$D$1505,A545,'Material routes'!$C$6:$C$1505,"Contained input"),COUNTIFS('Material routes'!$D$6:$D$1505,A545,'Material routes'!$C$6:$C$1505,"Transform input"))</x:f>
        <x:v>0</x:v>
      </x:c>
      <x:c r="AL545" s="4" t="n">
        <x:f>COUNTIFS('Material routes'!$D$6:$D$1505,A545,'Material routes'!$C$6:$C$1505,"Tool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inputs: Selected faunal carrier fraction; Prepared mineral pigment powder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Paste</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paste; proposal; shell-pigment suspension; collection expansion; chemical material; t2; not applicable; material</x:v>
      </x:c>
      <x:c r="AF546" s="4" t="str">
        <x:v>Collection expansion classification. Distinct type, use and material family; new item proposal unless author direction is marked.</x:v>
      </x:c>
      <x:c r="AG546" s="4" t="str">
        <x:v>Selected candidate processing route places this stock at T2. Raw entry is T0; source rarity does not raise tier.</x:v>
      </x:c>
      <x:c r="AH546" s="4" t="str">
        <x:v>Not applicable</x:v>
      </x:c>
      <x:c r="AI546" s="4" t="str">
        <x:v>Material</x:v>
      </x:c>
      <x:c r="AJ546" s="4" t="n">
        <x:f>COUNTIFS('Material routes'!$D$6:$D$1505,A546,'Material routes'!$C$6:$C$1505,"Output")</x:f>
        <x:v>1</x:v>
      </x:c>
      <x:c r="AK546" s="4" t="n">
        <x:f>SUM(COUNTIFS('Material routes'!$D$6:$D$1505,A546,'Material routes'!$C$6:$C$1505,"Ingredient candidate"),COUNTIFS('Material routes'!$D$6:$D$1505,A546,'Material routes'!$C$6:$C$1505,"Consumed input"),COUNTIFS('Material routes'!$D$6:$D$1505,A546,'Material routes'!$C$6:$C$1505,"Contained input"),COUNTIFS('Material routes'!$D$6:$D$1505,A546,'Material routes'!$C$6:$C$1505,"Transform input"))</x:f>
        <x:v>0</x:v>
      </x:c>
      <x:c r="AL546" s="4" t="n">
        <x:f>COUNTIFS('Material routes'!$D$6:$D$1505,A546,'Material routes'!$C$6:$C$1505,"Tool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inputs: Prepared alkaline mineral concentrate; Selected faunal carrier fraction</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routes'!$D$6:$D$1505,A547,'Material routes'!$C$6:$C$1505,"Output")</x:f>
        <x:v>1</x:v>
      </x:c>
      <x:c r="AK547" s="4" t="n">
        <x:f>SUM(COUNTIFS('Material routes'!$D$6:$D$1505,A547,'Material routes'!$C$6:$C$1505,"Ingredient candidate"),COUNTIFS('Material routes'!$D$6:$D$1505,A547,'Material routes'!$C$6:$C$1505,"Consumed input"),COUNTIFS('Material routes'!$D$6:$D$1505,A547,'Material routes'!$C$6:$C$1505,"Contained input"),COUNTIFS('Material routes'!$D$6:$D$1505,A547,'Material routes'!$C$6:$C$1505,"Transform input"))</x:f>
        <x:v>1</x:v>
      </x:c>
      <x:c r="AL547" s="4" t="n">
        <x:f>COUNTIFS('Material routes'!$D$6:$D$1505,A547,'Material routes'!$C$6:$C$1505,"Tool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str">
        <x:v>Equipment</x:v>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inputs: Worked iron stock; Steel stock; Matched metal fastener set</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equipment; tool; tool; finished item; manufactured / unresolved; fabrication; metal; assembly; proposal; hand-cranked metal drill; collection expansion; tool; not applicable; t3; finished item</x:v>
      </x:c>
      <x:c r="AF548" s="4" t="str">
        <x:v>Collection expansion classification. Distinct type, use and material family; new item proposal unless author direction is marked.</x:v>
      </x:c>
      <x:c r="AG548" s="4" t="str">
        <x:v>Finished endpoint or currency. Material tier is separate from finished input tier.</x:v>
      </x:c>
      <x:c r="AH548" s="4" t="str">
        <x:v>T3</x:v>
      </x:c>
      <x:c r="AI548" s="4" t="str">
        <x:v>Finished item</x:v>
      </x:c>
      <x:c r="AJ548" s="4" t="n">
        <x:f>COUNTIFS('Material routes'!$D$6:$D$1505,A548,'Material routes'!$C$6:$C$1505,"Output")</x:f>
        <x:v>1</x:v>
      </x:c>
      <x:c r="AK548" s="4" t="n">
        <x:f>SUM(COUNTIFS('Material routes'!$D$6:$D$1505,A548,'Material routes'!$C$6:$C$1505,"Ingredient candidate"),COUNTIFS('Material routes'!$D$6:$D$1505,A548,'Material routes'!$C$6:$C$1505,"Consumed input"),COUNTIFS('Material routes'!$D$6:$D$1505,A548,'Material routes'!$C$6:$C$1505,"Contained input"),COUNTIFS('Material routes'!$D$6:$D$1505,A548,'Material routes'!$C$6:$C$1505,"Transform input"))</x:f>
        <x:v>0</x:v>
      </x:c>
      <x:c r="AL548" s="4" t="n">
        <x:f>COUNTIFS('Material routes'!$D$6:$D$1505,A548,'Material routes'!$C$6:$C$1505,"Tool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t="str">
        <x:v>proposal.collection.adjustable_screw_vise</x:v>
      </x:c>
      <x:c r="B549" s="4" t="str">
        <x:v>Adjustable screw vise</x:v>
      </x:c>
      <x:c r="C549" s="4" t="str">
        <x:v>Not applicable</x:v>
      </x:c>
      <x:c r="D549" s="4" t="str">
        <x:v>Equipment</x:v>
      </x:c>
      <x:c r="E549" s="4" t="str">
        <x:v>Tool</x:v>
      </x:c>
      <x:c r="F549" s="4" t="str">
        <x:v>New proposal</x:v>
      </x:c>
      <x:c r="G549" s="4" t="str">
        <x:v>Holds irregular parts during filing and fitting</x:v>
      </x:c>
      <x:c r="H549" s="4" t="str">
        <x:v>None</x:v>
      </x:c>
      <x:c r="I549" s="4" t="str">
        <x:v>Physical inventory / cargo item; dimensions and packing unresolved</x:v>
      </x:c>
      <x:c r="J549" s="4"/>
      <x:c r="K549" s="4"/>
      <x:c r="L549" s="4" t="str">
        <x:v>Candidate inputs: Worked iron stock; Threaded metal fitting blanks</x:v>
      </x:c>
      <x:c r="M549" s="4" t="str">
        <x:v>Candidate workshop or contained preparation route; detailed tools, quantities and conditions unresolved</x:v>
      </x:c>
      <x:c r="N549" s="4" t="str">
        <x:v>Not implemented</x:v>
      </x:c>
      <x:c r="O549" s="4" t="str">
        <x:v>Specific dimensions, yield, fit, performance and service conditions remain open.</x:v>
      </x:c>
      <x:c r="P549" s="4"/>
      <x:c r="Q549" s="4"/>
      <x:c r="R549" s="4"/>
      <x:c r="S549" s="4"/>
      <x:c r="T549" s="4"/>
      <x:c r="U549" s="4" t="str">
        <x:v>Candidate inputs are partial. Resolve tools, supporting materials, energy, recovery and compatibility before recipes become craftable.</x:v>
      </x:c>
      <x:c r="V549" s="4" t="str">
        <x:v>adjustable screw vise; collection expansion; tool</x:v>
      </x:c>
      <x:c r="W549" s="4" t="str">
        <x:v>New item proposal, October 15, 2026. Setting reference (source proposal): https://github.com/sleepyseamonster/Arc-Dust/blob/f6f98515c005dc3c73cccd9cbc031691745740c6/02-Arc-Dust-Worldbuilding/world/materials/industrial-material-palette.md</x:v>
      </x:c>
      <x:c r="X549" s="4" t="str">
        <x:v>Tool</x:v>
      </x:c>
      <x:c r="Y549" s="4" t="str">
        <x:v>Finished item</x:v>
      </x:c>
      <x:c r="Z549" s="4" t="str">
        <x:v>Manufactured / unresolved</x:v>
      </x:c>
      <x:c r="AA549" s="4" t="str">
        <x:v>Fabrication</x:v>
      </x:c>
      <x:c r="AB549" s="4" t="str">
        <x:v>Metal</x:v>
      </x:c>
      <x:c r="AC549" s="4" t="str">
        <x:v>Assembly</x:v>
      </x:c>
      <x:c r="AD549" s="4" t="str">
        <x:v>Proposal</x:v>
      </x:c>
      <x:c r="AE549" s="4" t="str">
        <x:f>LOWER(A549&amp;"; "&amp;B549&amp;"; "&amp;D549&amp;"; "&amp;E549&amp;"; "&amp;X549&amp;"; "&amp;Y549&amp;"; "&amp;Z549&amp;"; "&amp;AA549&amp;"; "&amp;AB549&amp;"; "&amp;AC549&amp;"; "&amp;AD549&amp;"; "&amp;V549&amp;"; "&amp;C549&amp;"; "&amp;AH549&amp;"; "&amp;AI549)</x:f>
        <x:v>proposal.collection.adjustable_screw_vise; adjustable screw vise; equipment; tool; tool; finished item; manufactured / unresolved; fabrication; metal; assembly; proposal; adjustable screw vise; collection expansion; tool; not applicable; t3; finished item</x:v>
      </x:c>
      <x:c r="AF549" s="4" t="str">
        <x:v>Collection expansion classification. Distinct type, use and material family; new item proposal unless author direction is marked.</x:v>
      </x:c>
      <x:c r="AG549" s="4" t="str">
        <x:v>Finished endpoint or currency. Material tier is separate from finished input tier.</x:v>
      </x:c>
      <x:c r="AH549" s="4" t="str">
        <x:v>T3</x:v>
      </x:c>
      <x:c r="AI549" s="4" t="str">
        <x:v>Finished item</x:v>
      </x:c>
      <x:c r="AJ549" s="4" t="n">
        <x:f>COUNTIFS('Material routes'!$D$6:$D$1505,A549,'Material routes'!$C$6:$C$1505,"Output")</x:f>
        <x:v>1</x:v>
      </x:c>
      <x:c r="AK549" s="4" t="n">
        <x:f>SUM(COUNTIFS('Material routes'!$D$6:$D$1505,A549,'Material routes'!$C$6:$C$1505,"Ingredient candidate"),COUNTIFS('Material routes'!$D$6:$D$1505,A549,'Material routes'!$C$6:$C$1505,"Consumed input"),COUNTIFS('Material routes'!$D$6:$D$1505,A549,'Material routes'!$C$6:$C$1505,"Contained input"),COUNTIFS('Material routes'!$D$6:$D$1505,A549,'Material routes'!$C$6:$C$1505,"Transform input"))</x:f>
        <x:v>0</x:v>
      </x:c>
      <x:c r="AL549" s="4" t="n">
        <x:f>COUNTIFS('Material routes'!$D$6:$D$1505,A549,'Material routes'!$C$6:$C$1505,"Tool candidate")</x:f>
        <x:v>0</x:v>
      </x:c>
      <x:c r="AM549" s="4" t="str">
        <x:f>IF(AJ549&gt;0,"Route listed; review status/completeness",IF(C549="T0","Raw entry feed; no production route","No production route listed"))</x:f>
        <x:v>Route listed; review status/completeness</x:v>
      </x:c>
      <x:c r="AN549" s="4" t="n">
        <x:f>IF(C549="T0",0,IF(C549="T1",1,IF(C549="T2",2,IF(C549="T3",3,IF(C549="T4",4,IF(C549="Unassigned",98,99))))))</x:f>
        <x:v>99</x:v>
      </x:c>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str">
        <x:v>Equipment</x:v>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inputs: Steel stock; Replaceable joint pin</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equipment; tool; tool; finished item; manufactured / unresolved; fabrication; metal; assembly; proposal; husk-sheet cutting shears; collection expansion; tool; not applicable; t3; finished item</x:v>
      </x:c>
      <x:c r="AF550" s="4" t="str">
        <x:v>Collection expansion classification. Distinct type, use and material family; new item proposal unless author direction is marked.</x:v>
      </x:c>
      <x:c r="AG550" s="4" t="str">
        <x:v>Finished endpoint or currency. Material tier is separate from finished input tier.</x:v>
      </x:c>
      <x:c r="AH550" s="4" t="str">
        <x:v>T3</x:v>
      </x:c>
      <x:c r="AI550" s="4" t="str">
        <x:v>Finished item</x:v>
      </x:c>
      <x:c r="AJ550" s="4" t="n">
        <x:f>COUNTIFS('Material routes'!$D$6:$D$1505,A550,'Material routes'!$C$6:$C$1505,"Output")</x:f>
        <x:v>1</x:v>
      </x:c>
      <x:c r="AK550" s="4" t="n">
        <x:f>SUM(COUNTIFS('Material routes'!$D$6:$D$1505,A550,'Material routes'!$C$6:$C$1505,"Ingredient candidate"),COUNTIFS('Material routes'!$D$6:$D$1505,A550,'Material routes'!$C$6:$C$1505,"Consumed input"),COUNTIFS('Material routes'!$D$6:$D$1505,A550,'Material routes'!$C$6:$C$1505,"Contained input"),COUNTIFS('Material routes'!$D$6:$D$1505,A550,'Material routes'!$C$6:$C$1505,"Transform input"))</x:f>
        <x:v>0</x:v>
      </x:c>
      <x:c r="AL550" s="4" t="n">
        <x:f>COUNTIFS('Material routes'!$D$6:$D$1505,A550,'Material routes'!$C$6:$C$1505,"Tool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str">
        <x:v>Containers</x:v>
      </x:c>
      <x:c r="E551" s="4" t="str">
        <x:v>Container</x:v>
      </x:c>
      <x:c r="F551" s="4" t="str">
        <x:v>New proposal</x:v>
      </x:c>
      <x:c r="G551" s="4" t="str">
        <x:v>Carries separated workshop reagents in individual sealed wells</x:v>
      </x:c>
      <x:c r="H551" s="4" t="str">
        <x:v>None</x:v>
      </x:c>
      <x:c r="I551" s="4" t="str">
        <x:v>Physical inventory / cargo item; dimensions and packing unresolved</x:v>
      </x:c>
      <x:c r="J551" s="4"/>
      <x:c r="K551" s="4"/>
      <x:c r="L551" s="4" t="str">
        <x:v>Candidate inputs: Refractory ceramic stock; Replacement seal ring; Ceramic vessel lid</x:v>
      </x:c>
      <x:c r="M551" s="4" t="str">
        <x:v>Candidate workshop or contained preparation route; detailed tools, quantities and conditions unresolved</x:v>
      </x:c>
      <x:c r="N551" s="4" t="str">
        <x:v>Not implemented</x:v>
      </x:c>
      <x:c r="O551" s="4" t="str">
        <x:v>Specific dimensions, yield, fit, performance and service conditions remain open.</x:v>
      </x:c>
      <x:c r="P551" s="4"/>
      <x:c r="Q551" s="4"/>
      <x:c r="R551" s="4"/>
      <x:c r="S551" s="4"/>
      <x:c r="T551" s="4"/>
      <x:c r="U551" s="4" t="str">
        <x:v>Candidate inputs are partial. Resolve tools, supporting materials, energy, recovery and compatibility before recipes become craftable.</x:v>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str">
        <x:v>Container</x:v>
      </x:c>
      <x:c r="Y551" s="4" t="str">
        <x:v>Finished item</x:v>
      </x:c>
      <x:c r="Z551" s="4" t="str">
        <x:v>Manufactured / unresolved</x:v>
      </x:c>
      <x:c r="AA551" s="4" t="str">
        <x:v>Liquid and bulk containment</x:v>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containers; container; container; finished item; manufactured / unresolved; liquid and bulk containment; ceramic; assembly; proposal; divided ceramic reagent caddy; collection expansion; container; not applicable; t3; finished item</x:v>
      </x:c>
      <x:c r="AF551" s="4" t="str">
        <x:v>Collection expansion classification. Distinct type, use and material family; new item proposal unless author direction is marked.</x:v>
      </x:c>
      <x:c r="AG551" s="4" t="str">
        <x:v>Finished endpoint or currency. Material tier is separate from finished input tier.</x:v>
      </x:c>
      <x:c r="AH551" s="4" t="str">
        <x:v>T3</x:v>
      </x:c>
      <x:c r="AI551" s="4" t="str">
        <x:v>Finished item</x:v>
      </x:c>
      <x:c r="AJ551" s="4" t="n">
        <x:f>COUNTIFS('Material routes'!$D$6:$D$1505,A551,'Material routes'!$C$6:$C$1505,"Output")</x:f>
        <x:v>1</x:v>
      </x:c>
      <x:c r="AK551" s="4" t="n">
        <x:f>SUM(COUNTIFS('Material routes'!$D$6:$D$1505,A551,'Material routes'!$C$6:$C$1505,"Ingredient candidate"),COUNTIFS('Material routes'!$D$6:$D$1505,A551,'Material routes'!$C$6:$C$1505,"Consumed input"),COUNTIFS('Material routes'!$D$6:$D$1505,A551,'Material routes'!$C$6:$C$1505,"Contained input"),COUNTIFS('Material routes'!$D$6:$D$1505,A551,'Material routes'!$C$6:$C$1505,"Transform input"))</x:f>
        <x:v>0</x:v>
      </x:c>
      <x:c r="AL551" s="4" t="n">
        <x:f>COUNTIFS('Material routes'!$D$6:$D$1505,A551,'Material routes'!$C$6:$C$1505,"Tool candidate")</x:f>
        <x:v>0</x:v>
      </x:c>
      <x:c r="AM551" s="4" t="str">
        <x:f>IF(AJ551&gt;0,"Route listed; review status/completeness",IF(C551="T0","Raw entry feed; no production route","No production route listed"))</x:f>
        <x:v>Route listed; review status/completeness</x:v>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inputs: Threaded metal fitting blanks; Replacement seal ring</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Ceramic and metal</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ceramic and metal; assembly; proposal; canister drain plug; collection expansion; container part; t4; not applicable; component</x:v>
      </x:c>
      <x:c r="AF552" s="4" t="str">
        <x:v>Collection expansion classification. Distinct type, use and material family; new item proposal unless author direction is marked.</x:v>
      </x:c>
      <x:c r="AG552" s="4" t="str">
        <x:v>Selected candidate processing route places this stock at T4. Raw entry is T0; source rarity does not raise tier.</x:v>
      </x:c>
      <x:c r="AH552" s="4" t="str">
        <x:v>Not applicable</x:v>
      </x:c>
      <x:c r="AI552" s="4" t="str">
        <x:v>Component</x:v>
      </x:c>
      <x:c r="AJ552" s="4" t="n">
        <x:f>COUNTIFS('Material routes'!$D$6:$D$1505,A552,'Material routes'!$C$6:$C$1505,"Output")</x:f>
        <x:v>1</x:v>
      </x:c>
      <x:c r="AK552" s="4" t="n">
        <x:f>SUM(COUNTIFS('Material routes'!$D$6:$D$1505,A552,'Material routes'!$C$6:$C$1505,"Ingredient candidate"),COUNTIFS('Material routes'!$D$6:$D$1505,A552,'Material routes'!$C$6:$C$1505,"Consumed input"),COUNTIFS('Material routes'!$D$6:$D$1505,A552,'Material routes'!$C$6:$C$1505,"Contained input"),COUNTIFS('Material routes'!$D$6:$D$1505,A552,'Material routes'!$C$6:$C$1505,"Transform input"))</x:f>
        <x:v>0</x:v>
      </x:c>
      <x:c r="AL552" s="4" t="n">
        <x:f>COUNTIFS('Material routes'!$D$6:$D$1505,A552,'Material routes'!$C$6:$C$1505,"Tool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inputs: Drawn iron conductor stock; Annealed iron sheet stock</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Ceramic and 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ceramic and metal; assembly; proposal; bottle retaining cage; collection expansion; container part; t4; not applicable; component</x:v>
      </x:c>
      <x:c r="AF553" s="4" t="str">
        <x:v>Collection expansion classification. Distinct type, use and material family; new item proposal unless author direction is marked.</x:v>
      </x:c>
      <x:c r="AG553" s="4" t="str">
        <x:v>Selected candidate processing route places this stock at T4. Raw entry is T0; source rarity does not raise tier.</x:v>
      </x:c>
      <x:c r="AH553" s="4" t="str">
        <x:v>Not applicable</x:v>
      </x:c>
      <x:c r="AI553" s="4" t="str">
        <x:v>Component</x:v>
      </x:c>
      <x:c r="AJ553" s="4" t="n">
        <x:f>COUNTIFS('Material routes'!$D$6:$D$1505,A553,'Material routes'!$C$6:$C$1505,"Output")</x:f>
        <x:v>1</x:v>
      </x:c>
      <x:c r="AK553" s="4" t="n">
        <x:f>SUM(COUNTIFS('Material routes'!$D$6:$D$1505,A553,'Material routes'!$C$6:$C$1505,"Ingredient candidate"),COUNTIFS('Material routes'!$D$6:$D$1505,A553,'Material routes'!$C$6:$C$1505,"Consumed input"),COUNTIFS('Material routes'!$D$6:$D$1505,A553,'Material routes'!$C$6:$C$1505,"Contained input"),COUNTIFS('Material routes'!$D$6:$D$1505,A553,'Material routes'!$C$6:$C$1505,"Transform input"))</x:f>
        <x:v>0</x:v>
      </x:c>
      <x:c r="AL553" s="4" t="n">
        <x:f>COUNTIFS('Material routes'!$D$6:$D$1505,A553,'Material routes'!$C$6:$C$1505,"Tool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inputs: Refractory ceramic stock</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 and metal</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and metal; assembly; proposal; ceramic vent labyrinth insert; collection expansion; container part; t3; not applicable; component</x:v>
      </x:c>
      <x:c r="AF554" s="4" t="str">
        <x:v>Collection expansion classification. Distinct type, use and material family; new item proposal unless author direction is marked.</x:v>
      </x:c>
      <x:c r="AG554" s="4" t="str">
        <x:v>Selected candidate processing route places this stock at T3. Raw entry is T0; source rarity does not raise tier.</x:v>
      </x:c>
      <x:c r="AH554" s="4" t="str">
        <x:v>Not applicable</x:v>
      </x:c>
      <x:c r="AI554" s="4" t="str">
        <x:v>Component</x:v>
      </x:c>
      <x:c r="AJ554" s="4" t="n">
        <x:f>COUNTIFS('Material routes'!$D$6:$D$1505,A554,'Material routes'!$C$6:$C$1505,"Output")</x:f>
        <x:v>1</x:v>
      </x:c>
      <x:c r="AK554" s="4" t="n">
        <x:f>SUM(COUNTIFS('Material routes'!$D$6:$D$1505,A554,'Material routes'!$C$6:$C$1505,"Ingredient candidate"),COUNTIFS('Material routes'!$D$6:$D$1505,A554,'Material routes'!$C$6:$C$1505,"Consumed input"),COUNTIFS('Material routes'!$D$6:$D$1505,A554,'Material routes'!$C$6:$C$1505,"Contained input"),COUNTIFS('Material routes'!$D$6:$D$1505,A554,'Material routes'!$C$6:$C$1505,"Transform input"))</x:f>
        <x:v>0</x:v>
      </x:c>
      <x:c r="AL554" s="4" t="n">
        <x:f>COUNTIFS('Material routes'!$D$6:$D$1505,A554,'Material routes'!$C$6:$C$1505,"Tool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inputs: Spring-grade steel stock</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Ceramic and metal</x:v>
      </x:c>
      <x:c r="AC555" s="4" t="str">
        <x:v>Assembly</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ceramic and metal; assembly; proposal; vial neck locking clip; collection expansion; container part; t4; not applicable; component</x:v>
      </x:c>
      <x:c r="AF555" s="4" t="str">
        <x:v>Collection expansion classification. Distinct type, use and material family; new item proposal unless author direction is marked.</x:v>
      </x:c>
      <x:c r="AG555" s="4" t="str">
        <x:v>Selected candidate processing route places this stock at T4. Raw entry is T0; source rarity does not raise tier.</x:v>
      </x:c>
      <x:c r="AH555" s="4" t="str">
        <x:v>Not applicable</x:v>
      </x:c>
      <x:c r="AI555" s="4" t="str">
        <x:v>Component</x:v>
      </x:c>
      <x:c r="AJ555" s="4" t="n">
        <x:f>COUNTIFS('Material routes'!$D$6:$D$1505,A555,'Material routes'!$C$6:$C$1505,"Output")</x:f>
        <x:v>1</x:v>
      </x:c>
      <x:c r="AK555" s="4" t="n">
        <x:f>SUM(COUNTIFS('Material routes'!$D$6:$D$1505,A555,'Material routes'!$C$6:$C$1505,"Ingredient candidate"),COUNTIFS('Material routes'!$D$6:$D$1505,A555,'Material routes'!$C$6:$C$1505,"Consumed input"),COUNTIFS('Material routes'!$D$6:$D$1505,A555,'Material routes'!$C$6:$C$1505,"Contained input"),COUNTIFS('Material routes'!$D$6:$D$1505,A555,'Material routes'!$C$6:$C$1505,"Transform input"))</x:f>
        <x:v>0</x:v>
      </x:c>
      <x:c r="AL555" s="4" t="n">
        <x:f>COUNTIFS('Material routes'!$D$6:$D$1505,A555,'Material routes'!$C$6:$C$1505,"Tool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str">
        <x:v>Equipment</x:v>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inputs: Pressed husk-fiber textile material; Ceramic toggle fastener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equipment; wearable; wearable; finished item; manufactured / unresolved; protection; husk fiber; garment; proposal; husk-fiber face wrap; collection expansion; wearable; not applicable; t3; finished item</x:v>
      </x:c>
      <x:c r="AF556" s="4" t="str">
        <x:v>Collection expansion classification. Distinct type, use and material family; new item proposal unless author direction is marked.</x:v>
      </x:c>
      <x:c r="AG556" s="4" t="str">
        <x:v>Finished endpoint or currency. Material tier is separate from finished input tier.</x:v>
      </x:c>
      <x:c r="AH556" s="4" t="str">
        <x:v>T3</x:v>
      </x:c>
      <x:c r="AI556" s="4" t="str">
        <x:v>Finished item</x:v>
      </x:c>
      <x:c r="AJ556" s="4" t="n">
        <x:f>COUNTIFS('Material routes'!$D$6:$D$1505,A556,'Material routes'!$C$6:$C$1505,"Output")</x:f>
        <x:v>1</x:v>
      </x:c>
      <x:c r="AK556" s="4" t="n">
        <x:f>SUM(COUNTIFS('Material routes'!$D$6:$D$1505,A556,'Material routes'!$C$6:$C$1505,"Ingredient candidate"),COUNTIFS('Material routes'!$D$6:$D$1505,A556,'Material routes'!$C$6:$C$1505,"Consumed input"),COUNTIFS('Material routes'!$D$6:$D$1505,A556,'Material routes'!$C$6:$C$1505,"Contained input"),COUNTIFS('Material routes'!$D$6:$D$1505,A556,'Material routes'!$C$6:$C$1505,"Transform input"))</x:f>
        <x:v>0</x:v>
      </x:c>
      <x:c r="AL556" s="4" t="n">
        <x:f>COUNTIFS('Material routes'!$D$6:$D$1505,A556,'Material routes'!$C$6:$C$1505,"Tool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str">
        <x:v>Equipment</x:v>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inputs: Steel stock; Processed hide material</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equipment; wearable; wearable; finished item; manufactured / unresolved; protection; metal; garment; proposal; chainmail shoulder mantle; collection expansion; wearable; not applicable; t2; finished item</x:v>
      </x:c>
      <x:c r="AF557" s="4" t="str">
        <x:v>Collection expansion classification. Distinct type, use and material family; new item proposal unless author direction is marked.</x:v>
      </x:c>
      <x:c r="AG557" s="4" t="str">
        <x:v>Finished endpoint or currency. Material tier is separate from finished input tier.</x:v>
      </x:c>
      <x:c r="AH557" s="4" t="str">
        <x:v>T2</x:v>
      </x:c>
      <x:c r="AI557" s="4" t="str">
        <x:v>Finished item</x:v>
      </x:c>
      <x:c r="AJ557" s="4" t="n">
        <x:f>COUNTIFS('Material routes'!$D$6:$D$1505,A557,'Material routes'!$C$6:$C$1505,"Output")</x:f>
        <x:v>1</x:v>
      </x:c>
      <x:c r="AK557" s="4" t="n">
        <x:f>SUM(COUNTIFS('Material routes'!$D$6:$D$1505,A557,'Material routes'!$C$6:$C$1505,"Ingredient candidate"),COUNTIFS('Material routes'!$D$6:$D$1505,A557,'Material routes'!$C$6:$C$1505,"Consumed input"),COUNTIFS('Material routes'!$D$6:$D$1505,A557,'Material routes'!$C$6:$C$1505,"Contained input"),COUNTIFS('Material routes'!$D$6:$D$1505,A557,'Material routes'!$C$6:$C$1505,"Transform input"))</x:f>
        <x:v>0</x:v>
      </x:c>
      <x:c r="AL557" s="4" t="n">
        <x:f>COUNTIFS('Material routes'!$D$6:$D$1505,A557,'Material routes'!$C$6:$C$1505,"Tool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str">
        <x:v>Equipment</x:v>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inputs: Shaped fauna hard-part blanks; Tendon cord</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equipment; wearable; wearable; finished item; manufactured / unresolved; protection; shell / chitin; garment; proposal; shell-rib gaiters; collection expansion; wearable; not applicable; t1; finished item</x:v>
      </x:c>
      <x:c r="AF558" s="4" t="str">
        <x:v>Collection expansion classification. Distinct type, use and material family; new item proposal unless author direction is marked.</x:v>
      </x:c>
      <x:c r="AG558" s="4" t="str">
        <x:v>Finished endpoint or currency. Material tier is separate from finished input tier.</x:v>
      </x:c>
      <x:c r="AH558" s="4" t="str">
        <x:v>T1</x:v>
      </x:c>
      <x:c r="AI558" s="4" t="str">
        <x:v>Finished item</x:v>
      </x:c>
      <x:c r="AJ558" s="4" t="n">
        <x:f>COUNTIFS('Material routes'!$D$6:$D$1505,A558,'Material routes'!$C$6:$C$1505,"Output")</x:f>
        <x:v>1</x:v>
      </x:c>
      <x:c r="AK558" s="4" t="n">
        <x:f>SUM(COUNTIFS('Material routes'!$D$6:$D$1505,A558,'Material routes'!$C$6:$C$1505,"Ingredient candidate"),COUNTIFS('Material routes'!$D$6:$D$1505,A558,'Material routes'!$C$6:$C$1505,"Consumed input"),COUNTIFS('Material routes'!$D$6:$D$1505,A558,'Material routes'!$C$6:$C$1505,"Contained input"),COUNTIFS('Material routes'!$D$6:$D$1505,A558,'Material routes'!$C$6:$C$1505,"Transform input"))</x:f>
        <x:v>0</x:v>
      </x:c>
      <x:c r="AL558" s="4" t="n">
        <x:f>COUNTIFS('Material routes'!$D$6:$D$1505,A558,'Material routes'!$C$6:$C$1505,"Tool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str">
        <x:v>Equipment</x:v>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inputs: Processed hide material; Worked iron stock</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equipment; wearable; wearable; finished item; manufactured / unresolved; equipment mounting; hide; garment; proposal; minimal-hide tool belt; collection expansion; wearable; not applicable; t2; finished item</x:v>
      </x:c>
      <x:c r="AF559" s="4" t="str">
        <x:v>Collection expansion classification. Distinct type, use and material family; new item proposal unless author direction is marked.</x:v>
      </x:c>
      <x:c r="AG559" s="4" t="str">
        <x:v>Finished endpoint or currency. Material tier is separate from finished input tier.</x:v>
      </x:c>
      <x:c r="AH559" s="4" t="str">
        <x:v>T2</x:v>
      </x:c>
      <x:c r="AI559" s="4" t="str">
        <x:v>Finished item</x:v>
      </x:c>
      <x:c r="AJ559" s="4" t="n">
        <x:f>COUNTIFS('Material routes'!$D$6:$D$1505,A559,'Material routes'!$C$6:$C$1505,"Output")</x:f>
        <x:v>1</x:v>
      </x:c>
      <x:c r="AK559" s="4" t="n">
        <x:f>SUM(COUNTIFS('Material routes'!$D$6:$D$1505,A559,'Material routes'!$C$6:$C$1505,"Ingredient candidate"),COUNTIFS('Material routes'!$D$6:$D$1505,A559,'Material routes'!$C$6:$C$1505,"Consumed input"),COUNTIFS('Material routes'!$D$6:$D$1505,A559,'Material routes'!$C$6:$C$1505,"Contained input"),COUNTIFS('Material routes'!$D$6:$D$1505,A559,'Material routes'!$C$6:$C$1505,"Transform input"))</x:f>
        <x:v>0</x:v>
      </x:c>
      <x:c r="AL559" s="4" t="n">
        <x:f>COUNTIFS('Material routes'!$D$6:$D$1505,A559,'Material routes'!$C$6:$C$1505,"Tool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t="str">
        <x:v>proposal.collection.pressed_husk_apron</x:v>
      </x:c>
      <x:c r="B560" s="4" t="str">
        <x:v>Pressed-husk apron</x:v>
      </x:c>
      <x:c r="C560" s="4" t="str">
        <x:v>Not applicable</x:v>
      </x:c>
      <x:c r="D560" s="4" t="str">
        <x:v>Equipment</x:v>
      </x:c>
      <x:c r="E560" s="4" t="str">
        <x:v>Wearable</x:v>
      </x:c>
      <x:c r="F560" s="4" t="str">
        <x:v>New proposal</x:v>
      </x:c>
      <x:c r="G560" s="4" t="str">
        <x:v>Workshop over-garment made from costly pressed sheets</x:v>
      </x:c>
      <x:c r="H560" s="4" t="str">
        <x:v>None</x:v>
      </x:c>
      <x:c r="I560" s="4" t="str">
        <x:v>Physical inventory / cargo item; dimensions and packing unresolved</x:v>
      </x:c>
      <x:c r="J560" s="4"/>
      <x:c r="K560" s="4"/>
      <x:c r="L560" s="4" t="str">
        <x:v>Candidate inputs: Bonded husk sheet; Ceramic toggle fastener</x:v>
      </x:c>
      <x:c r="M560" s="4" t="str">
        <x:v>Candidate workshop or contained preparation route; detailed tools, quantities and conditions unresolved</x:v>
      </x:c>
      <x:c r="N560" s="4" t="str">
        <x:v>Not implemented</x:v>
      </x:c>
      <x:c r="O560" s="4" t="str">
        <x:v>Specific dimensions, yield, fit, performance and service conditions remain open.</x:v>
      </x:c>
      <x:c r="P560" s="4" t="str">
        <x:v>Design-dependent; processed biological materials remain costly</x:v>
      </x:c>
      <x:c r="Q560" s="4"/>
      <x:c r="R560" s="4"/>
      <x:c r="S560" s="4"/>
      <x:c r="T560" s="4"/>
      <x:c r="U560" s="4" t="str">
        <x:v>Candidate inputs are partial. Resolve tools, supporting materials, energy, recovery and compatibility before recipes become craftable.</x:v>
      </x:c>
      <x:c r="V560" s="4" t="str">
        <x:v>pressed-husk apron; collection expansion; wearable</x:v>
      </x:c>
      <x:c r="W560" s="4" t="str">
        <x:v>New item proposal, October 15, 2026. Setting reference (source proposal): https://github.com/sleepyseamonster/Arc-Dust/blob/f6f98515c005dc3c73cccd9cbc031691745740c6/02-Arc-Dust-Worldbuilding/world/materials/industrial-material-palette.md</x:v>
      </x:c>
      <x:c r="X560" s="4" t="str">
        <x:v>Wearable</x:v>
      </x:c>
      <x:c r="Y560" s="4" t="str">
        <x:v>Finished item</x:v>
      </x:c>
      <x:c r="Z560" s="4" t="str">
        <x:v>Manufactured / unresolved</x:v>
      </x:c>
      <x:c r="AA560" s="4" t="str">
        <x:v>Protection</x:v>
      </x:c>
      <x:c r="AB560" s="4" t="str">
        <x:v>Husk fiber</x:v>
      </x:c>
      <x:c r="AC560" s="4" t="str">
        <x:v>Garment</x:v>
      </x:c>
      <x:c r="AD560" s="4" t="str">
        <x:v>Proposal</x:v>
      </x:c>
      <x:c r="AE560" s="4" t="str">
        <x:f>LOWER(A560&amp;"; "&amp;B560&amp;"; "&amp;D560&amp;"; "&amp;E560&amp;"; "&amp;X560&amp;"; "&amp;Y560&amp;"; "&amp;Z560&amp;"; "&amp;AA560&amp;"; "&amp;AB560&amp;"; "&amp;AC560&amp;"; "&amp;AD560&amp;"; "&amp;V560&amp;"; "&amp;C560&amp;"; "&amp;AH560&amp;"; "&amp;AI560)</x:f>
        <x:v>proposal.collection.pressed_husk_apron; pressed-husk apron; equipment; wearable; wearable; finished item; manufactured / unresolved; protection; husk fiber; garment; proposal; pressed-husk apron; collection expansion; wearable; not applicable; t3; finished item</x:v>
      </x:c>
      <x:c r="AF560" s="4" t="str">
        <x:v>Collection expansion classification. Distinct type, use and material family; new item proposal unless author direction is marked.</x:v>
      </x:c>
      <x:c r="AG560" s="4" t="str">
        <x:v>Finished endpoint or currency. Material tier is separate from finished input tier.</x:v>
      </x:c>
      <x:c r="AH560" s="4" t="str">
        <x:v>T3</x:v>
      </x:c>
      <x:c r="AI560" s="4" t="str">
        <x:v>Finished item</x:v>
      </x:c>
      <x:c r="AJ560" s="4" t="n">
        <x:f>COUNTIFS('Material routes'!$D$6:$D$1505,A560,'Material routes'!$C$6:$C$1505,"Output")</x:f>
        <x:v>1</x:v>
      </x:c>
      <x:c r="AK560" s="4" t="n">
        <x:f>SUM(COUNTIFS('Material routes'!$D$6:$D$1505,A560,'Material routes'!$C$6:$C$1505,"Ingredient candidate"),COUNTIFS('Material routes'!$D$6:$D$1505,A560,'Material routes'!$C$6:$C$1505,"Consumed input"),COUNTIFS('Material routes'!$D$6:$D$1505,A560,'Material routes'!$C$6:$C$1505,"Contained input"),COUNTIFS('Material routes'!$D$6:$D$1505,A560,'Material routes'!$C$6:$C$1505,"Transform input"))</x:f>
        <x:v>0</x:v>
      </x:c>
      <x:c r="AL560" s="4" t="n">
        <x:f>COUNTIFS('Material routes'!$D$6:$D$1505,A560,'Material routes'!$C$6:$C$1505,"Tool candidate")</x:f>
        <x:v>0</x:v>
      </x:c>
      <x:c r="AM560" s="4" t="str">
        <x:f>IF(AJ560&gt;0,"Route listed; review status/completeness",IF(C560="T0","Raw entry feed; no production route","No production route listed"))</x:f>
        <x:v>Route listed; review status/completeness</x:v>
      </x:c>
      <x:c r="AN560" s="4" t="n">
        <x:f>IF(C560="T0",0,IF(C560="T1",1,IF(C560="T2",2,IF(C560="T3",3,IF(C560="T4",4,IF(C560="Unassigned",98,99))))))</x:f>
        <x:v>99</x:v>
      </x:c>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str">
        <x:v>Equipment</x:v>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inputs: Sized mica viewing sheet; Worked iron stock</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equipment; wearable; wearable; finished item; manufactured / unresolved; sun shading; mineral; garment; proposal; mica-brim sun visor; collection expansion; wearable; not applicable; t2; finished item</x:v>
      </x:c>
      <x:c r="AF561" s="4" t="str">
        <x:v>Collection expansion classification. Distinct type, use and material family; new item proposal unless author direction is marked.</x:v>
      </x:c>
      <x:c r="AG561" s="4" t="str">
        <x:v>Finished endpoint or currency. Material tier is separate from finished input tier.</x:v>
      </x:c>
      <x:c r="AH561" s="4" t="str">
        <x:v>T2</x:v>
      </x:c>
      <x:c r="AI561" s="4" t="str">
        <x:v>Finished item</x:v>
      </x:c>
      <x:c r="AJ561" s="4" t="n">
        <x:f>COUNTIFS('Material routes'!$D$6:$D$1505,A561,'Material routes'!$C$6:$C$1505,"Output")</x:f>
        <x:v>1</x:v>
      </x:c>
      <x:c r="AK561" s="4" t="n">
        <x:f>SUM(COUNTIFS('Material routes'!$D$6:$D$1505,A561,'Material routes'!$C$6:$C$1505,"Ingredient candidate"),COUNTIFS('Material routes'!$D$6:$D$1505,A561,'Material routes'!$C$6:$C$1505,"Consumed input"),COUNTIFS('Material routes'!$D$6:$D$1505,A561,'Material routes'!$C$6:$C$1505,"Contained input"),COUNTIFS('Material routes'!$D$6:$D$1505,A561,'Material routes'!$C$6:$C$1505,"Transform input"))</x:f>
        <x:v>0</x:v>
      </x:c>
      <x:c r="AL561" s="4" t="n">
        <x:f>COUNTIFS('Material routes'!$D$6:$D$1505,A561,'Material routes'!$C$6:$C$1505,"Tool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inputs: Dressed building-stone stock</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Metal or shell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metal or shell; assembly; proposal; founding-stone keepsake; collection expansion; cultural object; not applicable; t1; finished item</x:v>
      </x:c>
      <x:c r="AF562" s="4" t="str">
        <x:v>Collection expansion classification. Distinct type, use and material family; new item proposal unless author direction is marked.</x:v>
      </x:c>
      <x:c r="AG562" s="4" t="str">
        <x:v>Finished endpoint or currency. Material tier is separate from finished input tier.</x:v>
      </x:c>
      <x:c r="AH562" s="4" t="str">
        <x:v>T1</x:v>
      </x:c>
      <x:c r="AI562" s="4" t="str">
        <x:v>Finished item</x:v>
      </x:c>
      <x:c r="AJ562" s="4" t="n">
        <x:f>COUNTIFS('Material routes'!$D$6:$D$1505,A562,'Material routes'!$C$6:$C$1505,"Output")</x:f>
        <x:v>1</x:v>
      </x:c>
      <x:c r="AK562" s="4" t="n">
        <x:f>SUM(COUNTIFS('Material routes'!$D$6:$D$1505,A562,'Material routes'!$C$6:$C$1505,"Ingredient candidate"),COUNTIFS('Material routes'!$D$6:$D$1505,A562,'Material routes'!$C$6:$C$1505,"Consumed input"),COUNTIFS('Material routes'!$D$6:$D$1505,A562,'Material routes'!$C$6:$C$1505,"Contained input"),COUNTIFS('Material routes'!$D$6:$D$1505,A562,'Material routes'!$C$6:$C$1505,"Transform input"))</x:f>
        <x:v>0</x:v>
      </x:c>
      <x:c r="AL562" s="4" t="n">
        <x:f>COUNTIFS('Material routes'!$D$6:$D$1505,A562,'Material routes'!$C$6:$C$1505,"Tool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inputs: Polished gemstone blanks; Worked iron stock</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Metal or shell</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metal or shell; assembly; proposal; guild craft exemplar; collection expansion; cultural object; not applicable; t2; finished item</x:v>
      </x:c>
      <x:c r="AF563" s="4" t="str">
        <x:v>Collection expansion classification. Distinct type, use and material family; new item proposal unless author direction is marked.</x:v>
      </x:c>
      <x:c r="AG563" s="4" t="str">
        <x:v>Finished endpoint or currency. Material tier is separate from finished input tier.</x:v>
      </x:c>
      <x:c r="AH563" s="4" t="str">
        <x:v>T2</x:v>
      </x:c>
      <x:c r="AI563" s="4" t="str">
        <x:v>Finished item</x:v>
      </x:c>
      <x:c r="AJ563" s="4" t="n">
        <x:f>COUNTIFS('Material routes'!$D$6:$D$1505,A563,'Material routes'!$C$6:$C$1505,"Output")</x:f>
        <x:v>1</x:v>
      </x:c>
      <x:c r="AK563" s="4" t="n">
        <x:f>SUM(COUNTIFS('Material routes'!$D$6:$D$1505,A563,'Material routes'!$C$6:$C$1505,"Ingredient candidate"),COUNTIFS('Material routes'!$D$6:$D$1505,A563,'Material routes'!$C$6:$C$1505,"Consumed input"),COUNTIFS('Material routes'!$D$6:$D$1505,A563,'Material routes'!$C$6:$C$1505,"Contained input"),COUNTIFS('Material routes'!$D$6:$D$1505,A563,'Material routes'!$C$6:$C$1505,"Transform input"))</x:f>
        <x:v>0</x:v>
      </x:c>
      <x:c r="AL563" s="4" t="n">
        <x:f>COUNTIFS('Material routes'!$D$6:$D$1505,A563,'Material routes'!$C$6:$C$1505,"Tool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inputs: Steel stock</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 or shell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or shell; assembly; proposal; witness chain; collection expansion; cultural object; not applicable; t2; finished item</x:v>
      </x:c>
      <x:c r="AF564" s="4" t="str">
        <x:v>Collection expansion classification. Distinct type, use and material family; new item proposal unless author direction is marked.</x:v>
      </x:c>
      <x:c r="AG564" s="4" t="str">
        <x:v>Finished endpoint or currency. Material tier is separate from finished input tier.</x:v>
      </x:c>
      <x:c r="AH564" s="4" t="str">
        <x:v>T2</x:v>
      </x:c>
      <x:c r="AI564" s="4" t="str">
        <x:v>Finished item</x:v>
      </x:c>
      <x:c r="AJ564" s="4" t="n">
        <x:f>COUNTIFS('Material routes'!$D$6:$D$1505,A564,'Material routes'!$C$6:$C$1505,"Output")</x:f>
        <x:v>1</x:v>
      </x:c>
      <x:c r="AK564" s="4" t="n">
        <x:f>SUM(COUNTIFS('Material routes'!$D$6:$D$1505,A564,'Material routes'!$C$6:$C$1505,"Ingredient candidate"),COUNTIFS('Material routes'!$D$6:$D$1505,A564,'Material routes'!$C$6:$C$1505,"Consumed input"),COUNTIFS('Material routes'!$D$6:$D$1505,A564,'Material routes'!$C$6:$C$1505,"Contained input"),COUNTIFS('Material routes'!$D$6:$D$1505,A564,'Material routes'!$C$6:$C$1505,"Transform input"))</x:f>
        <x:v>0</x:v>
      </x:c>
      <x:c r="AL564" s="4" t="n">
        <x:f>COUNTIFS('Material routes'!$D$6:$D$1505,A564,'Material routes'!$C$6:$C$1505,"Tool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inputs: Burnished shell inlay scales; Drawn bronze strip stock</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or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or shell; assembly; proposal; canister coming-of-age pendant; collection expansion; cultural object; not applicable; t2; finished item</x:v>
      </x:c>
      <x:c r="AF565" s="4" t="str">
        <x:v>Collection expansion classification. Distinct type, use and material family; new item proposal unless author direction is marked.</x:v>
      </x:c>
      <x:c r="AG565" s="4" t="str">
        <x:v>Finished endpoint or currency. Material tier is separate from finished input tier.</x:v>
      </x:c>
      <x:c r="AH565" s="4" t="str">
        <x:v>T2</x:v>
      </x:c>
      <x:c r="AI565" s="4" t="str">
        <x:v>Finished item</x:v>
      </x:c>
      <x:c r="AJ565" s="4" t="n">
        <x:f>COUNTIFS('Material routes'!$D$6:$D$1505,A565,'Material routes'!$C$6:$C$1505,"Output")</x:f>
        <x:v>1</x:v>
      </x:c>
      <x:c r="AK565" s="4" t="n">
        <x:f>SUM(COUNTIFS('Material routes'!$D$6:$D$1505,A565,'Material routes'!$C$6:$C$1505,"Ingredient candidate"),COUNTIFS('Material routes'!$D$6:$D$1505,A565,'Material routes'!$C$6:$C$1505,"Consumed input"),COUNTIFS('Material routes'!$D$6:$D$1505,A565,'Material routes'!$C$6:$C$1505,"Contained input"),COUNTIFS('Material routes'!$D$6:$D$1505,A565,'Material routes'!$C$6:$C$1505,"Transform input"))</x:f>
        <x:v>0</x:v>
      </x:c>
      <x:c r="AL565" s="4" t="n">
        <x:f>COUNTIFS('Material routes'!$D$6:$D$1505,A565,'Material routes'!$C$6:$C$1505,"Tool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inputs: Ceramic insulating bead; Tendon cord</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Metal or shell</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metal or shell; assembly; proposal; pilgrim route bead strand; collection expansion; cultural object; not applicable; t3; finished item</x:v>
      </x:c>
      <x:c r="AF566" s="4" t="str">
        <x:v>Collection expansion classification. Distinct type, use and material family; new item proposal unless author direction is marked.</x:v>
      </x:c>
      <x:c r="AG566" s="4" t="str">
        <x:v>Finished endpoint or currency. Material tier is separate from finished input tier.</x:v>
      </x:c>
      <x:c r="AH566" s="4" t="str">
        <x:v>T3</x:v>
      </x:c>
      <x:c r="AI566" s="4" t="str">
        <x:v>Finished item</x:v>
      </x:c>
      <x:c r="AJ566" s="4" t="n">
        <x:f>COUNTIFS('Material routes'!$D$6:$D$1505,A566,'Material routes'!$C$6:$C$1505,"Output")</x:f>
        <x:v>1</x:v>
      </x:c>
      <x:c r="AK566" s="4" t="n">
        <x:f>SUM(COUNTIFS('Material routes'!$D$6:$D$1505,A566,'Material routes'!$C$6:$C$1505,"Ingredient candidate"),COUNTIFS('Material routes'!$D$6:$D$1505,A566,'Material routes'!$C$6:$C$1505,"Consumed input"),COUNTIFS('Material routes'!$D$6:$D$1505,A566,'Material routes'!$C$6:$C$1505,"Contained input"),COUNTIFS('Material routes'!$D$6:$D$1505,A566,'Material routes'!$C$6:$C$1505,"Transform input"))</x:f>
        <x:v>0</x:v>
      </x:c>
      <x:c r="AL566" s="4" t="n">
        <x:f>COUNTIFS('Material routes'!$D$6:$D$1505,A566,'Material routes'!$C$6:$C$1505,"Tool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inputs: Separated shell lamina stock</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Metal or shell</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metal or shell; assembly; proposal; ancestor shell silhouette; collection expansion; cultural object; not applicable; t1; finished item</x:v>
      </x:c>
      <x:c r="AF567" s="4" t="str">
        <x:v>Collection expansion classification. Distinct type, use and material family; new item proposal unless author direction is marked.</x:v>
      </x:c>
      <x:c r="AG567" s="4" t="str">
        <x:v>Finished endpoint or currency. Material tier is separate from finished input tier.</x:v>
      </x:c>
      <x:c r="AH567" s="4" t="str">
        <x:v>T1</x:v>
      </x:c>
      <x:c r="AI567" s="4" t="str">
        <x:v>Finished item</x:v>
      </x:c>
      <x:c r="AJ567" s="4" t="n">
        <x:f>COUNTIFS('Material routes'!$D$6:$D$1505,A567,'Material routes'!$C$6:$C$1505,"Output")</x:f>
        <x:v>1</x:v>
      </x:c>
      <x:c r="AK567" s="4" t="n">
        <x:f>SUM(COUNTIFS('Material routes'!$D$6:$D$1505,A567,'Material routes'!$C$6:$C$1505,"Ingredient candidate"),COUNTIFS('Material routes'!$D$6:$D$1505,A567,'Material routes'!$C$6:$C$1505,"Consumed input"),COUNTIFS('Material routes'!$D$6:$D$1505,A567,'Material routes'!$C$6:$C$1505,"Contained input"),COUNTIFS('Material routes'!$D$6:$D$1505,A567,'Material routes'!$C$6:$C$1505,"Transform input"))</x:f>
        <x:v>0</x:v>
      </x:c>
      <x:c r="AL567" s="4" t="n">
        <x:f>COUNTIFS('Material routes'!$D$6:$D$1505,A567,'Material routes'!$C$6:$C$1505,"Tool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inputs: Drawn bronze strip stock</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 or shell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or shell; assembly; proposal; work-crew oath clasp; collection expansion; cultural object; not applicable; t2; finished item</x:v>
      </x:c>
      <x:c r="AF568" s="4" t="str">
        <x:v>Collection expansion classification. Distinct type, use and material family; new item proposal unless author direction is marked.</x:v>
      </x:c>
      <x:c r="AG568" s="4" t="str">
        <x:v>Finished endpoint or currency. Material tier is separate from finished input tier.</x:v>
      </x:c>
      <x:c r="AH568" s="4" t="str">
        <x:v>T2</x:v>
      </x:c>
      <x:c r="AI568" s="4" t="str">
        <x:v>Finished item</x:v>
      </x:c>
      <x:c r="AJ568" s="4" t="n">
        <x:f>COUNTIFS('Material routes'!$D$6:$D$1505,A568,'Material routes'!$C$6:$C$1505,"Output")</x:f>
        <x:v>1</x:v>
      </x:c>
      <x:c r="AK568" s="4" t="n">
        <x:f>SUM(COUNTIFS('Material routes'!$D$6:$D$1505,A568,'Material routes'!$C$6:$C$1505,"Ingredient candidate"),COUNTIFS('Material routes'!$D$6:$D$1505,A568,'Material routes'!$C$6:$C$1505,"Consumed input"),COUNTIFS('Material routes'!$D$6:$D$1505,A568,'Material routes'!$C$6:$C$1505,"Contained input"),COUNTIFS('Material routes'!$D$6:$D$1505,A568,'Material routes'!$C$6:$C$1505,"Transform input"))</x:f>
        <x:v>0</x:v>
      </x:c>
      <x:c r="AL568" s="4" t="n">
        <x:f>COUNTIFS('Material routes'!$D$6:$D$1505,A568,'Material routes'!$C$6:$C$1505,"Tool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inputs: Field magnets; Dressed building-stone stock</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Metal or shell</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metal or shell; assembly; proposal; ceremonial magnet stand; collection expansion; cultural object; not applicable; unassigned; finished item</x:v>
      </x:c>
      <x:c r="AF569" s="4" t="str">
        <x:v>Collection expansion classification. Distinct type, use and material family; new item proposal unless author direction is marked.</x:v>
      </x:c>
      <x:c r="AG569" s="4" t="str">
        <x:v>Finished endpoint or currency. Material tier is separate from finished input tier.</x:v>
      </x:c>
      <x:c r="AH569" s="4" t="str">
        <x:v>Unassigned</x:v>
      </x:c>
      <x:c r="AI569" s="4" t="str">
        <x:v>Finished item</x:v>
      </x:c>
      <x:c r="AJ569" s="4" t="n">
        <x:f>COUNTIFS('Material routes'!$D$6:$D$1505,A569,'Material routes'!$C$6:$C$1505,"Output")</x:f>
        <x:v>1</x:v>
      </x:c>
      <x:c r="AK569" s="4" t="n">
        <x:f>SUM(COUNTIFS('Material routes'!$D$6:$D$1505,A569,'Material routes'!$C$6:$C$1505,"Ingredient candidate"),COUNTIFS('Material routes'!$D$6:$D$1505,A569,'Material routes'!$C$6:$C$1505,"Consumed input"),COUNTIFS('Material routes'!$D$6:$D$1505,A569,'Material routes'!$C$6:$C$1505,"Contained input"),COUNTIFS('Material routes'!$D$6:$D$1505,A569,'Material routes'!$C$6:$C$1505,"Transform input"))</x:f>
        <x:v>0</x:v>
      </x:c>
      <x:c r="AL569" s="4" t="n">
        <x:f>COUNTIFS('Material routes'!$D$6:$D$1505,A569,'Material routes'!$C$6:$C$1505,"Tool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inputs: Refractory ceramic stock; Prepared mineral pigment powder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Metal or shell</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metal or shell; assembly; proposal; masterwork presentation tile; collection expansion; cultural object; not applicable; t2; finished item</x:v>
      </x:c>
      <x:c r="AF570" s="4" t="str">
        <x:v>Collection expansion classification. Distinct type, use and material family; new item proposal unless author direction is marked.</x:v>
      </x:c>
      <x:c r="AG570" s="4" t="str">
        <x:v>Finished endpoint or currency. Material tier is separate from finished input tier.</x:v>
      </x:c>
      <x:c r="AH570" s="4" t="str">
        <x:v>T2</x:v>
      </x:c>
      <x:c r="AI570" s="4" t="str">
        <x:v>Finished item</x:v>
      </x:c>
      <x:c r="AJ570" s="4" t="n">
        <x:f>COUNTIFS('Material routes'!$D$6:$D$1505,A570,'Material routes'!$C$6:$C$1505,"Output")</x:f>
        <x:v>1</x:v>
      </x:c>
      <x:c r="AK570" s="4" t="n">
        <x:f>SUM(COUNTIFS('Material routes'!$D$6:$D$1505,A570,'Material routes'!$C$6:$C$1505,"Ingredient candidate"),COUNTIFS('Material routes'!$D$6:$D$1505,A570,'Material routes'!$C$6:$C$1505,"Consumed input"),COUNTIFS('Material routes'!$D$6:$D$1505,A570,'Material routes'!$C$6:$C$1505,"Contained input"),COUNTIFS('Material routes'!$D$6:$D$1505,A570,'Material routes'!$C$6:$C$1505,"Transform input"))</x:f>
        <x:v>0</x:v>
      </x:c>
      <x:c r="AL570" s="4" t="n">
        <x:f>COUNTIFS('Material routes'!$D$6:$D$1505,A570,'Material routes'!$C$6:$C$1505,"Tool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routes'!$D$6:$D$1505,A571,'Material routes'!$C$6:$C$1505,"Output")</x:f>
        <x:v>0</x:v>
      </x:c>
      <x:c r="AK571" s="4" t="n">
        <x:f>SUM(COUNTIFS('Material routes'!$D$6:$D$1505,A571,'Material routes'!$C$6:$C$1505,"Ingredient candidate"),COUNTIFS('Material routes'!$D$6:$D$1505,A571,'Material routes'!$C$6:$C$1505,"Consumed input"),COUNTIFS('Material routes'!$D$6:$D$1505,A571,'Material routes'!$C$6:$C$1505,"Contained input"),COUNTIFS('Material routes'!$D$6:$D$1505,A571,'Material routes'!$C$6:$C$1505,"Transform input"))</x:f>
        <x:v>0</x:v>
      </x:c>
      <x:c r="AL571" s="4" t="n">
        <x:f>COUNTIFS('Material routes'!$D$6:$D$1505,A571,'Material routes'!$C$6:$C$1505,"Tool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routes'!$D$6:$D$1505,A572,'Material routes'!$C$6:$C$1505,"Output")</x:f>
        <x:v>0</x:v>
      </x:c>
      <x:c r="AK572" s="4" t="n">
        <x:f>SUM(COUNTIFS('Material routes'!$D$6:$D$1505,A572,'Material routes'!$C$6:$C$1505,"Ingredient candidate"),COUNTIFS('Material routes'!$D$6:$D$1505,A572,'Material routes'!$C$6:$C$1505,"Consumed input"),COUNTIFS('Material routes'!$D$6:$D$1505,A572,'Material routes'!$C$6:$C$1505,"Contained input"),COUNTIFS('Material routes'!$D$6:$D$1505,A572,'Material routes'!$C$6:$C$1505,"Transform input"))</x:f>
        <x:v>0</x:v>
      </x:c>
      <x:c r="AL572" s="4" t="n">
        <x:f>COUNTIFS('Material routes'!$D$6:$D$1505,A572,'Material routes'!$C$6:$C$1505,"Tool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str">
        <x:v>Everyday objects</x:v>
      </x:c>
      <x:c r="E573" s="4" t="str">
        <x:v>Household utensil</x:v>
      </x:c>
      <x:c r="F573" s="4" t="str">
        <x:v>New proposal</x:v>
      </x:c>
      <x:c r="G573" s="4" t="str">
        <x:v>Transfers thick Phagia meal portions</x:v>
      </x:c>
      <x:c r="H573" s="4" t="str">
        <x:v>None</x:v>
      </x:c>
      <x:c r="I573" s="4" t="str">
        <x:v>Physical inventory / cargo item; dimensions and packing unresolved</x:v>
      </x:c>
      <x:c r="J573" s="4"/>
      <x:c r="K573" s="4"/>
      <x:c r="L573" s="4" t="str">
        <x:v>Candidate inputs: Annealed iron sheet stock; Worked iron stock</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str">
        <x:v>long-handled meal ladle; collection expansion; household utensil</x:v>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Ceramic and 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everyday objects; household utensil; household utensil; finished item; manufactured / unresolved; food service; ceramic and metal; assembly; proposal; long-handled meal ladle; collection expansion; household utensil; not applicable; t3; finished item</x:v>
      </x:c>
      <x:c r="AF573" s="4" t="str">
        <x:v>Collection expansion classification. Distinct type, use and material family; new item proposal unless author direction is marked.</x:v>
      </x:c>
      <x:c r="AG573" s="4" t="str">
        <x:v>Finished endpoint or currency. Material tier is separate from finished input tier.</x:v>
      </x:c>
      <x:c r="AH573" s="4" t="str">
        <x:v>T3</x:v>
      </x:c>
      <x:c r="AI573" s="4" t="str">
        <x:v>Finished item</x:v>
      </x:c>
      <x:c r="AJ573" s="4" t="n">
        <x:f>COUNTIFS('Material routes'!$D$6:$D$1505,A573,'Material routes'!$C$6:$C$1505,"Output")</x:f>
        <x:v>1</x:v>
      </x:c>
      <x:c r="AK573" s="4" t="n">
        <x:f>SUM(COUNTIFS('Material routes'!$D$6:$D$1505,A573,'Material routes'!$C$6:$C$1505,"Ingredient candidate"),COUNTIFS('Material routes'!$D$6:$D$1505,A573,'Material routes'!$C$6:$C$1505,"Consumed input"),COUNTIFS('Material routes'!$D$6:$D$1505,A573,'Material routes'!$C$6:$C$1505,"Contained input"),COUNTIFS('Material routes'!$D$6:$D$1505,A573,'Material routes'!$C$6:$C$1505,"Transform input"))</x:f>
        <x:v>0</x:v>
      </x:c>
      <x:c r="AL573" s="4" t="n">
        <x:f>COUNTIFS('Material routes'!$D$6:$D$1505,A573,'Material routes'!$C$6:$C$1505,"Tool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str">
        <x:v>Everyday objects</x:v>
      </x:c>
      <x:c r="E574" s="4" t="str">
        <x:v>Household utensil</x:v>
      </x:c>
      <x:c r="F574" s="4" t="str">
        <x:v>New proposal</x:v>
      </x:c>
      <x:c r="G574" s="4" t="str">
        <x:v>Measures consistent meal portions</x:v>
      </x:c>
      <x:c r="H574" s="4" t="str">
        <x:v>None</x:v>
      </x:c>
      <x:c r="I574" s="4" t="str">
        <x:v>Physical inventory / cargo item; dimensions and packing unresolved</x:v>
      </x:c>
      <x:c r="J574" s="4"/>
      <x:c r="K574" s="4"/>
      <x:c r="L574" s="4" t="str">
        <x:v>Candidate inputs: Prepared ceramic body feed</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str">
        <x:v>ceramic portion scoop; collection expansion; household utensil</x:v>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 and metal</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everyday objects; household utensil; household utensil; finished item; manufactured / unresolved; food service; ceramic and metal; assembly; proposal; ceramic portion scoop; collection expansion; household utensil; not applicable; t1; finished item</x:v>
      </x:c>
      <x:c r="AF574" s="4" t="str">
        <x:v>Collection expansion classification. Distinct type, use and material family; new item proposal unless author direction is marked.</x:v>
      </x:c>
      <x:c r="AG574" s="4" t="str">
        <x:v>Finished endpoint or currency. Material tier is separate from finished input tier.</x:v>
      </x:c>
      <x:c r="AH574" s="4" t="str">
        <x:v>T1</x:v>
      </x:c>
      <x:c r="AI574" s="4" t="str">
        <x:v>Finished item</x:v>
      </x:c>
      <x:c r="AJ574" s="4" t="n">
        <x:f>COUNTIFS('Material routes'!$D$6:$D$1505,A574,'Material routes'!$C$6:$C$1505,"Output")</x:f>
        <x:v>1</x:v>
      </x:c>
      <x:c r="AK574" s="4" t="n">
        <x:f>SUM(COUNTIFS('Material routes'!$D$6:$D$1505,A574,'Material routes'!$C$6:$C$1505,"Ingredient candidate"),COUNTIFS('Material routes'!$D$6:$D$1505,A574,'Material routes'!$C$6:$C$1505,"Consumed input"),COUNTIFS('Material routes'!$D$6:$D$1505,A574,'Material routes'!$C$6:$C$1505,"Contained input"),COUNTIFS('Material routes'!$D$6:$D$1505,A574,'Material routes'!$C$6:$C$1505,"Transform input"))</x:f>
        <x:v>0</x:v>
      </x:c>
      <x:c r="AL574" s="4" t="n">
        <x:f>COUNTIFS('Material routes'!$D$6:$D$1505,A574,'Material routes'!$C$6:$C$1505,"Tool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str">
        <x:v>Everyday objects</x:v>
      </x:c>
      <x:c r="E575" s="4" t="str">
        <x:v>Household utensil</x:v>
      </x:c>
      <x:c r="F575" s="4" t="str">
        <x:v>New proposal</x:v>
      </x:c>
      <x:c r="G575" s="4" t="str">
        <x:v>Carries bowls and sealed portions</x:v>
      </x:c>
      <x:c r="H575" s="4" t="str">
        <x:v>None</x:v>
      </x:c>
      <x:c r="I575" s="4" t="str">
        <x:v>Physical inventory / cargo item; dimensions and packing unresolved</x:v>
      </x:c>
      <x:c r="J575" s="4"/>
      <x:c r="K575" s="4"/>
      <x:c r="L575" s="4" t="str">
        <x:v>Candidate inputs: Separated shell lamina stock; Worked iron stock</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str">
        <x:v>shell serving tray; collection expansion; household utensil</x:v>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Ceramic and metal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everyday objects; household utensil; household utensil; finished item; manufactured / unresolved; food service; ceramic and metal; assembly; proposal; shell serving tray; collection expansion; household utensil; not applicable; t2; finished item</x:v>
      </x:c>
      <x:c r="AF575" s="4" t="str">
        <x:v>Collection expansion classification. Distinct type, use and material family; new item proposal unless author direction is marked.</x:v>
      </x:c>
      <x:c r="AG575" s="4" t="str">
        <x:v>Finished endpoint or currency. Material tier is separate from finished input tier.</x:v>
      </x:c>
      <x:c r="AH575" s="4" t="str">
        <x:v>T2</x:v>
      </x:c>
      <x:c r="AI575" s="4" t="str">
        <x:v>Finished item</x:v>
      </x:c>
      <x:c r="AJ575" s="4" t="n">
        <x:f>COUNTIFS('Material routes'!$D$6:$D$1505,A575,'Material routes'!$C$6:$C$1505,"Output")</x:f>
        <x:v>1</x:v>
      </x:c>
      <x:c r="AK575" s="4" t="n">
        <x:f>SUM(COUNTIFS('Material routes'!$D$6:$D$1505,A575,'Material routes'!$C$6:$C$1505,"Ingredient candidate"),COUNTIFS('Material routes'!$D$6:$D$1505,A575,'Material routes'!$C$6:$C$1505,"Consumed input"),COUNTIFS('Material routes'!$D$6:$D$1505,A575,'Material routes'!$C$6:$C$1505,"Contained input"),COUNTIFS('Material routes'!$D$6:$D$1505,A575,'Material routes'!$C$6:$C$1505,"Transform input"))</x:f>
        <x:v>0</x:v>
      </x:c>
      <x:c r="AL575" s="4" t="n">
        <x:f>COUNTIFS('Material routes'!$D$6:$D$1505,A575,'Material routes'!$C$6:$C$1505,"Tool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str">
        <x:v>Everyday objects</x:v>
      </x:c>
      <x:c r="E576" s="4" t="str">
        <x:v>Household utensil</x:v>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inputs: Spring-grade steel stock</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str">
        <x:v>metal eating tongs; collection expansion; household utensil</x:v>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Ceramic and 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everyday objects; household utensil; household utensil; finished item; manufactured / unresolved; food service; ceramic and metal; assembly; proposal; metal eating tongs; collection expansion; household utensil; not applicable; t3; finished item</x:v>
      </x:c>
      <x:c r="AF576" s="4" t="str">
        <x:v>Collection expansion classification. Distinct type, use and material family; new item proposal unless author direction is marked.</x:v>
      </x:c>
      <x:c r="AG576" s="4" t="str">
        <x:v>Finished endpoint or currency. Material tier is separate from finished input tier.</x:v>
      </x:c>
      <x:c r="AH576" s="4" t="str">
        <x:v>T3</x:v>
      </x:c>
      <x:c r="AI576" s="4" t="str">
        <x:v>Finished item</x:v>
      </x:c>
      <x:c r="AJ576" s="4" t="n">
        <x:f>COUNTIFS('Material routes'!$D$6:$D$1505,A576,'Material routes'!$C$6:$C$1505,"Output")</x:f>
        <x:v>1</x:v>
      </x:c>
      <x:c r="AK576" s="4" t="n">
        <x:f>SUM(COUNTIFS('Material routes'!$D$6:$D$1505,A576,'Material routes'!$C$6:$C$1505,"Ingredient candidate"),COUNTIFS('Material routes'!$D$6:$D$1505,A576,'Material routes'!$C$6:$C$1505,"Consumed input"),COUNTIFS('Material routes'!$D$6:$D$1505,A576,'Material routes'!$C$6:$C$1505,"Contained input"),COUNTIFS('Material routes'!$D$6:$D$1505,A576,'Material routes'!$C$6:$C$1505,"Transform input"))</x:f>
        <x:v>0</x:v>
      </x:c>
      <x:c r="AL576" s="4" t="n">
        <x:f>COUNTIFS('Material routes'!$D$6:$D$1505,A576,'Material routes'!$C$6:$C$1505,"Tool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inputs: Husk-fiber paper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routes'!$D$6:$D$1505,A577,'Material routes'!$C$6:$C$1505,"Output")</x:f>
        <x:v>1</x:v>
      </x:c>
      <x:c r="AK577" s="4" t="n">
        <x:f>SUM(COUNTIFS('Material routes'!$D$6:$D$1505,A577,'Material routes'!$C$6:$C$1505,"Ingredient candidate"),COUNTIFS('Material routes'!$D$6:$D$1505,A577,'Material routes'!$C$6:$C$1505,"Consumed input"),COUNTIFS('Material routes'!$D$6:$D$1505,A577,'Material routes'!$C$6:$C$1505,"Contained input"),COUNTIFS('Material routes'!$D$6:$D$1505,A577,'Material routes'!$C$6:$C$1505,"Transform input"))</x:f>
        <x:v>0</x:v>
      </x:c>
      <x:c r="AL577" s="4" t="n">
        <x:f>COUNTIFS('Material routes'!$D$6:$D$1505,A577,'Material routes'!$C$6:$C$1505,"Tool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inputs: Husk-fiber paper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routes'!$D$6:$D$1505,A578,'Material routes'!$C$6:$C$1505,"Output")</x:f>
        <x:v>1</x:v>
      </x:c>
      <x:c r="AK578" s="4" t="n">
        <x:f>SUM(COUNTIFS('Material routes'!$D$6:$D$1505,A578,'Material routes'!$C$6:$C$1505,"Ingredient candidate"),COUNTIFS('Material routes'!$D$6:$D$1505,A578,'Material routes'!$C$6:$C$1505,"Consumed input"),COUNTIFS('Material routes'!$D$6:$D$1505,A578,'Material routes'!$C$6:$C$1505,"Contained input"),COUNTIFS('Material routes'!$D$6:$D$1505,A578,'Material routes'!$C$6:$C$1505,"Transform input"))</x:f>
        <x:v>0</x:v>
      </x:c>
      <x:c r="AL578" s="4" t="n">
        <x:f>COUNTIFS('Material routes'!$D$6:$D$1505,A578,'Material routes'!$C$6:$C$1505,"Tool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inputs: Husk-fiber paper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routes'!$D$6:$D$1505,A579,'Material routes'!$C$6:$C$1505,"Output")</x:f>
        <x:v>1</x:v>
      </x:c>
      <x:c r="AK579" s="4" t="n">
        <x:f>SUM(COUNTIFS('Material routes'!$D$6:$D$1505,A579,'Material routes'!$C$6:$C$1505,"Ingredient candidate"),COUNTIFS('Material routes'!$D$6:$D$1505,A579,'Material routes'!$C$6:$C$1505,"Consumed input"),COUNTIFS('Material routes'!$D$6:$D$1505,A579,'Material routes'!$C$6:$C$1505,"Contained input"),COUNTIFS('Material routes'!$D$6:$D$1505,A579,'Material routes'!$C$6:$C$1505,"Transform input"))</x:f>
        <x:v>0</x:v>
      </x:c>
      <x:c r="AL579" s="4" t="n">
        <x:f>COUNTIFS('Material routes'!$D$6:$D$1505,A579,'Material routes'!$C$6:$C$1505,"Tool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str">
        <x:v>Cultural objects</x:v>
      </x:c>
      <x:c r="E580" s="4" t="str">
        <x:v>Document</x:v>
      </x:c>
      <x:c r="F580" s="4" t="str">
        <x:v>New proposal</x:v>
      </x:c>
      <x:c r="G580" s="4" t="str">
        <x:v>Records rations and food preparation notes</x:v>
      </x:c>
      <x:c r="H580" s="4" t="str">
        <x:v>None</x:v>
      </x:c>
      <x:c r="I580" s="4" t="str">
        <x:v>Physical inventory / cargo item; dimensions and packing unresolved</x:v>
      </x:c>
      <x:c r="J580" s="4"/>
      <x:c r="K580" s="4"/>
      <x:c r="L580" s="4" t="str">
        <x:v>Candidate inputs: Husk-fiber paper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str">
        <x:v>household meal ledger; collection expansion; document</x:v>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cultural objects; document; document; finished item; manufactured / unresolved; writing and records; husk fiber; folio; proposal; household meal ledger; collection expansion; document; not applicable; t2; finished item</x:v>
      </x:c>
      <x:c r="AF580" s="4" t="str">
        <x:v>Collection expansion classification. Distinct type, use and material family; new item proposal unless author direction is marked.</x:v>
      </x:c>
      <x:c r="AG580" s="4" t="str">
        <x:v>Finished endpoint or currency. Material tier is separate from finished input tier.</x:v>
      </x:c>
      <x:c r="AH580" s="4" t="str">
        <x:v>T2</x:v>
      </x:c>
      <x:c r="AI580" s="4" t="str">
        <x:v>Finished item</x:v>
      </x:c>
      <x:c r="AJ580" s="4" t="n">
        <x:f>COUNTIFS('Material routes'!$D$6:$D$1505,A580,'Material routes'!$C$6:$C$1505,"Output")</x:f>
        <x:v>1</x:v>
      </x:c>
      <x:c r="AK580" s="4" t="n">
        <x:f>SUM(COUNTIFS('Material routes'!$D$6:$D$1505,A580,'Material routes'!$C$6:$C$1505,"Ingredient candidate"),COUNTIFS('Material routes'!$D$6:$D$1505,A580,'Material routes'!$C$6:$C$1505,"Consumed input"),COUNTIFS('Material routes'!$D$6:$D$1505,A580,'Material routes'!$C$6:$C$1505,"Contained input"),COUNTIFS('Material routes'!$D$6:$D$1505,A580,'Material routes'!$C$6:$C$1505,"Transform input"))</x:f>
        <x:v>0</x:v>
      </x:c>
      <x:c r="AL580" s="4" t="n">
        <x:f>COUNTIFS('Material routes'!$D$6:$D$1505,A580,'Material routes'!$C$6:$C$1505,"Tool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inputs: Husk-fiber paper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routes'!$D$6:$D$1505,A581,'Material routes'!$C$6:$C$1505,"Output")</x:f>
        <x:v>1</x:v>
      </x:c>
      <x:c r="AK581" s="4" t="n">
        <x:f>SUM(COUNTIFS('Material routes'!$D$6:$D$1505,A581,'Material routes'!$C$6:$C$1505,"Ingredient candidate"),COUNTIFS('Material routes'!$D$6:$D$1505,A581,'Material routes'!$C$6:$C$1505,"Consumed input"),COUNTIFS('Material routes'!$D$6:$D$1505,A581,'Material routes'!$C$6:$C$1505,"Contained input"),COUNTIFS('Material routes'!$D$6:$D$1505,A581,'Material routes'!$C$6:$C$1505,"Transform input"))</x:f>
        <x:v>0</x:v>
      </x:c>
      <x:c r="AL581" s="4" t="n">
        <x:f>COUNTIFS('Material routes'!$D$6:$D$1505,A581,'Material routes'!$C$6:$C$1505,"Tool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inputs: Steel stock</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Assembly</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assembly; proposal; straight-cut spur gear; collection expansion; machine part; t3; not applicable; component</x:v>
      </x:c>
      <x:c r="AF582" s="4" t="str">
        <x:v>Collection expansion classification. Distinct type, use and material family; new item proposal unless author direction is marked.</x:v>
      </x:c>
      <x:c r="AG582" s="4" t="str">
        <x:v>Selected candidate processing route places this stock at T3. Raw entry is T0; source rarity does not raise tier.</x:v>
      </x:c>
      <x:c r="AH582" s="4" t="str">
        <x:v>Not applicable</x:v>
      </x:c>
      <x:c r="AI582" s="4" t="str">
        <x:v>Component</x:v>
      </x:c>
      <x:c r="AJ582" s="4" t="n">
        <x:f>COUNTIFS('Material routes'!$D$6:$D$1505,A582,'Material routes'!$C$6:$C$1505,"Output")</x:f>
        <x:v>1</x:v>
      </x:c>
      <x:c r="AK582" s="4" t="n">
        <x:f>SUM(COUNTIFS('Material routes'!$D$6:$D$1505,A582,'Material routes'!$C$6:$C$1505,"Ingredient candidate"),COUNTIFS('Material routes'!$D$6:$D$1505,A582,'Material routes'!$C$6:$C$1505,"Consumed input"),COUNTIFS('Material routes'!$D$6:$D$1505,A582,'Material routes'!$C$6:$C$1505,"Contained input"),COUNTIFS('Material routes'!$D$6:$D$1505,A582,'Material routes'!$C$6:$C$1505,"Transform input"))</x:f>
        <x:v>0</x:v>
      </x:c>
      <x:c r="AL582" s="4" t="n">
        <x:f>COUNTIFS('Material routes'!$D$6:$D$1505,A582,'Material routes'!$C$6:$C$1505,"Tool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inputs: Steel stock</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Assembly</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assembly; proposal; bevel drive gear; collection expansion; machine part; t3; not applicable; component</x:v>
      </x:c>
      <x:c r="AF583" s="4" t="str">
        <x:v>Collection expansion classification. Distinct type, use and material family; new item proposal unless author direction is marked.</x:v>
      </x:c>
      <x:c r="AG583" s="4" t="str">
        <x:v>Selected candidate processing route places this stock at T3. Raw entry is T0; source rarity does not raise tier.</x:v>
      </x:c>
      <x:c r="AH583" s="4" t="str">
        <x:v>Not applicable</x:v>
      </x:c>
      <x:c r="AI583" s="4" t="str">
        <x:v>Component</x:v>
      </x:c>
      <x:c r="AJ583" s="4" t="n">
        <x:f>COUNTIFS('Material routes'!$D$6:$D$1505,A583,'Material routes'!$C$6:$C$1505,"Output")</x:f>
        <x:v>1</x:v>
      </x:c>
      <x:c r="AK583" s="4" t="n">
        <x:f>SUM(COUNTIFS('Material routes'!$D$6:$D$1505,A583,'Material routes'!$C$6:$C$1505,"Ingredient candidate"),COUNTIFS('Material routes'!$D$6:$D$1505,A583,'Material routes'!$C$6:$C$1505,"Consumed input"),COUNTIFS('Material routes'!$D$6:$D$1505,A583,'Material routes'!$C$6:$C$1505,"Contained input"),COUNTIFS('Material routes'!$D$6:$D$1505,A583,'Material routes'!$C$6:$C$1505,"Transform input"))</x:f>
        <x:v>0</x:v>
      </x:c>
      <x:c r="AL583" s="4" t="n">
        <x:f>COUNTIFS('Material routes'!$D$6:$D$1505,A583,'Material routes'!$C$6:$C$1505,"Tool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inputs: Steel stock</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Assembly</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assembly; proposal; worm drive screw; collection expansion; machine part; t3; not applicable; component</x:v>
      </x:c>
      <x:c r="AF584" s="4" t="str">
        <x:v>Collection expansion classification. Distinct type, use and material family; new item proposal unless author direction is marked.</x:v>
      </x:c>
      <x:c r="AG584" s="4" t="str">
        <x:v>Selected candidate processing route places this stock at T3. Raw entry is T0; source rarity does not raise tier.</x:v>
      </x:c>
      <x:c r="AH584" s="4" t="str">
        <x:v>Not applicable</x:v>
      </x:c>
      <x:c r="AI584" s="4" t="str">
        <x:v>Component</x:v>
      </x:c>
      <x:c r="AJ584" s="4" t="n">
        <x:f>COUNTIFS('Material routes'!$D$6:$D$1505,A584,'Material routes'!$C$6:$C$1505,"Output")</x:f>
        <x:v>1</x:v>
      </x:c>
      <x:c r="AK584" s="4" t="n">
        <x:f>SUM(COUNTIFS('Material routes'!$D$6:$D$1505,A584,'Material routes'!$C$6:$C$1505,"Ingredient candidate"),COUNTIFS('Material routes'!$D$6:$D$1505,A584,'Material routes'!$C$6:$C$1505,"Consumed input"),COUNTIFS('Material routes'!$D$6:$D$1505,A584,'Material routes'!$C$6:$C$1505,"Contained input"),COUNTIFS('Material routes'!$D$6:$D$1505,A584,'Material routes'!$C$6:$C$1505,"Transform input"))</x:f>
        <x:v>0</x:v>
      </x:c>
      <x:c r="AL584" s="4" t="n">
        <x:f>COUNTIFS('Material routes'!$D$6:$D$1505,A584,'Material routes'!$C$6:$C$1505,"Tool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inputs: Prepared bronze bearing stock</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routes'!$D$6:$D$1505,A585,'Material routes'!$C$6:$C$1505,"Output")</x:f>
        <x:v>1</x:v>
      </x:c>
      <x:c r="AK585" s="4" t="n">
        <x:f>SUM(COUNTIFS('Material routes'!$D$6:$D$1505,A585,'Material routes'!$C$6:$C$1505,"Ingredient candidate"),COUNTIFS('Material routes'!$D$6:$D$1505,A585,'Material routes'!$C$6:$C$1505,"Consumed input"),COUNTIFS('Material routes'!$D$6:$D$1505,A585,'Material routes'!$C$6:$C$1505,"Contained input"),COUNTIFS('Material routes'!$D$6:$D$1505,A585,'Material routes'!$C$6:$C$1505,"Transform input"))</x:f>
        <x:v>0</x:v>
      </x:c>
      <x:c r="AL585" s="4" t="n">
        <x:f>COUNTIFS('Material routes'!$D$6:$D$1505,A585,'Material routes'!$C$6:$C$1505,"Tool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inputs: Steel stock</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routes'!$D$6:$D$1505,A586,'Material routes'!$C$6:$C$1505,"Output")</x:f>
        <x:v>1</x:v>
      </x:c>
      <x:c r="AK586" s="4" t="n">
        <x:f>SUM(COUNTIFS('Material routes'!$D$6:$D$1505,A586,'Material routes'!$C$6:$C$1505,"Ingredient candidate"),COUNTIFS('Material routes'!$D$6:$D$1505,A586,'Material routes'!$C$6:$C$1505,"Consumed input"),COUNTIFS('Material routes'!$D$6:$D$1505,A586,'Material routes'!$C$6:$C$1505,"Contained input"),COUNTIFS('Material routes'!$D$6:$D$1505,A586,'Material routes'!$C$6:$C$1505,"Transform input"))</x:f>
        <x:v>0</x:v>
      </x:c>
      <x:c r="AL586" s="4" t="n">
        <x:f>COUNTIFS('Material routes'!$D$6:$D$1505,A586,'Material routes'!$C$6:$C$1505,"Tool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inputs: Steel stock</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routes'!$D$6:$D$1505,A587,'Material routes'!$C$6:$C$1505,"Output")</x:f>
        <x:v>1</x:v>
      </x:c>
      <x:c r="AK587" s="4" t="n">
        <x:f>SUM(COUNTIFS('Material routes'!$D$6:$D$1505,A587,'Material routes'!$C$6:$C$1505,"Ingredient candidate"),COUNTIFS('Material routes'!$D$6:$D$1505,A587,'Material routes'!$C$6:$C$1505,"Consumed input"),COUNTIFS('Material routes'!$D$6:$D$1505,A587,'Material routes'!$C$6:$C$1505,"Contained input"),COUNTIFS('Material routes'!$D$6:$D$1505,A587,'Material routes'!$C$6:$C$1505,"Transform input"))</x:f>
        <x:v>0</x:v>
      </x:c>
      <x:c r="AL587" s="4" t="n">
        <x:f>COUNTIFS('Material routes'!$D$6:$D$1505,A587,'Material routes'!$C$6:$C$1505,"Tool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inputs: Steel stock; Matched metal fastener set</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Assembly</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assembly; proposal; split shaft coupling; collection expansion; machine part; t4; not applicable; component</x:v>
      </x:c>
      <x:c r="AF588" s="4" t="str">
        <x:v>Collection expansion classification. Distinct type, use and material family; new item proposal unless author direction is marked.</x:v>
      </x:c>
      <x:c r="AG588" s="4" t="str">
        <x:v>Selected candidate processing route places this stock at T4. Raw entry is T0; source rarity does not raise tier.</x:v>
      </x:c>
      <x:c r="AH588" s="4" t="str">
        <x:v>Not applicable</x:v>
      </x:c>
      <x:c r="AI588" s="4" t="str">
        <x:v>Component</x:v>
      </x:c>
      <x:c r="AJ588" s="4" t="n">
        <x:f>COUNTIFS('Material routes'!$D$6:$D$1505,A588,'Material routes'!$C$6:$C$1505,"Output")</x:f>
        <x:v>1</x:v>
      </x:c>
      <x:c r="AK588" s="4" t="n">
        <x:f>SUM(COUNTIFS('Material routes'!$D$6:$D$1505,A588,'Material routes'!$C$6:$C$1505,"Ingredient candidate"),COUNTIFS('Material routes'!$D$6:$D$1505,A588,'Material routes'!$C$6:$C$1505,"Consumed input"),COUNTIFS('Material routes'!$D$6:$D$1505,A588,'Material routes'!$C$6:$C$1505,"Contained input"),COUNTIFS('Material routes'!$D$6:$D$1505,A588,'Material routes'!$C$6:$C$1505,"Transform input"))</x:f>
        <x:v>0</x:v>
      </x:c>
      <x:c r="AL588" s="4" t="n">
        <x:f>COUNTIFS('Material routes'!$D$6:$D$1505,A588,'Material routes'!$C$6:$C$1505,"Tool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inputs: Steel stock</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Assembly</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assembly; proposal; keyed drive shaft; collection expansion; machine part; t3; not applicable; component</x:v>
      </x:c>
      <x:c r="AF589" s="4" t="str">
        <x:v>Collection expansion classification. Distinct type, use and material family; new item proposal unless author direction is marked.</x:v>
      </x:c>
      <x:c r="AG589" s="4" t="str">
        <x:v>Selected candidate processing route places this stock at T3. Raw entry is T0; source rarity does not raise tier.</x:v>
      </x:c>
      <x:c r="AH589" s="4" t="str">
        <x:v>Not applicable</x:v>
      </x:c>
      <x:c r="AI589" s="4" t="str">
        <x:v>Component</x:v>
      </x:c>
      <x:c r="AJ589" s="4" t="n">
        <x:f>COUNTIFS('Material routes'!$D$6:$D$1505,A589,'Material routes'!$C$6:$C$1505,"Output")</x:f>
        <x:v>1</x:v>
      </x:c>
      <x:c r="AK589" s="4" t="n">
        <x:f>SUM(COUNTIFS('Material routes'!$D$6:$D$1505,A589,'Material routes'!$C$6:$C$1505,"Ingredient candidate"),COUNTIFS('Material routes'!$D$6:$D$1505,A589,'Material routes'!$C$6:$C$1505,"Consumed input"),COUNTIFS('Material routes'!$D$6:$D$1505,A589,'Material routes'!$C$6:$C$1505,"Contained input"),COUNTIFS('Material routes'!$D$6:$D$1505,A589,'Material routes'!$C$6:$C$1505,"Transform input"))</x:f>
        <x:v>1</x:v>
      </x:c>
      <x:c r="AL589" s="4" t="n">
        <x:f>COUNTIFS('Material routes'!$D$6:$D$1505,A589,'Material routes'!$C$6:$C$1505,"Tool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inputs: Steel stock</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Assembly</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assembly; proposal; eccentric cam disc; collection expansion; machine part; t3; not applicable; component</x:v>
      </x:c>
      <x:c r="AF590" s="4" t="str">
        <x:v>Collection expansion classification. Distinct type, use and material family; new item proposal unless author direction is marked.</x:v>
      </x:c>
      <x:c r="AG590" s="4" t="str">
        <x:v>Selected candidate processing route places this stock at T3. Raw entry is T0; source rarity does not raise tier.</x:v>
      </x:c>
      <x:c r="AH590" s="4" t="str">
        <x:v>Not applicable</x:v>
      </x:c>
      <x:c r="AI590" s="4" t="str">
        <x:v>Component</x:v>
      </x:c>
      <x:c r="AJ590" s="4" t="n">
        <x:f>COUNTIFS('Material routes'!$D$6:$D$1505,A590,'Material routes'!$C$6:$C$1505,"Output")</x:f>
        <x:v>1</x:v>
      </x:c>
      <x:c r="AK590" s="4" t="n">
        <x:f>SUM(COUNTIFS('Material routes'!$D$6:$D$1505,A590,'Material routes'!$C$6:$C$1505,"Ingredient candidate"),COUNTIFS('Material routes'!$D$6:$D$1505,A590,'Material routes'!$C$6:$C$1505,"Consumed input"),COUNTIFS('Material routes'!$D$6:$D$1505,A590,'Material routes'!$C$6:$C$1505,"Contained input"),COUNTIFS('Material routes'!$D$6:$D$1505,A590,'Material routes'!$C$6:$C$1505,"Transform input"))</x:f>
        <x:v>0</x:v>
      </x:c>
      <x:c r="AL590" s="4" t="n">
        <x:f>COUNTIFS('Material routes'!$D$6:$D$1505,A590,'Material routes'!$C$6:$C$1505,"Tool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inputs: Lapped bronze bearing blanks; Steel stock</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routes'!$D$6:$D$1505,A591,'Material routes'!$C$6:$C$1505,"Output")</x:f>
        <x:v>1</x:v>
      </x:c>
      <x:c r="AK591" s="4" t="n">
        <x:f>SUM(COUNTIFS('Material routes'!$D$6:$D$1505,A591,'Material routes'!$C$6:$C$1505,"Ingredient candidate"),COUNTIFS('Material routes'!$D$6:$D$1505,A591,'Material routes'!$C$6:$C$1505,"Consumed input"),COUNTIFS('Material routes'!$D$6:$D$1505,A591,'Material routes'!$C$6:$C$1505,"Contained input"),COUNTIFS('Material routes'!$D$6:$D$1505,A591,'Material routes'!$C$6:$C$1505,"Transform input"))</x:f>
        <x:v>0</x:v>
      </x:c>
      <x:c r="AL591" s="4" t="n">
        <x:f>COUNTIFS('Material routes'!$D$6:$D$1505,A591,'Material routes'!$C$6:$C$1505,"Tool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inputs: Steel stock</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routes'!$D$6:$D$1505,A592,'Material routes'!$C$6:$C$1505,"Output")</x:f>
        <x:v>1</x:v>
      </x:c>
      <x:c r="AK592" s="4" t="n">
        <x:f>SUM(COUNTIFS('Material routes'!$D$6:$D$1505,A592,'Material routes'!$C$6:$C$1505,"Ingredient candidate"),COUNTIFS('Material routes'!$D$6:$D$1505,A592,'Material routes'!$C$6:$C$1505,"Consumed input"),COUNTIFS('Material routes'!$D$6:$D$1505,A592,'Material routes'!$C$6:$C$1505,"Contained input"),COUNTIFS('Material routes'!$D$6:$D$1505,A592,'Material routes'!$C$6:$C$1505,"Transform input"))</x:f>
        <x:v>0</x:v>
      </x:c>
      <x:c r="AL592" s="4" t="n">
        <x:f>COUNTIFS('Material routes'!$D$6:$D$1505,A592,'Material routes'!$C$6:$C$1505,"Tool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inputs: Spring-grade steel stock</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routes'!$D$6:$D$1505,A593,'Material routes'!$C$6:$C$1505,"Output")</x:f>
        <x:v>1</x:v>
      </x:c>
      <x:c r="AK593" s="4" t="n">
        <x:f>SUM(COUNTIFS('Material routes'!$D$6:$D$1505,A593,'Material routes'!$C$6:$C$1505,"Ingredient candidate"),COUNTIFS('Material routes'!$D$6:$D$1505,A593,'Material routes'!$C$6:$C$1505,"Consumed input"),COUNTIFS('Material routes'!$D$6:$D$1505,A593,'Material routes'!$C$6:$C$1505,"Contained input"),COUNTIFS('Material routes'!$D$6:$D$1505,A593,'Material routes'!$C$6:$C$1505,"Transform input"))</x:f>
        <x:v>1</x:v>
      </x:c>
      <x:c r="AL593" s="4" t="n">
        <x:f>COUNTIFS('Material routes'!$D$6:$D$1505,A593,'Material routes'!$C$6:$C$1505,"Tool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inputs: Spring-grade steel stock</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routes'!$D$6:$D$1505,A594,'Material routes'!$C$6:$C$1505,"Output")</x:f>
        <x:v>1</x:v>
      </x:c>
      <x:c r="AK594" s="4" t="n">
        <x:f>SUM(COUNTIFS('Material routes'!$D$6:$D$1505,A594,'Material routes'!$C$6:$C$1505,"Ingredient candidate"),COUNTIFS('Material routes'!$D$6:$D$1505,A594,'Material routes'!$C$6:$C$1505,"Consumed input"),COUNTIFS('Material routes'!$D$6:$D$1505,A594,'Material routes'!$C$6:$C$1505,"Contained input"),COUNTIFS('Material routes'!$D$6:$D$1505,A594,'Material routes'!$C$6:$C$1505,"Transform input"))</x:f>
        <x:v>2</x:v>
      </x:c>
      <x:c r="AL594" s="4" t="n">
        <x:f>COUNTIFS('Material routes'!$D$6:$D$1505,A594,'Material routes'!$C$6:$C$1505,"Tool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inputs: Spring-grade steel stock</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routes'!$D$6:$D$1505,A595,'Material routes'!$C$6:$C$1505,"Output")</x:f>
        <x:v>1</x:v>
      </x:c>
      <x:c r="AK595" s="4" t="n">
        <x:f>SUM(COUNTIFS('Material routes'!$D$6:$D$1505,A595,'Material routes'!$C$6:$C$1505,"Ingredient candidate"),COUNTIFS('Material routes'!$D$6:$D$1505,A595,'Material routes'!$C$6:$C$1505,"Consumed input"),COUNTIFS('Material routes'!$D$6:$D$1505,A595,'Material routes'!$C$6:$C$1505,"Contained input"),COUNTIFS('Material routes'!$D$6:$D$1505,A595,'Material routes'!$C$6:$C$1505,"Transform input"))</x:f>
        <x:v>1</x:v>
      </x:c>
      <x:c r="AL595" s="4" t="n">
        <x:f>COUNTIFS('Material routes'!$D$6:$D$1505,A595,'Material routes'!$C$6:$C$1505,"Tool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inputs: Drawn steel tube stock</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routes'!$D$6:$D$1505,A596,'Material routes'!$C$6:$C$1505,"Output")</x:f>
        <x:v>1</x:v>
      </x:c>
      <x:c r="AK596" s="4" t="n">
        <x:f>SUM(COUNTIFS('Material routes'!$D$6:$D$1505,A596,'Material routes'!$C$6:$C$1505,"Ingredient candidate"),COUNTIFS('Material routes'!$D$6:$D$1505,A596,'Material routes'!$C$6:$C$1505,"Consumed input"),COUNTIFS('Material routes'!$D$6:$D$1505,A596,'Material routes'!$C$6:$C$1505,"Contained input"),COUNTIFS('Material routes'!$D$6:$D$1505,A596,'Material routes'!$C$6:$C$1505,"Transform input"))</x:f>
        <x:v>0</x:v>
      </x:c>
      <x:c r="AL596" s="4" t="n">
        <x:f>COUNTIFS('Material routes'!$D$6:$D$1505,A596,'Material routes'!$C$6:$C$1505,"Tool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inputs: Prepared bronze bearing stock</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Assembly</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assembly; proposal; oil-channel bronze sleeve; collection expansion; machine part; t3; not applicable; component</x:v>
      </x:c>
      <x:c r="AF597" s="4" t="str">
        <x:v>Collection expansion classification. Distinct type, use and material family; new item proposal unless author direction is marked.</x:v>
      </x:c>
      <x:c r="AG597" s="4" t="str">
        <x:v>Selected candidate processing route places this stock at T3. Raw entry is T0; source rarity does not raise tier.</x:v>
      </x:c>
      <x:c r="AH597" s="4" t="str">
        <x:v>Not applicable</x:v>
      </x:c>
      <x:c r="AI597" s="4" t="str">
        <x:v>Component</x:v>
      </x:c>
      <x:c r="AJ597" s="4" t="n">
        <x:f>COUNTIFS('Material routes'!$D$6:$D$1505,A597,'Material routes'!$C$6:$C$1505,"Output")</x:f>
        <x:v>1</x:v>
      </x:c>
      <x:c r="AK597" s="4" t="n">
        <x:f>SUM(COUNTIFS('Material routes'!$D$6:$D$1505,A597,'Material routes'!$C$6:$C$1505,"Ingredient candidate"),COUNTIFS('Material routes'!$D$6:$D$1505,A597,'Material routes'!$C$6:$C$1505,"Consumed input"),COUNTIFS('Material routes'!$D$6:$D$1505,A597,'Material routes'!$C$6:$C$1505,"Contained input"),COUNTIFS('Material routes'!$D$6:$D$1505,A597,'Material routes'!$C$6:$C$1505,"Transform input"))</x:f>
        <x:v>0</x:v>
      </x:c>
      <x:c r="AL597" s="4" t="n">
        <x:f>COUNTIFS('Material routes'!$D$6:$D$1505,A597,'Material routes'!$C$6:$C$1505,"Tool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inputs: Worked iron stock; Matched metal fastener set</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routes'!$D$6:$D$1505,A598,'Material routes'!$C$6:$C$1505,"Output")</x:f>
        <x:v>1</x:v>
      </x:c>
      <x:c r="AK598" s="4" t="n">
        <x:f>SUM(COUNTIFS('Material routes'!$D$6:$D$1505,A598,'Material routes'!$C$6:$C$1505,"Ingredient candidate"),COUNTIFS('Material routes'!$D$6:$D$1505,A598,'Material routes'!$C$6:$C$1505,"Consumed input"),COUNTIFS('Material routes'!$D$6:$D$1505,A598,'Material routes'!$C$6:$C$1505,"Contained input"),COUNTIFS('Material routes'!$D$6:$D$1505,A598,'Material routes'!$C$6:$C$1505,"Transform input"))</x:f>
        <x:v>1</x:v>
      </x:c>
      <x:c r="AL598" s="4" t="n">
        <x:f>COUNTIFS('Material routes'!$D$6:$D$1505,A598,'Material routes'!$C$6:$C$1505,"Tool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inputs: Worked iron stock</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routes'!$D$6:$D$1505,A599,'Material routes'!$C$6:$C$1505,"Output")</x:f>
        <x:v>1</x:v>
      </x:c>
      <x:c r="AK599" s="4" t="n">
        <x:f>SUM(COUNTIFS('Material routes'!$D$6:$D$1505,A599,'Material routes'!$C$6:$C$1505,"Ingredient candidate"),COUNTIFS('Material routes'!$D$6:$D$1505,A599,'Material routes'!$C$6:$C$1505,"Consumed input"),COUNTIFS('Material routes'!$D$6:$D$1505,A599,'Material routes'!$C$6:$C$1505,"Contained input"),COUNTIFS('Material routes'!$D$6:$D$1505,A599,'Material routes'!$C$6:$C$1505,"Transform input"))</x:f>
        <x:v>1</x:v>
      </x:c>
      <x:c r="AL599" s="4" t="n">
        <x:f>COUNTIFS('Material routes'!$D$6:$D$1505,A599,'Material routes'!$C$6:$C$1505,"Tool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inputs: Pressed chitin friction stock; Annealed iron sheet stock</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Metal</x:v>
      </x:c>
      <x:c r="AC600" s="4" t="str">
        <x:v>Assembly</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metal; assembly; proposal; clutch friction disc; collection expansion; machine part; t4; not applicable; component</x:v>
      </x:c>
      <x:c r="AF600" s="4" t="str">
        <x:v>Collection expansion classification. Distinct type, use and material family; new item proposal unless author direction is marked.</x:v>
      </x:c>
      <x:c r="AG600" s="4" t="str">
        <x:v>Selected candidate processing route places this stock at T4. Raw entry is T0; source rarity does not raise tier.</x:v>
      </x:c>
      <x:c r="AH600" s="4" t="str">
        <x:v>Not applicable</x:v>
      </x:c>
      <x:c r="AI600" s="4" t="str">
        <x:v>Component</x:v>
      </x:c>
      <x:c r="AJ600" s="4" t="n">
        <x:f>COUNTIFS('Material routes'!$D$6:$D$1505,A600,'Material routes'!$C$6:$C$1505,"Output")</x:f>
        <x:v>1</x:v>
      </x:c>
      <x:c r="AK600" s="4" t="n">
        <x:f>SUM(COUNTIFS('Material routes'!$D$6:$D$1505,A600,'Material routes'!$C$6:$C$1505,"Ingredient candidate"),COUNTIFS('Material routes'!$D$6:$D$1505,A600,'Material routes'!$C$6:$C$1505,"Consumed input"),COUNTIFS('Material routes'!$D$6:$D$1505,A600,'Material routes'!$C$6:$C$1505,"Contained input"),COUNTIFS('Material routes'!$D$6:$D$1505,A600,'Material routes'!$C$6:$C$1505,"Transform input"))</x:f>
        <x:v>0</x:v>
      </x:c>
      <x:c r="AL600" s="4" t="n">
        <x:f>COUNTIFS('Material routes'!$D$6:$D$1505,A600,'Material routes'!$C$6:$C$1505,"Tool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inputs: Steel stock</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routes'!$D$6:$D$1505,A601,'Material routes'!$C$6:$C$1505,"Output")</x:f>
        <x:v>1</x:v>
      </x:c>
      <x:c r="AK601" s="4" t="n">
        <x:f>SUM(COUNTIFS('Material routes'!$D$6:$D$1505,A601,'Material routes'!$C$6:$C$1505,"Ingredient candidate"),COUNTIFS('Material routes'!$D$6:$D$1505,A601,'Material routes'!$C$6:$C$1505,"Consumed input"),COUNTIFS('Material routes'!$D$6:$D$1505,A601,'Material routes'!$C$6:$C$1505,"Contained input"),COUNTIFS('Material routes'!$D$6:$D$1505,A601,'Material routes'!$C$6:$C$1505,"Transform input"))</x:f>
        <x:v>0</x:v>
      </x:c>
      <x:c r="AL601" s="4" t="n">
        <x:f>COUNTIFS('Material routes'!$D$6:$D$1505,A601,'Material routes'!$C$6:$C$1505,"Tool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inputs: Pressed chitin friction stock; Worked iron stock</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Metal</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metal; assembly; proposal; brake lining shoe; collection expansion; machine part; t3; not applicable; component</x:v>
      </x:c>
      <x:c r="AF602" s="4" t="str">
        <x:v>Collection expansion classification. Distinct type, use and material family; new item proposal unless author direction is marked.</x:v>
      </x:c>
      <x:c r="AG602" s="4" t="str">
        <x:v>Selected candidate processing route places this stock at T3. Raw entry is T0; source rarity does not raise tier.</x:v>
      </x:c>
      <x:c r="AH602" s="4" t="str">
        <x:v>Not applicable</x:v>
      </x:c>
      <x:c r="AI602" s="4" t="str">
        <x:v>Component</x:v>
      </x:c>
      <x:c r="AJ602" s="4" t="n">
        <x:f>COUNTIFS('Material routes'!$D$6:$D$1505,A602,'Material routes'!$C$6:$C$1505,"Output")</x:f>
        <x:v>1</x:v>
      </x:c>
      <x:c r="AK602" s="4" t="n">
        <x:f>SUM(COUNTIFS('Material routes'!$D$6:$D$1505,A602,'Material routes'!$C$6:$C$1505,"Ingredient candidate"),COUNTIFS('Material routes'!$D$6:$D$1505,A602,'Material routes'!$C$6:$C$1505,"Consumed input"),COUNTIFS('Material routes'!$D$6:$D$1505,A602,'Material routes'!$C$6:$C$1505,"Contained input"),COUNTIFS('Material routes'!$D$6:$D$1505,A602,'Material routes'!$C$6:$C$1505,"Transform input"))</x:f>
        <x:v>1</x:v>
      </x:c>
      <x:c r="AL602" s="4" t="n">
        <x:f>COUNTIFS('Material routes'!$D$6:$D$1505,A602,'Material routes'!$C$6:$C$1505,"Tool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inputs: Steel stock</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Assembly</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assembly; proposal; counterweight chain link; collection expansion; machine part; t3; not applicable; component</x:v>
      </x:c>
      <x:c r="AF603" s="4" t="str">
        <x:v>Collection expansion classification. Distinct type, use and material family; new item proposal unless author direction is marked.</x:v>
      </x:c>
      <x:c r="AG603" s="4" t="str">
        <x:v>Selected candidate processing route places this stock at T3. Raw entry is T0; source rarity does not raise tier.</x:v>
      </x:c>
      <x:c r="AH603" s="4" t="str">
        <x:v>Not applicable</x:v>
      </x:c>
      <x:c r="AI603" s="4" t="str">
        <x:v>Component</x:v>
      </x:c>
      <x:c r="AJ603" s="4" t="n">
        <x:f>COUNTIFS('Material routes'!$D$6:$D$1505,A603,'Material routes'!$C$6:$C$1505,"Output")</x:f>
        <x:v>1</x:v>
      </x:c>
      <x:c r="AK603" s="4" t="n">
        <x:f>SUM(COUNTIFS('Material routes'!$D$6:$D$1505,A603,'Material routes'!$C$6:$C$1505,"Ingredient candidate"),COUNTIFS('Material routes'!$D$6:$D$1505,A603,'Material routes'!$C$6:$C$1505,"Consumed input"),COUNTIFS('Material routes'!$D$6:$D$1505,A603,'Material routes'!$C$6:$C$1505,"Contained input"),COUNTIFS('Material routes'!$D$6:$D$1505,A603,'Material routes'!$C$6:$C$1505,"Transform input"))</x:f>
        <x:v>2</x:v>
      </x:c>
      <x:c r="AL603" s="4" t="n">
        <x:f>COUNTIFS('Material routes'!$D$6:$D$1505,A603,'Material routes'!$C$6:$C$1505,"Tool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inputs: Steel stock</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Assembly</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assembly; proposal; grooved lift pulley; collection expansion; machine part; t3; not applicable; component</x:v>
      </x:c>
      <x:c r="AF604" s="4" t="str">
        <x:v>Collection expansion classification. Distinct type, use and material family; new item proposal unless author direction is marked.</x:v>
      </x:c>
      <x:c r="AG604" s="4" t="str">
        <x:v>Selected candidate processing route places this stock at T3. Raw entry is T0; source rarity does not raise tier.</x:v>
      </x:c>
      <x:c r="AH604" s="4" t="str">
        <x:v>Not applicable</x:v>
      </x:c>
      <x:c r="AI604" s="4" t="str">
        <x:v>Component</x:v>
      </x:c>
      <x:c r="AJ604" s="4" t="n">
        <x:f>COUNTIFS('Material routes'!$D$6:$D$1505,A604,'Material routes'!$C$6:$C$1505,"Output")</x:f>
        <x:v>1</x:v>
      </x:c>
      <x:c r="AK604" s="4" t="n">
        <x:f>SUM(COUNTIFS('Material routes'!$D$6:$D$1505,A604,'Material routes'!$C$6:$C$1505,"Ingredient candidate"),COUNTIFS('Material routes'!$D$6:$D$1505,A604,'Material routes'!$C$6:$C$1505,"Consumed input"),COUNTIFS('Material routes'!$D$6:$D$1505,A604,'Material routes'!$C$6:$C$1505,"Contained input"),COUNTIFS('Material routes'!$D$6:$D$1505,A604,'Material routes'!$C$6:$C$1505,"Transform input"))</x:f>
        <x:v>2</x:v>
      </x:c>
      <x:c r="AL604" s="4" t="n">
        <x:f>COUNTIFS('Material routes'!$D$6:$D$1505,A604,'Material routes'!$C$6:$C$1505,"Tool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inputs: Steel stock</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routes'!$D$6:$D$1505,A605,'Material routes'!$C$6:$C$1505,"Output")</x:f>
        <x:v>1</x:v>
      </x:c>
      <x:c r="AK605" s="4" t="n">
        <x:f>SUM(COUNTIFS('Material routes'!$D$6:$D$1505,A605,'Material routes'!$C$6:$C$1505,"Ingredient candidate"),COUNTIFS('Material routes'!$D$6:$D$1505,A605,'Material routes'!$C$6:$C$1505,"Consumed input"),COUNTIFS('Material routes'!$D$6:$D$1505,A605,'Material routes'!$C$6:$C$1505,"Contained input"),COUNTIFS('Material routes'!$D$6:$D$1505,A605,'Material routes'!$C$6:$C$1505,"Transform input"))</x:f>
        <x:v>0</x:v>
      </x:c>
      <x:c r="AL605" s="4" t="n">
        <x:f>COUNTIFS('Material routes'!$D$6:$D$1505,A605,'Material routes'!$C$6:$C$1505,"Tool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inputs: Annealed iron sheet stock</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routes'!$D$6:$D$1505,A606,'Material routes'!$C$6:$C$1505,"Output")</x:f>
        <x:v>1</x:v>
      </x:c>
      <x:c r="AK606" s="4" t="n">
        <x:f>SUM(COUNTIFS('Material routes'!$D$6:$D$1505,A606,'Material routes'!$C$6:$C$1505,"Ingredient candidate"),COUNTIFS('Material routes'!$D$6:$D$1505,A606,'Material routes'!$C$6:$C$1505,"Consumed input"),COUNTIFS('Material routes'!$D$6:$D$1505,A606,'Material routes'!$C$6:$C$1505,"Contained input"),COUNTIFS('Material routes'!$D$6:$D$1505,A606,'Material routes'!$C$6:$C$1505,"Transform input"))</x:f>
        <x:v>0</x:v>
      </x:c>
      <x:c r="AL606" s="4" t="n">
        <x:f>COUNTIFS('Material routes'!$D$6:$D$1505,A606,'Material routes'!$C$6:$C$1505,"Tool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inputs: Refractory ceramic stock</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Metal</x:v>
      </x:c>
      <x:c r="AC607" s="4" t="str">
        <x:v>Assembly</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metal; assembly; proposal; ceramic piston sleeve; collection expansion; machine part; t3; not applicable; component</x:v>
      </x:c>
      <x:c r="AF607" s="4" t="str">
        <x:v>Collection expansion classification. Distinct type, use and material family; new item proposal unless author direction is marked.</x:v>
      </x:c>
      <x:c r="AG607" s="4" t="str">
        <x:v>Selected candidate processing route places this stock at T3. Raw entry is T0; source rarity does not raise tier.</x:v>
      </x:c>
      <x:c r="AH607" s="4" t="str">
        <x:v>Not applicable</x:v>
      </x:c>
      <x:c r="AI607" s="4" t="str">
        <x:v>Component</x:v>
      </x:c>
      <x:c r="AJ607" s="4" t="n">
        <x:f>COUNTIFS('Material routes'!$D$6:$D$1505,A607,'Material routes'!$C$6:$C$1505,"Output")</x:f>
        <x:v>1</x:v>
      </x:c>
      <x:c r="AK607" s="4" t="n">
        <x:f>SUM(COUNTIFS('Material routes'!$D$6:$D$1505,A607,'Material routes'!$C$6:$C$1505,"Ingredient candidate"),COUNTIFS('Material routes'!$D$6:$D$1505,A607,'Material routes'!$C$6:$C$1505,"Consumed input"),COUNTIFS('Material routes'!$D$6:$D$1505,A607,'Material routes'!$C$6:$C$1505,"Contained input"),COUNTIFS('Material routes'!$D$6:$D$1505,A607,'Material routes'!$C$6:$C$1505,"Transform input"))</x:f>
        <x:v>1</x:v>
      </x:c>
      <x:c r="AL607" s="4" t="n">
        <x:f>COUNTIFS('Material routes'!$D$6:$D$1505,A607,'Material routes'!$C$6:$C$1505,"Tool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inputs: Steel stock</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Assembly</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assembly; proposal; metal piston head; collection expansion; machine part; t3; not applicable; component</x:v>
      </x:c>
      <x:c r="AF608" s="4" t="str">
        <x:v>Collection expansion classification. Distinct type, use and material family; new item proposal unless author direction is marked.</x:v>
      </x:c>
      <x:c r="AG608" s="4" t="str">
        <x:v>Selected candidate processing route places this stock at T3. Raw entry is T0; source rarity does not raise tier.</x:v>
      </x:c>
      <x:c r="AH608" s="4" t="str">
        <x:v>Not applicable</x:v>
      </x:c>
      <x:c r="AI608" s="4" t="str">
        <x:v>Component</x:v>
      </x:c>
      <x:c r="AJ608" s="4" t="n">
        <x:f>COUNTIFS('Material routes'!$D$6:$D$1505,A608,'Material routes'!$C$6:$C$1505,"Output")</x:f>
        <x:v>1</x:v>
      </x:c>
      <x:c r="AK608" s="4" t="n">
        <x:f>SUM(COUNTIFS('Material routes'!$D$6:$D$1505,A608,'Material routes'!$C$6:$C$1505,"Ingredient candidate"),COUNTIFS('Material routes'!$D$6:$D$1505,A608,'Material routes'!$C$6:$C$1505,"Consumed input"),COUNTIFS('Material routes'!$D$6:$D$1505,A608,'Material routes'!$C$6:$C$1505,"Contained input"),COUNTIFS('Material routes'!$D$6:$D$1505,A608,'Material routes'!$C$6:$C$1505,"Transform input"))</x:f>
        <x:v>1</x:v>
      </x:c>
      <x:c r="AL608" s="4" t="n">
        <x:f>COUNTIFS('Material routes'!$D$6:$D$1505,A608,'Material routes'!$C$6:$C$1505,"Tool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inputs: Spring-grade steel stock; Threaded metal fitting blanks</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Metal</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metal; assembly; proposal; spring-seated check valve; collection expansion; machine part; t4; not applicable; component</x:v>
      </x:c>
      <x:c r="AF609" s="4" t="str">
        <x:v>Collection expansion classification. Distinct type, use and material family; new item proposal unless author direction is marked.</x:v>
      </x:c>
      <x:c r="AG609" s="4" t="str">
        <x:v>Selected candidate processing route places this stock at T4. Raw entry is T0; source rarity does not raise tier.</x:v>
      </x:c>
      <x:c r="AH609" s="4" t="str">
        <x:v>Not applicable</x:v>
      </x:c>
      <x:c r="AI609" s="4" t="str">
        <x:v>Component</x:v>
      </x:c>
      <x:c r="AJ609" s="4" t="n">
        <x:f>COUNTIFS('Material routes'!$D$6:$D$1505,A609,'Material routes'!$C$6:$C$1505,"Output")</x:f>
        <x:v>1</x:v>
      </x:c>
      <x:c r="AK609" s="4" t="n">
        <x:f>SUM(COUNTIFS('Material routes'!$D$6:$D$1505,A609,'Material routes'!$C$6:$C$1505,"Ingredient candidate"),COUNTIFS('Material routes'!$D$6:$D$1505,A609,'Material routes'!$C$6:$C$1505,"Consumed input"),COUNTIFS('Material routes'!$D$6:$D$1505,A609,'Material routes'!$C$6:$C$1505,"Contained input"),COUNTIFS('Material routes'!$D$6:$D$1505,A609,'Material routes'!$C$6:$C$1505,"Transform input"))</x:f>
        <x:v>1</x:v>
      </x:c>
      <x:c r="AL609" s="4" t="n">
        <x:f>COUNTIFS('Material routes'!$D$6:$D$1505,A609,'Material routes'!$C$6:$C$1505,"Tool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inputs: Graded graphite flakes; Prepared shell-binding adhesive</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Metal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metal; assembly; proposal; graphite current brush; collection expansion; machine part; t2; not applicable; component</x:v>
      </x:c>
      <x:c r="AF610" s="4" t="str">
        <x:v>Collection expansion classification. Distinct type, use and material family; new item proposal unless author direction is marked.</x:v>
      </x:c>
      <x:c r="AG610" s="4" t="str">
        <x:v>Selected candidate processing route places this stock at T2. Raw entry is T0; source rarity does not raise tier.</x:v>
      </x:c>
      <x:c r="AH610" s="4" t="str">
        <x:v>Not applicable</x:v>
      </x:c>
      <x:c r="AI610" s="4" t="str">
        <x:v>Component</x:v>
      </x:c>
      <x:c r="AJ610" s="4" t="n">
        <x:f>COUNTIFS('Material routes'!$D$6:$D$1505,A610,'Material routes'!$C$6:$C$1505,"Output")</x:f>
        <x:v>1</x:v>
      </x:c>
      <x:c r="AK610" s="4" t="n">
        <x:f>SUM(COUNTIFS('Material routes'!$D$6:$D$1505,A610,'Material routes'!$C$6:$C$1505,"Ingredient candidate"),COUNTIFS('Material routes'!$D$6:$D$1505,A610,'Material routes'!$C$6:$C$1505,"Consumed input"),COUNTIFS('Material routes'!$D$6:$D$1505,A610,'Material routes'!$C$6:$C$1505,"Contained input"),COUNTIFS('Material routes'!$D$6:$D$1505,A610,'Material routes'!$C$6:$C$1505,"Transform input"))</x:f>
        <x:v>1</x:v>
      </x:c>
      <x:c r="AL610" s="4" t="n">
        <x:f>COUNTIFS('Material routes'!$D$6:$D$1505,A610,'Material routes'!$C$6:$C$1505,"Tool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inputs: Refined copper cake; Ceramic insulating spacer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metal; assembly; proposal; segmented commutator ring; collection expansion; machine part; t4; not applicable; component</x:v>
      </x:c>
      <x:c r="AF611" s="4" t="str">
        <x:v>Collection expansion classification. Distinct type, use and material family; new item proposal unless author direction is marked.</x:v>
      </x:c>
      <x:c r="AG611" s="4" t="str">
        <x:v>Selected candidate processing route places this stock at T4. Raw entry is T0; source rarity does not raise tier.</x:v>
      </x:c>
      <x:c r="AH611" s="4" t="str">
        <x:v>Not applicable</x:v>
      </x:c>
      <x:c r="AI611" s="4" t="str">
        <x:v>Component</x:v>
      </x:c>
      <x:c r="AJ611" s="4" t="n">
        <x:f>COUNTIFS('Material routes'!$D$6:$D$1505,A611,'Material routes'!$C$6:$C$1505,"Output")</x:f>
        <x:v>1</x:v>
      </x:c>
      <x:c r="AK611" s="4" t="n">
        <x:f>SUM(COUNTIFS('Material routes'!$D$6:$D$1505,A611,'Material routes'!$C$6:$C$1505,"Ingredient candidate"),COUNTIFS('Material routes'!$D$6:$D$1505,A611,'Material routes'!$C$6:$C$1505,"Consumed input"),COUNTIFS('Material routes'!$D$6:$D$1505,A611,'Material routes'!$C$6:$C$1505,"Contained input"),COUNTIFS('Material routes'!$D$6:$D$1505,A611,'Material routes'!$C$6:$C$1505,"Transform input"))</x:f>
        <x:v>0</x:v>
      </x:c>
      <x:c r="AL611" s="4" t="n">
        <x:f>COUNTIFS('Material routes'!$D$6:$D$1505,A611,'Material routes'!$C$6:$C$1505,"Tool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inputs: Iron-wound core blank</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Metal</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metal; assembly; proposal; iron-wound relay core; collection expansion; machine part; t4; not applicable; component</x:v>
      </x:c>
      <x:c r="AF612" s="4" t="str">
        <x:v>Collection expansion classification. Distinct type, use and material family; new item proposal unless author direction is marked.</x:v>
      </x:c>
      <x:c r="AG612" s="4" t="str">
        <x:v>Selected candidate processing route places this stock at T4. Raw entry is T0; source rarity does not raise tier.</x:v>
      </x:c>
      <x:c r="AH612" s="4" t="str">
        <x:v>Not applicable</x:v>
      </x:c>
      <x:c r="AI612" s="4" t="str">
        <x:v>Component</x:v>
      </x:c>
      <x:c r="AJ612" s="4" t="n">
        <x:f>COUNTIFS('Material routes'!$D$6:$D$1505,A612,'Material routes'!$C$6:$C$1505,"Output")</x:f>
        <x:v>1</x:v>
      </x:c>
      <x:c r="AK612" s="4" t="n">
        <x:f>SUM(COUNTIFS('Material routes'!$D$6:$D$1505,A612,'Material routes'!$C$6:$C$1505,"Ingredient candidate"),COUNTIFS('Material routes'!$D$6:$D$1505,A612,'Material routes'!$C$6:$C$1505,"Consumed input"),COUNTIFS('Material routes'!$D$6:$D$1505,A612,'Material routes'!$C$6:$C$1505,"Contained input"),COUNTIFS('Material routes'!$D$6:$D$1505,A612,'Material routes'!$C$6:$C$1505,"Transform input"))</x:f>
        <x:v>0</x:v>
      </x:c>
      <x:c r="AL612" s="4" t="n">
        <x:f>COUNTIFS('Material routes'!$D$6:$D$1505,A612,'Material routes'!$C$6:$C$1505,"Tool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inputs: Sized mica viewing sheet; Annealed iron sheet stock</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Metal</x:v>
      </x:c>
      <x:c r="AC613" s="4" t="str">
        <x:v>Assembly</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metal; assembly; proposal; mica-separated terminal strip; collection expansion; machine part; t4; not applicable; component</x:v>
      </x:c>
      <x:c r="AF613" s="4" t="str">
        <x:v>Collection expansion classification. Distinct type, use and material family; new item proposal unless author direction is marked.</x:v>
      </x:c>
      <x:c r="AG613" s="4" t="str">
        <x:v>Selected candidate processing route places this stock at T4. Raw entry is T0; source rarity does not raise tier.</x:v>
      </x:c>
      <x:c r="AH613" s="4" t="str">
        <x:v>Not applicable</x:v>
      </x:c>
      <x:c r="AI613" s="4" t="str">
        <x:v>Component</x:v>
      </x:c>
      <x:c r="AJ613" s="4" t="n">
        <x:f>COUNTIFS('Material routes'!$D$6:$D$1505,A613,'Material routes'!$C$6:$C$1505,"Output")</x:f>
        <x:v>1</x:v>
      </x:c>
      <x:c r="AK613" s="4" t="n">
        <x:f>SUM(COUNTIFS('Material routes'!$D$6:$D$1505,A613,'Material routes'!$C$6:$C$1505,"Ingredient candidate"),COUNTIFS('Material routes'!$D$6:$D$1505,A613,'Material routes'!$C$6:$C$1505,"Consumed input"),COUNTIFS('Material routes'!$D$6:$D$1505,A613,'Material routes'!$C$6:$C$1505,"Contained input"),COUNTIFS('Material routes'!$D$6:$D$1505,A613,'Material routes'!$C$6:$C$1505,"Transform input"))</x:f>
        <x:v>2</x:v>
      </x:c>
      <x:c r="AL613" s="4" t="n">
        <x:f>COUNTIFS('Material routes'!$D$6:$D$1505,A613,'Material routes'!$C$6:$C$1505,"Tool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inputs: Refractory ceramic stock</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Metal</x:v>
      </x:c>
      <x:c r="AC614" s="4" t="str">
        <x:v>Assembly</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metal; assembly; proposal; ceramic wire-routing comb; collection expansion; machine part; t3; not applicable; component</x:v>
      </x:c>
      <x:c r="AF614" s="4" t="str">
        <x:v>Collection expansion classification. Distinct type, use and material family; new item proposal unless author direction is marked.</x:v>
      </x:c>
      <x:c r="AG614" s="4" t="str">
        <x:v>Selected candidate processing route places this stock at T3. Raw entry is T0; source rarity does not raise tier.</x:v>
      </x:c>
      <x:c r="AH614" s="4" t="str">
        <x:v>Not applicable</x:v>
      </x:c>
      <x:c r="AI614" s="4" t="str">
        <x:v>Component</x:v>
      </x:c>
      <x:c r="AJ614" s="4" t="n">
        <x:f>COUNTIFS('Material routes'!$D$6:$D$1505,A614,'Material routes'!$C$6:$C$1505,"Output")</x:f>
        <x:v>1</x:v>
      </x:c>
      <x:c r="AK614" s="4" t="n">
        <x:f>SUM(COUNTIFS('Material routes'!$D$6:$D$1505,A614,'Material routes'!$C$6:$C$1505,"Ingredient candidate"),COUNTIFS('Material routes'!$D$6:$D$1505,A614,'Material routes'!$C$6:$C$1505,"Consumed input"),COUNTIFS('Material routes'!$D$6:$D$1505,A614,'Material routes'!$C$6:$C$1505,"Contained input"),COUNTIFS('Material routes'!$D$6:$D$1505,A614,'Material routes'!$C$6:$C$1505,"Transform input"))</x:f>
        <x:v>0</x:v>
      </x:c>
      <x:c r="AL614" s="4" t="n">
        <x:f>COUNTIFS('Material routes'!$D$6:$D$1505,A614,'Material routes'!$C$6:$C$1505,"Tool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inputs: Drawn iron conductor stock</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routes'!$D$6:$D$1505,A615,'Material routes'!$C$6:$C$1505,"Output")</x:f>
        <x:v>1</x:v>
      </x:c>
      <x:c r="AK615" s="4" t="n">
        <x:f>SUM(COUNTIFS('Material routes'!$D$6:$D$1505,A615,'Material routes'!$C$6:$C$1505,"Ingredient candidate"),COUNTIFS('Material routes'!$D$6:$D$1505,A615,'Material routes'!$C$6:$C$1505,"Consumed input"),COUNTIFS('Material routes'!$D$6:$D$1505,A615,'Material routes'!$C$6:$C$1505,"Contained input"),COUNTIFS('Material routes'!$D$6:$D$1505,A615,'Material routes'!$C$6:$C$1505,"Transform input"))</x:f>
        <x:v>1</x:v>
      </x:c>
      <x:c r="AL615" s="4" t="n">
        <x:f>COUNTIFS('Material routes'!$D$6:$D$1505,A615,'Material routes'!$C$6:$C$1505,"Tool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inputs: Drawn copper stock; Prepared electrical insulation stock</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Metal</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metal; assembly; proposal; flexible copper service jumper; collection expansion; machine part; t4; not applicable; component</x:v>
      </x:c>
      <x:c r="AF616" s="4" t="str">
        <x:v>Collection expansion classification. Distinct type, use and material family; new item proposal unless author direction is marked.</x:v>
      </x:c>
      <x:c r="AG616" s="4" t="str">
        <x:v>Selected candidate processing route places this stock at T4. Raw entry is T0; source rarity does not raise tier.</x:v>
      </x:c>
      <x:c r="AH616" s="4" t="str">
        <x:v>Not applicable</x:v>
      </x:c>
      <x:c r="AI616" s="4" t="str">
        <x:v>Component</x:v>
      </x:c>
      <x:c r="AJ616" s="4" t="n">
        <x:f>COUNTIFS('Material routes'!$D$6:$D$1505,A616,'Material routes'!$C$6:$C$1505,"Output")</x:f>
        <x:v>1</x:v>
      </x:c>
      <x:c r="AK616" s="4" t="n">
        <x:f>SUM(COUNTIFS('Material routes'!$D$6:$D$1505,A616,'Material routes'!$C$6:$C$1505,"Ingredient candidate"),COUNTIFS('Material routes'!$D$6:$D$1505,A616,'Material routes'!$C$6:$C$1505,"Consumed input"),COUNTIFS('Material routes'!$D$6:$D$1505,A616,'Material routes'!$C$6:$C$1505,"Contained input"),COUNTIFS('Material routes'!$D$6:$D$1505,A616,'Material routes'!$C$6:$C$1505,"Transform input"))</x:f>
        <x:v>0</x:v>
      </x:c>
      <x:c r="AL616" s="4" t="n">
        <x:f>COUNTIFS('Material routes'!$D$6:$D$1505,A616,'Material routes'!$C$6:$C$1505,"Tool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routes'!$D$6:$D$1505,A617,'Material routes'!$C$6:$C$1505,"Output")</x:f>
        <x:v>0</x:v>
      </x:c>
      <x:c r="AK617" s="4" t="n">
        <x:f>SUM(COUNTIFS('Material routes'!$D$6:$D$1505,A617,'Material routes'!$C$6:$C$1505,"Ingredient candidate"),COUNTIFS('Material routes'!$D$6:$D$1505,A617,'Material routes'!$C$6:$C$1505,"Consumed input"),COUNTIFS('Material routes'!$D$6:$D$1505,A617,'Material routes'!$C$6:$C$1505,"Contained input"),COUNTIFS('Material routes'!$D$6:$D$1505,A617,'Material routes'!$C$6:$C$1505,"Transform input"))</x:f>
        <x:v>0</x:v>
      </x:c>
      <x:c r="AL617" s="4" t="n">
        <x:f>COUNTIFS('Material routes'!$D$6:$D$1505,A617,'Material routes'!$C$6:$C$1505,"Tool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routes'!$D$6:$D$1505,A618,'Material routes'!$C$6:$C$1505,"Output")</x:f>
        <x:v>0</x:v>
      </x:c>
      <x:c r="AK618" s="4" t="n">
        <x:f>SUM(COUNTIFS('Material routes'!$D$6:$D$1505,A618,'Material routes'!$C$6:$C$1505,"Ingredient candidate"),COUNTIFS('Material routes'!$D$6:$D$1505,A618,'Material routes'!$C$6:$C$1505,"Consumed input"),COUNTIFS('Material routes'!$D$6:$D$1505,A618,'Material routes'!$C$6:$C$1505,"Contained input"),COUNTIFS('Material routes'!$D$6:$D$1505,A618,'Material routes'!$C$6:$C$1505,"Transform input"))</x:f>
        <x:v>0</x:v>
      </x:c>
      <x:c r="AL618" s="4" t="n">
        <x:f>COUNTIFS('Material routes'!$D$6:$D$1505,A618,'Material routes'!$C$6:$C$1505,"Tool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routes'!$D$6:$D$1505,A619,'Material routes'!$C$6:$C$1505,"Output")</x:f>
        <x:v>0</x:v>
      </x:c>
      <x:c r="AK619" s="4" t="n">
        <x:f>SUM(COUNTIFS('Material routes'!$D$6:$D$1505,A619,'Material routes'!$C$6:$C$1505,"Ingredient candidate"),COUNTIFS('Material routes'!$D$6:$D$1505,A619,'Material routes'!$C$6:$C$1505,"Consumed input"),COUNTIFS('Material routes'!$D$6:$D$1505,A619,'Material routes'!$C$6:$C$1505,"Contained input"),COUNTIFS('Material routes'!$D$6:$D$1505,A619,'Material routes'!$C$6:$C$1505,"Transform input"))</x:f>
        <x:v>0</x:v>
      </x:c>
      <x:c r="AL619" s="4" t="n">
        <x:f>COUNTIFS('Material routes'!$D$6:$D$1505,A619,'Material routes'!$C$6:$C$1505,"Tool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routes'!$D$6:$D$1505,A620,'Material routes'!$C$6:$C$1505,"Output")</x:f>
        <x:v>0</x:v>
      </x:c>
      <x:c r="AK620" s="4" t="n">
        <x:f>SUM(COUNTIFS('Material routes'!$D$6:$D$1505,A620,'Material routes'!$C$6:$C$1505,"Ingredient candidate"),COUNTIFS('Material routes'!$D$6:$D$1505,A620,'Material routes'!$C$6:$C$1505,"Consumed input"),COUNTIFS('Material routes'!$D$6:$D$1505,A620,'Material routes'!$C$6:$C$1505,"Contained input"),COUNTIFS('Material routes'!$D$6:$D$1505,A620,'Material routes'!$C$6:$C$1505,"Transform input"))</x:f>
        <x:v>0</x:v>
      </x:c>
      <x:c r="AL620" s="4" t="n">
        <x:f>COUNTIFS('Material routes'!$D$6:$D$1505,A620,'Material routes'!$C$6:$C$1505,"Tool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Assembly</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assembly; proposal; ancient superconducting bus link; collection expansion; machine part; not applicable; not applicable; component</x:v>
      </x:c>
      <x:c r="AF621" s="4" t="str">
        <x:v>Collection expansion classification. Distinct type, use and material family; new item proposal unless author direction is marked.</x:v>
      </x:c>
      <x:c r="AG621" s="4" t="str">
        <x:v>Recovered item outside contemporary manufacturing tiers.</x:v>
      </x:c>
      <x:c r="AH621" s="4" t="str">
        <x:v>Not applicable</x:v>
      </x:c>
      <x:c r="AI621" s="4" t="str">
        <x:v>Component</x:v>
      </x:c>
      <x:c r="AJ621" s="4" t="n">
        <x:f>COUNTIFS('Material routes'!$D$6:$D$1505,A621,'Material routes'!$C$6:$C$1505,"Output")</x:f>
        <x:v>0</x:v>
      </x:c>
      <x:c r="AK621" s="4" t="n">
        <x:f>SUM(COUNTIFS('Material routes'!$D$6:$D$1505,A621,'Material routes'!$C$6:$C$1505,"Ingredient candidate"),COUNTIFS('Material routes'!$D$6:$D$1505,A621,'Material routes'!$C$6:$C$1505,"Consumed input"),COUNTIFS('Material routes'!$D$6:$D$1505,A621,'Material routes'!$C$6:$C$1505,"Contained input"),COUNTIFS('Material routes'!$D$6:$D$1505,A621,'Material routes'!$C$6:$C$1505,"Transform input"))</x:f>
        <x:v>0</x:v>
      </x:c>
      <x:c r="AL621" s="4" t="n">
        <x:f>COUNTIFS('Material routes'!$D$6:$D$1505,A621,'Material routes'!$C$6:$C$1505,"Tool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routes'!$D$6:$D$1505,A622,'Material routes'!$C$6:$C$1505,"Output")</x:f>
        <x:v>0</x:v>
      </x:c>
      <x:c r="AK622" s="4" t="n">
        <x:f>SUM(COUNTIFS('Material routes'!$D$6:$D$1505,A622,'Material routes'!$C$6:$C$1505,"Ingredient candidate"),COUNTIFS('Material routes'!$D$6:$D$1505,A622,'Material routes'!$C$6:$C$1505,"Consumed input"),COUNTIFS('Material routes'!$D$6:$D$1505,A622,'Material routes'!$C$6:$C$1505,"Contained input"),COUNTIFS('Material routes'!$D$6:$D$1505,A622,'Material routes'!$C$6:$C$1505,"Transform input"))</x:f>
        <x:v>0</x:v>
      </x:c>
      <x:c r="AL622" s="4" t="n">
        <x:f>COUNTIFS('Material routes'!$D$6:$D$1505,A622,'Material routes'!$C$6:$C$1505,"Tool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routes'!$D$6:$D$1505,A623,'Material routes'!$C$6:$C$1505,"Output")</x:f>
        <x:v>0</x:v>
      </x:c>
      <x:c r="AK623" s="4" t="n">
        <x:f>SUM(COUNTIFS('Material routes'!$D$6:$D$1505,A623,'Material routes'!$C$6:$C$1505,"Ingredient candidate"),COUNTIFS('Material routes'!$D$6:$D$1505,A623,'Material routes'!$C$6:$C$1505,"Consumed input"),COUNTIFS('Material routes'!$D$6:$D$1505,A623,'Material routes'!$C$6:$C$1505,"Contained input"),COUNTIFS('Material routes'!$D$6:$D$1505,A623,'Material routes'!$C$6:$C$1505,"Transform input"))</x:f>
        <x:v>0</x:v>
      </x:c>
      <x:c r="AL623" s="4" t="n">
        <x:f>COUNTIFS('Material routes'!$D$6:$D$1505,A623,'Material routes'!$C$6:$C$1505,"Tool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routes'!$D$6:$D$1505,A624,'Material routes'!$C$6:$C$1505,"Output")</x:f>
        <x:v>0</x:v>
      </x:c>
      <x:c r="AK624" s="4" t="n">
        <x:f>SUM(COUNTIFS('Material routes'!$D$6:$D$1505,A624,'Material routes'!$C$6:$C$1505,"Ingredient candidate"),COUNTIFS('Material routes'!$D$6:$D$1505,A624,'Material routes'!$C$6:$C$1505,"Consumed input"),COUNTIFS('Material routes'!$D$6:$D$1505,A624,'Material routes'!$C$6:$C$1505,"Contained input"),COUNTIFS('Material routes'!$D$6:$D$1505,A624,'Material routes'!$C$6:$C$1505,"Transform input"))</x:f>
        <x:v>0</x:v>
      </x:c>
      <x:c r="AL624" s="4" t="n">
        <x:f>COUNTIFS('Material routes'!$D$6:$D$1505,A624,'Material routes'!$C$6:$C$1505,"Tool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routes'!$D$6:$D$1505,A625,'Material routes'!$C$6:$C$1505,"Output")</x:f>
        <x:v>0</x:v>
      </x:c>
      <x:c r="AK625" s="4" t="n">
        <x:f>SUM(COUNTIFS('Material routes'!$D$6:$D$1505,A625,'Material routes'!$C$6:$C$1505,"Ingredient candidate"),COUNTIFS('Material routes'!$D$6:$D$1505,A625,'Material routes'!$C$6:$C$1505,"Consumed input"),COUNTIFS('Material routes'!$D$6:$D$1505,A625,'Material routes'!$C$6:$C$1505,"Contained input"),COUNTIFS('Material routes'!$D$6:$D$1505,A625,'Material routes'!$C$6:$C$1505,"Transform input"))</x:f>
        <x:v>0</x:v>
      </x:c>
      <x:c r="AL625" s="4" t="n">
        <x:f>COUNTIFS('Material routes'!$D$6:$D$1505,A625,'Material routes'!$C$6:$C$1505,"Tool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routes'!$D$6:$D$1505,A626,'Material routes'!$C$6:$C$1505,"Output")</x:f>
        <x:v>0</x:v>
      </x:c>
      <x:c r="AK626" s="4" t="n">
        <x:f>SUM(COUNTIFS('Material routes'!$D$6:$D$1505,A626,'Material routes'!$C$6:$C$1505,"Ingredient candidate"),COUNTIFS('Material routes'!$D$6:$D$1505,A626,'Material routes'!$C$6:$C$1505,"Consumed input"),COUNTIFS('Material routes'!$D$6:$D$1505,A626,'Material routes'!$C$6:$C$1505,"Contained input"),COUNTIFS('Material routes'!$D$6:$D$1505,A626,'Material routes'!$C$6:$C$1505,"Transform input"))</x:f>
        <x:v>0</x:v>
      </x:c>
      <x:c r="AL626" s="4" t="n">
        <x:f>COUNTIFS('Material routes'!$D$6:$D$1505,A626,'Material routes'!$C$6:$C$1505,"Tool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routes'!$D$6:$D$1505,A627,'Material routes'!$C$6:$C$1505,"Output")</x:f>
        <x:v>0</x:v>
      </x:c>
      <x:c r="AK627" s="4" t="n">
        <x:f>SUM(COUNTIFS('Material routes'!$D$6:$D$1505,A627,'Material routes'!$C$6:$C$1505,"Ingredient candidate"),COUNTIFS('Material routes'!$D$6:$D$1505,A627,'Material routes'!$C$6:$C$1505,"Consumed input"),COUNTIFS('Material routes'!$D$6:$D$1505,A627,'Material routes'!$C$6:$C$1505,"Contained input"),COUNTIFS('Material routes'!$D$6:$D$1505,A627,'Material routes'!$C$6:$C$1505,"Transform input"))</x:f>
        <x:v>0</x:v>
      </x:c>
      <x:c r="AL627" s="4" t="n">
        <x:f>COUNTIFS('Material routes'!$D$6:$D$1505,A627,'Material routes'!$C$6:$C$1505,"Tool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routes'!$D$6:$D$1505,A628,'Material routes'!$C$6:$C$1505,"Output")</x:f>
        <x:v>0</x:v>
      </x:c>
      <x:c r="AK628" s="4" t="n">
        <x:f>SUM(COUNTIFS('Material routes'!$D$6:$D$1505,A628,'Material routes'!$C$6:$C$1505,"Ingredient candidate"),COUNTIFS('Material routes'!$D$6:$D$1505,A628,'Material routes'!$C$6:$C$1505,"Consumed input"),COUNTIFS('Material routes'!$D$6:$D$1505,A628,'Material routes'!$C$6:$C$1505,"Contained input"),COUNTIFS('Material routes'!$D$6:$D$1505,A628,'Material routes'!$C$6:$C$1505,"Transform input"))</x:f>
        <x:v>0</x:v>
      </x:c>
      <x:c r="AL628" s="4" t="n">
        <x:f>COUNTIFS('Material routes'!$D$6:$D$1505,A628,'Material routes'!$C$6:$C$1505,"Tool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routes'!$D$6:$D$1505,A629,'Material routes'!$C$6:$C$1505,"Output")</x:f>
        <x:v>0</x:v>
      </x:c>
      <x:c r="AK629" s="4" t="n">
        <x:f>SUM(COUNTIFS('Material routes'!$D$6:$D$1505,A629,'Material routes'!$C$6:$C$1505,"Ingredient candidate"),COUNTIFS('Material routes'!$D$6:$D$1505,A629,'Material routes'!$C$6:$C$1505,"Consumed input"),COUNTIFS('Material routes'!$D$6:$D$1505,A629,'Material routes'!$C$6:$C$1505,"Contained input"),COUNTIFS('Material routes'!$D$6:$D$1505,A629,'Material routes'!$C$6:$C$1505,"Transform input"))</x:f>
        <x:v>0</x:v>
      </x:c>
      <x:c r="AL629" s="4" t="n">
        <x:f>COUNTIFS('Material routes'!$D$6:$D$1505,A629,'Material routes'!$C$6:$C$1505,"Tool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routes'!$D$6:$D$1505,A630,'Material routes'!$C$6:$C$1505,"Output")</x:f>
        <x:v>0</x:v>
      </x:c>
      <x:c r="AK630" s="4" t="n">
        <x:f>SUM(COUNTIFS('Material routes'!$D$6:$D$1505,A630,'Material routes'!$C$6:$C$1505,"Ingredient candidate"),COUNTIFS('Material routes'!$D$6:$D$1505,A630,'Material routes'!$C$6:$C$1505,"Consumed input"),COUNTIFS('Material routes'!$D$6:$D$1505,A630,'Material routes'!$C$6:$C$1505,"Contained input"),COUNTIFS('Material routes'!$D$6:$D$1505,A630,'Material routes'!$C$6:$C$1505,"Transform input"))</x:f>
        <x:v>0</x:v>
      </x:c>
      <x:c r="AL630" s="4" t="n">
        <x:f>COUNTIFS('Material routes'!$D$6:$D$1505,A630,'Material routes'!$C$6:$C$1505,"Tool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routes'!$D$6:$D$1505,A631,'Material routes'!$C$6:$C$1505,"Output")</x:f>
        <x:v>0</x:v>
      </x:c>
      <x:c r="AK631" s="4" t="n">
        <x:f>SUM(COUNTIFS('Material routes'!$D$6:$D$1505,A631,'Material routes'!$C$6:$C$1505,"Ingredient candidate"),COUNTIFS('Material routes'!$D$6:$D$1505,A631,'Material routes'!$C$6:$C$1505,"Consumed input"),COUNTIFS('Material routes'!$D$6:$D$1505,A631,'Material routes'!$C$6:$C$1505,"Contained input"),COUNTIFS('Material routes'!$D$6:$D$1505,A631,'Material routes'!$C$6:$C$1505,"Transform input"))</x:f>
        <x:v>0</x:v>
      </x:c>
      <x:c r="AL631" s="4" t="n">
        <x:f>COUNTIFS('Material routes'!$D$6:$D$1505,A631,'Material routes'!$C$6:$C$1505,"Tool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inputs: Steel stock; Drawn steel tube stock</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 and shell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and shell; assembly; proposal; metal-shaft hunting spear; collection expansion; weapon; not applicable; t3; finished item</x:v>
      </x:c>
      <x:c r="AF632" s="4" t="str">
        <x:v>Collection expansion classification. Distinct type, use and material family; new item proposal unless author direction is marked.</x:v>
      </x:c>
      <x:c r="AG632" s="4" t="str">
        <x:v>Finished endpoint or currency. Material tier is separate from finished input tier.</x:v>
      </x:c>
      <x:c r="AH632" s="4" t="str">
        <x:v>T3</x:v>
      </x:c>
      <x:c r="AI632" s="4" t="str">
        <x:v>Finished item</x:v>
      </x:c>
      <x:c r="AJ632" s="4" t="n">
        <x:f>COUNTIFS('Material routes'!$D$6:$D$1505,A632,'Material routes'!$C$6:$C$1505,"Output")</x:f>
        <x:v>1</x:v>
      </x:c>
      <x:c r="AK632" s="4" t="n">
        <x:f>SUM(COUNTIFS('Material routes'!$D$6:$D$1505,A632,'Material routes'!$C$6:$C$1505,"Ingredient candidate"),COUNTIFS('Material routes'!$D$6:$D$1505,A632,'Material routes'!$C$6:$C$1505,"Consumed input"),COUNTIFS('Material routes'!$D$6:$D$1505,A632,'Material routes'!$C$6:$C$1505,"Contained input"),COUNTIFS('Material routes'!$D$6:$D$1505,A632,'Material routes'!$C$6:$C$1505,"Transform input"))</x:f>
        <x:v>0</x:v>
      </x:c>
      <x:c r="AL632" s="4" t="n">
        <x:f>COUNTIFS('Material routes'!$D$6:$D$1505,A632,'Material routes'!$C$6:$C$1505,"Tool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inputs: Jaw cutting insert; Drawn steel tube stock</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routes'!$D$6:$D$1505,A633,'Material routes'!$C$6:$C$1505,"Output")</x:f>
        <x:v>1</x:v>
      </x:c>
      <x:c r="AK633" s="4" t="n">
        <x:f>SUM(COUNTIFS('Material routes'!$D$6:$D$1505,A633,'Material routes'!$C$6:$C$1505,"Ingredient candidate"),COUNTIFS('Material routes'!$D$6:$D$1505,A633,'Material routes'!$C$6:$C$1505,"Consumed input"),COUNTIFS('Material routes'!$D$6:$D$1505,A633,'Material routes'!$C$6:$C$1505,"Contained input"),COUNTIFS('Material routes'!$D$6:$D$1505,A633,'Material routes'!$C$6:$C$1505,"Transform input"))</x:f>
        <x:v>0</x:v>
      </x:c>
      <x:c r="AL633" s="4" t="n">
        <x:f>COUNTIFS('Material routes'!$D$6:$D$1505,A633,'Material routes'!$C$6:$C$1505,"Tool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inputs: Worked iron stock</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 and shell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and shell; assembly; proposal; iron spike mace; collection expansion; weapon; not applicable; t2; finished item</x:v>
      </x:c>
      <x:c r="AF634" s="4" t="str">
        <x:v>Collection expansion classification. Distinct type, use and material family; new item proposal unless author direction is marked.</x:v>
      </x:c>
      <x:c r="AG634" s="4" t="str">
        <x:v>Finished endpoint or currency. Material tier is separate from finished input tier.</x:v>
      </x:c>
      <x:c r="AH634" s="4" t="str">
        <x:v>T2</x:v>
      </x:c>
      <x:c r="AI634" s="4" t="str">
        <x:v>Finished item</x:v>
      </x:c>
      <x:c r="AJ634" s="4" t="n">
        <x:f>COUNTIFS('Material routes'!$D$6:$D$1505,A634,'Material routes'!$C$6:$C$1505,"Output")</x:f>
        <x:v>1</x:v>
      </x:c>
      <x:c r="AK634" s="4" t="n">
        <x:f>SUM(COUNTIFS('Material routes'!$D$6:$D$1505,A634,'Material routes'!$C$6:$C$1505,"Ingredient candidate"),COUNTIFS('Material routes'!$D$6:$D$1505,A634,'Material routes'!$C$6:$C$1505,"Consumed input"),COUNTIFS('Material routes'!$D$6:$D$1505,A634,'Material routes'!$C$6:$C$1505,"Contained input"),COUNTIFS('Material routes'!$D$6:$D$1505,A634,'Material routes'!$C$6:$C$1505,"Transform input"))</x:f>
        <x:v>0</x:v>
      </x:c>
      <x:c r="AL634" s="4" t="n">
        <x:f>COUNTIFS('Material routes'!$D$6:$D$1505,A634,'Material routes'!$C$6:$C$1505,"Tool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inputs: Steel stock; Processed hide material</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Metal and shell</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metal and shell; assembly; proposal; steel salvage cleaver; collection expansion; weapon; not applicable; t2; finished item</x:v>
      </x:c>
      <x:c r="AF635" s="4" t="str">
        <x:v>Collection expansion classification. Distinct type, use and material family; new item proposal unless author direction is marked.</x:v>
      </x:c>
      <x:c r="AG635" s="4" t="str">
        <x:v>Finished endpoint or currency. Material tier is separate from finished input tier.</x:v>
      </x:c>
      <x:c r="AH635" s="4" t="str">
        <x:v>T2</x:v>
      </x:c>
      <x:c r="AI635" s="4" t="str">
        <x:v>Finished item</x:v>
      </x:c>
      <x:c r="AJ635" s="4" t="n">
        <x:f>COUNTIFS('Material routes'!$D$6:$D$1505,A635,'Material routes'!$C$6:$C$1505,"Output")</x:f>
        <x:v>1</x:v>
      </x:c>
      <x:c r="AK635" s="4" t="n">
        <x:f>SUM(COUNTIFS('Material routes'!$D$6:$D$1505,A635,'Material routes'!$C$6:$C$1505,"Ingredient candidate"),COUNTIFS('Material routes'!$D$6:$D$1505,A635,'Material routes'!$C$6:$C$1505,"Consumed input"),COUNTIFS('Material routes'!$D$6:$D$1505,A635,'Material routes'!$C$6:$C$1505,"Contained input"),COUNTIFS('Material routes'!$D$6:$D$1505,A635,'Material routes'!$C$6:$C$1505,"Transform input"))</x:f>
        <x:v>0</x:v>
      </x:c>
      <x:c r="AL635" s="4" t="n">
        <x:f>COUNTIFS('Material routes'!$D$6:$D$1505,A635,'Material routes'!$C$6:$C$1505,"Tool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inputs: Steel stock; Drawn steel tube stock</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 and shell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and shell; assembly; proposal; hooked catchstaff; collection expansion; weapon; not applicable; t3; finished item</x:v>
      </x:c>
      <x:c r="AF636" s="4" t="str">
        <x:v>Collection expansion classification. Distinct type, use and material family; new item proposal unless author direction is marked.</x:v>
      </x:c>
      <x:c r="AG636" s="4" t="str">
        <x:v>Finished endpoint or currency. Material tier is separate from finished input tier.</x:v>
      </x:c>
      <x:c r="AH636" s="4" t="str">
        <x:v>T3</x:v>
      </x:c>
      <x:c r="AI636" s="4" t="str">
        <x:v>Finished item</x:v>
      </x:c>
      <x:c r="AJ636" s="4" t="n">
        <x:f>COUNTIFS('Material routes'!$D$6:$D$1505,A636,'Material routes'!$C$6:$C$1505,"Output")</x:f>
        <x:v>1</x:v>
      </x:c>
      <x:c r="AK636" s="4" t="n">
        <x:f>SUM(COUNTIFS('Material routes'!$D$6:$D$1505,A636,'Material routes'!$C$6:$C$1505,"Ingredient candidate"),COUNTIFS('Material routes'!$D$6:$D$1505,A636,'Material routes'!$C$6:$C$1505,"Consumed input"),COUNTIFS('Material routes'!$D$6:$D$1505,A636,'Material routes'!$C$6:$C$1505,"Contained input"),COUNTIFS('Material routes'!$D$6:$D$1505,A636,'Material routes'!$C$6:$C$1505,"Transform input"))</x:f>
        <x:v>0</x:v>
      </x:c>
      <x:c r="AL636" s="4" t="n">
        <x:f>COUNTIFS('Material routes'!$D$6:$D$1505,A636,'Material routes'!$C$6:$C$1505,"Tool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inputs: Tendon cord; Processed hide material</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Metal and shell</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metal and shell; assembly; proposal; tendon-pouch sling; collection expansion; weapon; not applicable; t1; finished item</x:v>
      </x:c>
      <x:c r="AF637" s="4" t="str">
        <x:v>Collection expansion classification. Distinct type, use and material family; new item proposal unless author direction is marked.</x:v>
      </x:c>
      <x:c r="AG637" s="4" t="str">
        <x:v>Finished endpoint or currency. Material tier is separate from finished input tier.</x:v>
      </x:c>
      <x:c r="AH637" s="4" t="str">
        <x:v>T1</x:v>
      </x:c>
      <x:c r="AI637" s="4" t="str">
        <x:v>Finished item</x:v>
      </x:c>
      <x:c r="AJ637" s="4" t="n">
        <x:f>COUNTIFS('Material routes'!$D$6:$D$1505,A637,'Material routes'!$C$6:$C$1505,"Output")</x:f>
        <x:v>1</x:v>
      </x:c>
      <x:c r="AK637" s="4" t="n">
        <x:f>SUM(COUNTIFS('Material routes'!$D$6:$D$1505,A637,'Material routes'!$C$6:$C$1505,"Ingredient candidate"),COUNTIFS('Material routes'!$D$6:$D$1505,A637,'Material routes'!$C$6:$C$1505,"Consumed input"),COUNTIFS('Material routes'!$D$6:$D$1505,A637,'Material routes'!$C$6:$C$1505,"Contained input"),COUNTIFS('Material routes'!$D$6:$D$1505,A637,'Material routes'!$C$6:$C$1505,"Transform input"))</x:f>
        <x:v>0</x:v>
      </x:c>
      <x:c r="AL637" s="4" t="n">
        <x:f>COUNTIFS('Material routes'!$D$6:$D$1505,A637,'Material routes'!$C$6:$C$1505,"Tool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inputs: Spring-grade steel stock; Steel stock; Tendon cord</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Metal and shell</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metal and shell; assembly; proposal; steel-limbed crossbow; collection expansion; weapon; not applicable; t3; finished item</x:v>
      </x:c>
      <x:c r="AF638" s="4" t="str">
        <x:v>Collection expansion classification. Distinct type, use and material family; new item proposal unless author direction is marked.</x:v>
      </x:c>
      <x:c r="AG638" s="4" t="str">
        <x:v>Finished endpoint or currency. Material tier is separate from finished input tier.</x:v>
      </x:c>
      <x:c r="AH638" s="4" t="str">
        <x:v>T3</x:v>
      </x:c>
      <x:c r="AI638" s="4" t="str">
        <x:v>Finished item</x:v>
      </x:c>
      <x:c r="AJ638" s="4" t="n">
        <x:f>COUNTIFS('Material routes'!$D$6:$D$1505,A638,'Material routes'!$C$6:$C$1505,"Output")</x:f>
        <x:v>1</x:v>
      </x:c>
      <x:c r="AK638" s="4" t="n">
        <x:f>SUM(COUNTIFS('Material routes'!$D$6:$D$1505,A638,'Material routes'!$C$6:$C$1505,"Ingredient candidate"),COUNTIFS('Material routes'!$D$6:$D$1505,A638,'Material routes'!$C$6:$C$1505,"Consumed input"),COUNTIFS('Material routes'!$D$6:$D$1505,A638,'Material routes'!$C$6:$C$1505,"Contained input"),COUNTIFS('Material routes'!$D$6:$D$1505,A638,'Material routes'!$C$6:$C$1505,"Transform input"))</x:f>
        <x:v>0</x:v>
      </x:c>
      <x:c r="AL638" s="4" t="n">
        <x:f>COUNTIFS('Material routes'!$D$6:$D$1505,A638,'Material routes'!$C$6:$C$1505,"Tool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inputs: Spring-grade steel stock; Steel stock; Matched metal fastener set</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Metal and shell</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metal and shell; assembly; proposal; crank-wound siege bow; collection expansion; weapon; not applicable; t3; finished item</x:v>
      </x:c>
      <x:c r="AF639" s="4" t="str">
        <x:v>Collection expansion classification. Distinct type, use and material family; new item proposal unless author direction is marked.</x:v>
      </x:c>
      <x:c r="AG639" s="4" t="str">
        <x:v>Finished endpoint or currency. Material tier is separate from finished input tier.</x:v>
      </x:c>
      <x:c r="AH639" s="4" t="str">
        <x:v>T3</x:v>
      </x:c>
      <x:c r="AI639" s="4" t="str">
        <x:v>Finished item</x:v>
      </x:c>
      <x:c r="AJ639" s="4" t="n">
        <x:f>COUNTIFS('Material routes'!$D$6:$D$1505,A639,'Material routes'!$C$6:$C$1505,"Output")</x:f>
        <x:v>1</x:v>
      </x:c>
      <x:c r="AK639" s="4" t="n">
        <x:f>SUM(COUNTIFS('Material routes'!$D$6:$D$1505,A639,'Material routes'!$C$6:$C$1505,"Ingredient candidate"),COUNTIFS('Material routes'!$D$6:$D$1505,A639,'Material routes'!$C$6:$C$1505,"Consumed input"),COUNTIFS('Material routes'!$D$6:$D$1505,A639,'Material routes'!$C$6:$C$1505,"Contained input"),COUNTIFS('Material routes'!$D$6:$D$1505,A639,'Material routes'!$C$6:$C$1505,"Transform input"))</x:f>
        <x:v>0</x:v>
      </x:c>
      <x:c r="AL639" s="4" t="n">
        <x:f>COUNTIFS('Material routes'!$D$6:$D$1505,A639,'Material routes'!$C$6:$C$1505,"Tool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inputs: Spring-grade steel stock; Drawn steel tube stock</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 and shell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and shell; assembly; proposal; spring dart projector; collection expansion; weapon; not applicable; t3; finished item</x:v>
      </x:c>
      <x:c r="AF640" s="4" t="str">
        <x:v>Collection expansion classification. Distinct type, use and material family; new item proposal unless author direction is marked.</x:v>
      </x:c>
      <x:c r="AG640" s="4" t="str">
        <x:v>Finished endpoint or currency. Material tier is separate from finished input tier.</x:v>
      </x:c>
      <x:c r="AH640" s="4" t="str">
        <x:v>T3</x:v>
      </x:c>
      <x:c r="AI640" s="4" t="str">
        <x:v>Finished item</x:v>
      </x:c>
      <x:c r="AJ640" s="4" t="n">
        <x:f>COUNTIFS('Material routes'!$D$6:$D$1505,A640,'Material routes'!$C$6:$C$1505,"Output")</x:f>
        <x:v>1</x:v>
      </x:c>
      <x:c r="AK640" s="4" t="n">
        <x:f>SUM(COUNTIFS('Material routes'!$D$6:$D$1505,A640,'Material routes'!$C$6:$C$1505,"Ingredient candidate"),COUNTIFS('Material routes'!$D$6:$D$1505,A640,'Material routes'!$C$6:$C$1505,"Consumed input"),COUNTIFS('Material routes'!$D$6:$D$1505,A640,'Material routes'!$C$6:$C$1505,"Contained input"),COUNTIFS('Material routes'!$D$6:$D$1505,A640,'Material routes'!$C$6:$C$1505,"Transform input"))</x:f>
        <x:v>0</x:v>
      </x:c>
      <x:c r="AL640" s="4" t="n">
        <x:f>COUNTIFS('Material routes'!$D$6:$D$1505,A640,'Material routes'!$C$6:$C$1505,"Tool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inputs: Ceramic piston sleeve; Metal piston head; Threaded metal fitting blanks</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Metal and shell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metal and shell; assembly; proposal; pressure rivet launcher; collection expansion; weapon; not applicable; t3; finished item</x:v>
      </x:c>
      <x:c r="AF641" s="4" t="str">
        <x:v>Collection expansion classification. Distinct type, use and material family; new item proposal unless author direction is marked.</x:v>
      </x:c>
      <x:c r="AG641" s="4" t="str">
        <x:v>Finished endpoint or currency. Material tier is separate from finished input tier.</x:v>
      </x:c>
      <x:c r="AH641" s="4" t="str">
        <x:v>T3</x:v>
      </x:c>
      <x:c r="AI641" s="4" t="str">
        <x:v>Finished item</x:v>
      </x:c>
      <x:c r="AJ641" s="4" t="n">
        <x:f>COUNTIFS('Material routes'!$D$6:$D$1505,A641,'Material routes'!$C$6:$C$1505,"Output")</x:f>
        <x:v>1</x:v>
      </x:c>
      <x:c r="AK641" s="4" t="n">
        <x:f>SUM(COUNTIFS('Material routes'!$D$6:$D$1505,A641,'Material routes'!$C$6:$C$1505,"Ingredient candidate"),COUNTIFS('Material routes'!$D$6:$D$1505,A641,'Material routes'!$C$6:$C$1505,"Consumed input"),COUNTIFS('Material routes'!$D$6:$D$1505,A641,'Material routes'!$C$6:$C$1505,"Contained input"),COUNTIFS('Material routes'!$D$6:$D$1505,A641,'Material routes'!$C$6:$C$1505,"Transform input"))</x:f>
        <x:v>0</x:v>
      </x:c>
      <x:c r="AL641" s="4" t="n">
        <x:f>COUNTIFS('Material routes'!$D$6:$D$1505,A641,'Material routes'!$C$6:$C$1505,"Tool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inputs: Iron-wound core blank; Ceramic insulating spacer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Metal and shell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metal and shell; assembly; proposal; magnetic dart projector; collection expansion; weapon; not applicable; t3; finished item</x:v>
      </x:c>
      <x:c r="AF642" s="4" t="str">
        <x:v>Collection expansion classification. Distinct type, use and material family; new item proposal unless author direction is marked.</x:v>
      </x:c>
      <x:c r="AG642" s="4" t="str">
        <x:v>Finished endpoint or currency. Material tier is separate from finished input tier.</x:v>
      </x:c>
      <x:c r="AH642" s="4" t="str">
        <x:v>T3</x:v>
      </x:c>
      <x:c r="AI642" s="4" t="str">
        <x:v>Finished item</x:v>
      </x:c>
      <x:c r="AJ642" s="4" t="n">
        <x:f>COUNTIFS('Material routes'!$D$6:$D$1505,A642,'Material routes'!$C$6:$C$1505,"Output")</x:f>
        <x:v>1</x:v>
      </x:c>
      <x:c r="AK642" s="4" t="n">
        <x:f>SUM(COUNTIFS('Material routes'!$D$6:$D$1505,A642,'Material routes'!$C$6:$C$1505,"Ingredient candidate"),COUNTIFS('Material routes'!$D$6:$D$1505,A642,'Material routes'!$C$6:$C$1505,"Consumed input"),COUNTIFS('Material routes'!$D$6:$D$1505,A642,'Material routes'!$C$6:$C$1505,"Contained input"),COUNTIFS('Material routes'!$D$6:$D$1505,A642,'Material routes'!$C$6:$C$1505,"Transform input"))</x:f>
        <x:v>0</x:v>
      </x:c>
      <x:c r="AL642" s="4" t="n">
        <x:f>COUNTIFS('Material routes'!$D$6:$D$1505,A642,'Material routes'!$C$6:$C$1505,"Tool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inputs: Iron-wound core blank; Drawn steel tube stock; Ceramic insulating spacer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Metal and shell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metal and shell; assembly; proposal; coil slug carbine; collection expansion; weapon; not applicable; t3; finished item</x:v>
      </x:c>
      <x:c r="AF643" s="4" t="str">
        <x:v>Collection expansion classification. Distinct type, use and material family; new item proposal unless author direction is marked.</x:v>
      </x:c>
      <x:c r="AG643" s="4" t="str">
        <x:v>Finished endpoint or currency. Material tier is separate from finished input tier.</x:v>
      </x:c>
      <x:c r="AH643" s="4" t="str">
        <x:v>T3</x:v>
      </x:c>
      <x:c r="AI643" s="4" t="str">
        <x:v>Finished item</x:v>
      </x:c>
      <x:c r="AJ643" s="4" t="n">
        <x:f>COUNTIFS('Material routes'!$D$6:$D$1505,A643,'Material routes'!$C$6:$C$1505,"Output")</x:f>
        <x:v>1</x:v>
      </x:c>
      <x:c r="AK643" s="4" t="n">
        <x:f>SUM(COUNTIFS('Material routes'!$D$6:$D$1505,A643,'Material routes'!$C$6:$C$1505,"Ingredient candidate"),COUNTIFS('Material routes'!$D$6:$D$1505,A643,'Material routes'!$C$6:$C$1505,"Consumed input"),COUNTIFS('Material routes'!$D$6:$D$1505,A643,'Material routes'!$C$6:$C$1505,"Contained input"),COUNTIFS('Material routes'!$D$6:$D$1505,A643,'Material routes'!$C$6:$C$1505,"Transform input"))</x:f>
        <x:v>0</x:v>
      </x:c>
      <x:c r="AL643" s="4" t="n">
        <x:f>COUNTIFS('Material routes'!$D$6:$D$1505,A643,'Material routes'!$C$6:$C$1505,"Tool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routes'!$D$6:$D$1505,A644,'Material routes'!$C$6:$C$1505,"Output")</x:f>
        <x:v>0</x:v>
      </x:c>
      <x:c r="AK644" s="4" t="n">
        <x:f>SUM(COUNTIFS('Material routes'!$D$6:$D$1505,A644,'Material routes'!$C$6:$C$1505,"Ingredient candidate"),COUNTIFS('Material routes'!$D$6:$D$1505,A644,'Material routes'!$C$6:$C$1505,"Consumed input"),COUNTIFS('Material routes'!$D$6:$D$1505,A644,'Material routes'!$C$6:$C$1505,"Contained input"),COUNTIFS('Material routes'!$D$6:$D$1505,A644,'Material routes'!$C$6:$C$1505,"Transform input"))</x:f>
        <x:v>0</x:v>
      </x:c>
      <x:c r="AL644" s="4" t="n">
        <x:f>COUNTIFS('Material routes'!$D$6:$D$1505,A644,'Material routes'!$C$6:$C$1505,"Tool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routes'!$D$6:$D$1505,A645,'Material routes'!$C$6:$C$1505,"Output")</x:f>
        <x:v>0</x:v>
      </x:c>
      <x:c r="AK645" s="4" t="n">
        <x:f>SUM(COUNTIFS('Material routes'!$D$6:$D$1505,A645,'Material routes'!$C$6:$C$1505,"Ingredient candidate"),COUNTIFS('Material routes'!$D$6:$D$1505,A645,'Material routes'!$C$6:$C$1505,"Consumed input"),COUNTIFS('Material routes'!$D$6:$D$1505,A645,'Material routes'!$C$6:$C$1505,"Contained input"),COUNTIFS('Material routes'!$D$6:$D$1505,A645,'Material routes'!$C$6:$C$1505,"Transform input"))</x:f>
        <x:v>0</x:v>
      </x:c>
      <x:c r="AL645" s="4" t="n">
        <x:f>COUNTIFS('Material routes'!$D$6:$D$1505,A645,'Material routes'!$C$6:$C$1505,"Tool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routes'!$D$6:$D$1505,A646,'Material routes'!$C$6:$C$1505,"Output")</x:f>
        <x:v>0</x:v>
      </x:c>
      <x:c r="AK646" s="4" t="n">
        <x:f>SUM(COUNTIFS('Material routes'!$D$6:$D$1505,A646,'Material routes'!$C$6:$C$1505,"Ingredient candidate"),COUNTIFS('Material routes'!$D$6:$D$1505,A646,'Material routes'!$C$6:$C$1505,"Consumed input"),COUNTIFS('Material routes'!$D$6:$D$1505,A646,'Material routes'!$C$6:$C$1505,"Contained input"),COUNTIFS('Material routes'!$D$6:$D$1505,A646,'Material routes'!$C$6:$C$1505,"Transform input"))</x:f>
        <x:v>0</x:v>
      </x:c>
      <x:c r="AL646" s="4" t="n">
        <x:f>COUNTIFS('Material routes'!$D$6:$D$1505,A646,'Material routes'!$C$6:$C$1505,"Tool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routes'!$D$6:$D$1505,A647,'Material routes'!$C$6:$C$1505,"Output")</x:f>
        <x:v>0</x:v>
      </x:c>
      <x:c r="AK647" s="4" t="n">
        <x:f>SUM(COUNTIFS('Material routes'!$D$6:$D$1505,A647,'Material routes'!$C$6:$C$1505,"Ingredient candidate"),COUNTIFS('Material routes'!$D$6:$D$1505,A647,'Material routes'!$C$6:$C$1505,"Consumed input"),COUNTIFS('Material routes'!$D$6:$D$1505,A647,'Material routes'!$C$6:$C$1505,"Contained input"),COUNTIFS('Material routes'!$D$6:$D$1505,A647,'Material routes'!$C$6:$C$1505,"Transform input"))</x:f>
        <x:v>0</x:v>
      </x:c>
      <x:c r="AL647" s="4" t="n">
        <x:f>COUNTIFS('Material routes'!$D$6:$D$1505,A647,'Material routes'!$C$6:$C$1505,"Tool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str">
        <x:v>Consumables</x:v>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inputs: Contained culinary Phagia culture</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consumables; food material; food material; processed intermediate; manufactured / unresolved; food preparation; phagia preparation; solid piece; proposal; drained culinary phagia curd; collection expansion; food material; t1; not applicable; material</x:v>
      </x:c>
      <x:c r="AF648" s="4" t="str">
        <x:v>Collection expansion classification. Distinct type, use and material family; new item proposal unless author direction is marked.</x:v>
      </x:c>
      <x:c r="AG648" s="4" t="str">
        <x:v>Selected candidate processing route places this stock at T1. Raw entry is T0; source rarity does not raise tier.</x:v>
      </x:c>
      <x:c r="AH648" s="4" t="str">
        <x:v>Not applicable</x:v>
      </x:c>
      <x:c r="AI648" s="4" t="str">
        <x:v>Material</x:v>
      </x:c>
      <x:c r="AJ648" s="4" t="n">
        <x:f>COUNTIFS('Material routes'!$D$6:$D$1505,A648,'Material routes'!$C$6:$C$1505,"Output")</x:f>
        <x:v>1</x:v>
      </x:c>
      <x:c r="AK648" s="4" t="n">
        <x:f>SUM(COUNTIFS('Material routes'!$D$6:$D$1505,A648,'Material routes'!$C$6:$C$1505,"Ingredient candidate"),COUNTIFS('Material routes'!$D$6:$D$1505,A648,'Material routes'!$C$6:$C$1505,"Consumed input"),COUNTIFS('Material routes'!$D$6:$D$1505,A648,'Material routes'!$C$6:$C$1505,"Contained input"),COUNTIFS('Material routes'!$D$6:$D$1505,A648,'Material routes'!$C$6:$C$1505,"Transform input"))</x:f>
        <x:v>4</x:v>
      </x:c>
      <x:c r="AL648" s="4" t="n">
        <x:f>COUNTIFS('Material routes'!$D$6:$D$1505,A648,'Material routes'!$C$6:$C$1505,"Tool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str">
        <x:v>Consumables</x:v>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inputs: Contained culinary Phagia culture</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Solid piece</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consumables; food material; food material; processed intermediate; manufactured / unresolved; food preparation; phagia preparation; solid piece; proposal; culinary phagia liquid fraction; collection expansion; food material; t1; not applicable; material</x:v>
      </x:c>
      <x:c r="AF649" s="4" t="str">
        <x:v>Collection expansion classification. Distinct type, use and material family; new item proposal unless author direction is marked.</x:v>
      </x:c>
      <x:c r="AG649" s="4" t="str">
        <x:v>Selected candidate processing route places this stock at T1. Raw entry is T0; source rarity does not raise tier.</x:v>
      </x:c>
      <x:c r="AH649" s="4" t="str">
        <x:v>Not applicable</x:v>
      </x:c>
      <x:c r="AI649" s="4" t="str">
        <x:v>Material</x:v>
      </x:c>
      <x:c r="AJ649" s="4" t="n">
        <x:f>COUNTIFS('Material routes'!$D$6:$D$1505,A649,'Material routes'!$C$6:$C$1505,"Output")</x:f>
        <x:v>1</x:v>
      </x:c>
      <x:c r="AK649" s="4" t="n">
        <x:f>SUM(COUNTIFS('Material routes'!$D$6:$D$1505,A649,'Material routes'!$C$6:$C$1505,"Ingredient candidate"),COUNTIFS('Material routes'!$D$6:$D$1505,A649,'Material routes'!$C$6:$C$1505,"Consumed input"),COUNTIFS('Material routes'!$D$6:$D$1505,A649,'Material routes'!$C$6:$C$1505,"Contained input"),COUNTIFS('Material routes'!$D$6:$D$1505,A649,'Material routes'!$C$6:$C$1505,"Transform input"))</x:f>
        <x:v>18</x:v>
      </x:c>
      <x:c r="AL649" s="4" t="n">
        <x:f>COUNTIFS('Material routes'!$D$6:$D$1505,A649,'Material routes'!$C$6:$C$1505,"Tool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str">
        <x:v>Consumables</x:v>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inputs: Contained culinary Phagia culture</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Solid piece</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consumables; food material; food material; processed intermediate; manufactured / unresolved; food preparation; phagia preparation; solid piece; proposal; fine culinary phagia meal; collection expansion; food material; t1; not applicable; material</x:v>
      </x:c>
      <x:c r="AF650" s="4" t="str">
        <x:v>Collection expansion classification. Distinct type, use and material family; new item proposal unless author direction is marked.</x:v>
      </x:c>
      <x:c r="AG650" s="4" t="str">
        <x:v>Selected candidate processing route places this stock at T1. Raw entry is T0; source rarity does not raise tier.</x:v>
      </x:c>
      <x:c r="AH650" s="4" t="str">
        <x:v>Not applicable</x:v>
      </x:c>
      <x:c r="AI650" s="4" t="str">
        <x:v>Material</x:v>
      </x:c>
      <x:c r="AJ650" s="4" t="n">
        <x:f>COUNTIFS('Material routes'!$D$6:$D$1505,A650,'Material routes'!$C$6:$C$1505,"Output")</x:f>
        <x:v>1</x:v>
      </x:c>
      <x:c r="AK650" s="4" t="n">
        <x:f>SUM(COUNTIFS('Material routes'!$D$6:$D$1505,A650,'Material routes'!$C$6:$C$1505,"Ingredient candidate"),COUNTIFS('Material routes'!$D$6:$D$1505,A650,'Material routes'!$C$6:$C$1505,"Consumed input"),COUNTIFS('Material routes'!$D$6:$D$1505,A650,'Material routes'!$C$6:$C$1505,"Contained input"),COUNTIFS('Material routes'!$D$6:$D$1505,A650,'Material routes'!$C$6:$C$1505,"Transform input"))</x:f>
        <x:v>3</x:v>
      </x:c>
      <x:c r="AL650" s="4" t="n">
        <x:f>COUNTIFS('Material routes'!$D$6:$D$1505,A650,'Material routes'!$C$6:$C$1505,"Tool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str">
        <x:v>Consumables</x:v>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inputs: Contained culinary Phagia culture</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Solid piece</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consumables; food material; food material; processed intermediate; manufactured / unresolved; food preparation; phagia preparation; solid piece; proposal; pressed culinary phagia flakes; collection expansion; food material; t1; not applicable; material</x:v>
      </x:c>
      <x:c r="AF651" s="4" t="str">
        <x:v>Collection expansion classification. Distinct type, use and material family; new item proposal unless author direction is marked.</x:v>
      </x:c>
      <x:c r="AG651" s="4" t="str">
        <x:v>Selected candidate processing route places this stock at T1. Raw entry is T0; source rarity does not raise tier.</x:v>
      </x:c>
      <x:c r="AH651" s="4" t="str">
        <x:v>Not applicable</x:v>
      </x:c>
      <x:c r="AI651" s="4" t="str">
        <x:v>Material</x:v>
      </x:c>
      <x:c r="AJ651" s="4" t="n">
        <x:f>COUNTIFS('Material routes'!$D$6:$D$1505,A651,'Material routes'!$C$6:$C$1505,"Output")</x:f>
        <x:v>1</x:v>
      </x:c>
      <x:c r="AK651" s="4" t="n">
        <x:f>SUM(COUNTIFS('Material routes'!$D$6:$D$1505,A651,'Material routes'!$C$6:$C$1505,"Ingredient candidate"),COUNTIFS('Material routes'!$D$6:$D$1505,A651,'Material routes'!$C$6:$C$1505,"Consumed input"),COUNTIFS('Material routes'!$D$6:$D$1505,A651,'Material routes'!$C$6:$C$1505,"Contained input"),COUNTIFS('Material routes'!$D$6:$D$1505,A651,'Material routes'!$C$6:$C$1505,"Transform input"))</x:f>
        <x:v>2</x:v>
      </x:c>
      <x:c r="AL651" s="4" t="n">
        <x:f>COUNTIFS('Material routes'!$D$6:$D$1505,A651,'Material routes'!$C$6:$C$1505,"Tool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t="str">
        <x:v>proposal.collection.toasted_culinary_phagia_crumbs</x:v>
      </x:c>
      <x:c r="B652" s="4" t="str">
        <x:v>Toasted culinary Phagia crumbs</x:v>
      </x:c>
      <x:c r="C652" s="4" t="str">
        <x:v>T2</x:v>
      </x:c>
      <x:c r="D652" s="4" t="str">
        <x:v>Consumables</x:v>
      </x:c>
      <x:c r="E652" s="4" t="str">
        <x:v>Food material</x:v>
      </x:c>
      <x:c r="F652" s="4" t="str">
        <x:v>New proposal</x:v>
      </x:c>
      <x:c r="G652" s="4" t="str">
        <x:v>Textural food ingredient from controlled heating</x:v>
      </x:c>
      <x:c r="H652" s="4" t="str">
        <x:v>None</x:v>
      </x:c>
      <x:c r="I652" s="4" t="str">
        <x:v>Physical inventory / cargo item; dimensions and packing unresolved</x:v>
      </x:c>
      <x:c r="J652" s="4"/>
      <x:c r="K652" s="4"/>
      <x:c r="L652" s="4" t="str">
        <x:v>Candidate inputs: Fine culinary Phagia meal</x:v>
      </x:c>
      <x:c r="M652" s="4" t="str">
        <x:v>Candidate workshop or contained preparation route; detailed tools, quantities and conditions unresolved</x:v>
      </x:c>
      <x:c r="N652" s="4" t="str">
        <x:v>Not implemented</x:v>
      </x:c>
      <x:c r="O652" s="4" t="str">
        <x:v>Culinary proposal. Select species/food-designated culture and validate edibility; industrial fractions are excluded. No nutritional, medical or preservation claim.</x:v>
      </x:c>
      <x:c r="P652" s="4"/>
      <x:c r="Q652" s="4"/>
      <x:c r="R652" s="4"/>
      <x:c r="S652" s="4"/>
      <x:c r="T652" s="4"/>
      <x:c r="U652" s="4" t="str">
        <x:v>Candidate inputs are partial. Resolve tools, supporting materials, energy, recovery and compatibility before recipes become craftable.</x:v>
      </x:c>
      <x:c r="V652" s="4" t="str">
        <x:v>toasted culinary phagia crumbs; collection expansion; food material</x:v>
      </x:c>
      <x:c r="W65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2" s="4" t="str">
        <x:v>Food material</x:v>
      </x:c>
      <x:c r="Y652" s="4" t="str">
        <x:v>Processed intermediate</x:v>
      </x:c>
      <x:c r="Z652" s="4" t="str">
        <x:v>Manufactured / unresolved</x:v>
      </x:c>
      <x:c r="AA652" s="4" t="str">
        <x:v>Food preparation</x:v>
      </x:c>
      <x:c r="AB652" s="4" t="str">
        <x:v>Phagia preparation</x:v>
      </x:c>
      <x:c r="AC652" s="4" t="str">
        <x:v>Solid piece</x:v>
      </x:c>
      <x:c r="AD652" s="4" t="str">
        <x:v>Proposal</x:v>
      </x:c>
      <x:c r="AE652" s="4" t="str">
        <x:f>LOWER(A652&amp;"; "&amp;B652&amp;"; "&amp;D652&amp;"; "&amp;E652&amp;"; "&amp;X652&amp;"; "&amp;Y652&amp;"; "&amp;Z652&amp;"; "&amp;AA652&amp;"; "&amp;AB652&amp;"; "&amp;AC652&amp;"; "&amp;AD652&amp;"; "&amp;V652&amp;"; "&amp;C652&amp;"; "&amp;AH652&amp;"; "&amp;AI652)</x:f>
        <x:v>proposal.collection.toasted_culinary_phagia_crumbs; toasted culinary phagia crumbs; consumables; food material; food material; processed intermediate; manufactured / unresolved; food preparation; phagia preparation; solid piece; proposal; toasted culinary phagia crumbs; collection expansion; food material; t2; not applicable; material</x:v>
      </x:c>
      <x:c r="AF652" s="4" t="str">
        <x:v>Collection expansion classification. Distinct type, use and material family; new item proposal unless author direction is marked.</x:v>
      </x:c>
      <x:c r="AG652" s="4" t="str">
        <x:v>Selected candidate processing route places this stock at T2. Raw entry is T0; source rarity does not raise tier.</x:v>
      </x:c>
      <x:c r="AH652" s="4" t="str">
        <x:v>Not applicable</x:v>
      </x:c>
      <x:c r="AI652" s="4" t="str">
        <x:v>Material</x:v>
      </x:c>
      <x:c r="AJ652" s="4" t="n">
        <x:f>COUNTIFS('Material routes'!$D$6:$D$1505,A652,'Material routes'!$C$6:$C$1505,"Output")</x:f>
        <x:v>1</x:v>
      </x:c>
      <x:c r="AK652" s="4" t="n">
        <x:f>SUM(COUNTIFS('Material routes'!$D$6:$D$1505,A652,'Material routes'!$C$6:$C$1505,"Ingredient candidate"),COUNTIFS('Material routes'!$D$6:$D$1505,A652,'Material routes'!$C$6:$C$1505,"Consumed input"),COUNTIFS('Material routes'!$D$6:$D$1505,A652,'Material routes'!$C$6:$C$1505,"Contained input"),COUNTIFS('Material routes'!$D$6:$D$1505,A652,'Material routes'!$C$6:$C$1505,"Transform input"))</x:f>
        <x:v>2</x:v>
      </x:c>
      <x:c r="AL652" s="4" t="n">
        <x:f>COUNTIFS('Material routes'!$D$6:$D$1505,A652,'Material routes'!$C$6:$C$1505,"Tool candidate")</x:f>
        <x:v>0</x:v>
      </x:c>
      <x:c r="AM652" s="4" t="str">
        <x:f>IF(AJ652&gt;0,"Route listed; review status/completeness",IF(C652="T0","Raw entry feed; no production route","No production route listed"))</x:f>
        <x:v>Route listed; review status/completeness</x:v>
      </x:c>
      <x:c r="AN652" s="4" t="n">
        <x:f>IF(C652="T0",0,IF(C652="T1",1,IF(C652="T2",2,IF(C652="T3",3,IF(C652="T4",4,IF(C652="Unassigned",98,99))))))</x:f>
        <x:v>2</x:v>
      </x:c>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str">
        <x:v>Consumables</x:v>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inputs: Contained culinary Phagia culture</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Solid piece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consumables; food material; food material; processed intermediate; manufactured / unresolved; food preparation; phagia preparation; solid piece; proposal; culinary phagia binding paste; collection expansion; food material; t1; not applicable; material</x:v>
      </x:c>
      <x:c r="AF653" s="4" t="str">
        <x:v>Collection expansion classification. Distinct type, use and material family; new item proposal unless author direction is marked.</x:v>
      </x:c>
      <x:c r="AG653" s="4" t="str">
        <x:v>Selected candidate processing route places this stock at T1. Raw entry is T0; source rarity does not raise tier.</x:v>
      </x:c>
      <x:c r="AH653" s="4" t="str">
        <x:v>Not applicable</x:v>
      </x:c>
      <x:c r="AI653" s="4" t="str">
        <x:v>Material</x:v>
      </x:c>
      <x:c r="AJ653" s="4" t="n">
        <x:f>COUNTIFS('Material routes'!$D$6:$D$1505,A653,'Material routes'!$C$6:$C$1505,"Output")</x:f>
        <x:v>1</x:v>
      </x:c>
      <x:c r="AK653" s="4" t="n">
        <x:f>SUM(COUNTIFS('Material routes'!$D$6:$D$1505,A653,'Material routes'!$C$6:$C$1505,"Ingredient candidate"),COUNTIFS('Material routes'!$D$6:$D$1505,A653,'Material routes'!$C$6:$C$1505,"Consumed input"),COUNTIFS('Material routes'!$D$6:$D$1505,A653,'Material routes'!$C$6:$C$1505,"Contained input"),COUNTIFS('Material routes'!$D$6:$D$1505,A653,'Material routes'!$C$6:$C$1505,"Transform input"))</x:f>
        <x:v>2</x:v>
      </x:c>
      <x:c r="AL653" s="4" t="n">
        <x:f>COUNTIFS('Material routes'!$D$6:$D$1505,A653,'Material routes'!$C$6:$C$1505,"Tool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str">
        <x:v>Consumables</x:v>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inputs: Contained culinary Phagia culture</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Solid piece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consumables; food material; food material; processed intermediate; manufactured / unresolved; food preparation; phagia preparation; solid piece; proposal; controlled-sour phagia base; collection expansion; food material; t1; not applicable; material</x:v>
      </x:c>
      <x:c r="AF654" s="4" t="str">
        <x:v>Collection expansion classification. Distinct type, use and material family; new item proposal unless author direction is marked.</x:v>
      </x:c>
      <x:c r="AG654" s="4" t="str">
        <x:v>Selected candidate processing route places this stock at T1. Raw entry is T0; source rarity does not raise tier.</x:v>
      </x:c>
      <x:c r="AH654" s="4" t="str">
        <x:v>Not applicable</x:v>
      </x:c>
      <x:c r="AI654" s="4" t="str">
        <x:v>Material</x:v>
      </x:c>
      <x:c r="AJ654" s="4" t="n">
        <x:f>COUNTIFS('Material routes'!$D$6:$D$1505,A654,'Material routes'!$C$6:$C$1505,"Output")</x:f>
        <x:v>1</x:v>
      </x:c>
      <x:c r="AK654" s="4" t="n">
        <x:f>SUM(COUNTIFS('Material routes'!$D$6:$D$1505,A654,'Material routes'!$C$6:$C$1505,"Ingredient candidate"),COUNTIFS('Material routes'!$D$6:$D$1505,A654,'Material routes'!$C$6:$C$1505,"Consumed input"),COUNTIFS('Material routes'!$D$6:$D$1505,A654,'Material routes'!$C$6:$C$1505,"Contained input"),COUNTIFS('Material routes'!$D$6:$D$1505,A654,'Material routes'!$C$6:$C$1505,"Transform input"))</x:f>
        <x:v>3</x:v>
      </x:c>
      <x:c r="AL654" s="4" t="n">
        <x:f>COUNTIFS('Material routes'!$D$6:$D$1505,A654,'Material routes'!$C$6:$C$1505,"Tool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str">
        <x:v>Consumables</x:v>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inputs: Culinary Phagia liquid fraction</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Solid piece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consumables; food material; food material; processed intermediate; manufactured / unresolved; food preparation; phagia preparation; solid piece; proposal; reduced culinary phagia concentrate; collection expansion; food material; t2; not applicable; material</x:v>
      </x:c>
      <x:c r="AF655" s="4" t="str">
        <x:v>Collection expansion classification. Distinct type, use and material family; new item proposal unless author direction is marked.</x:v>
      </x:c>
      <x:c r="AG655" s="4" t="str">
        <x:v>Selected candidate processing route places this stock at T2. Raw entry is T0; source rarity does not raise tier.</x:v>
      </x:c>
      <x:c r="AH655" s="4" t="str">
        <x:v>Not applicable</x:v>
      </x:c>
      <x:c r="AI655" s="4" t="str">
        <x:v>Material</x:v>
      </x:c>
      <x:c r="AJ655" s="4" t="n">
        <x:f>COUNTIFS('Material routes'!$D$6:$D$1505,A655,'Material routes'!$C$6:$C$1505,"Output")</x:f>
        <x:v>1</x:v>
      </x:c>
      <x:c r="AK655" s="4" t="n">
        <x:f>SUM(COUNTIFS('Material routes'!$D$6:$D$1505,A655,'Material routes'!$C$6:$C$1505,"Ingredient candidate"),COUNTIFS('Material routes'!$D$6:$D$1505,A655,'Material routes'!$C$6:$C$1505,"Consumed input"),COUNTIFS('Material routes'!$D$6:$D$1505,A655,'Material routes'!$C$6:$C$1505,"Contained input"),COUNTIFS('Material routes'!$D$6:$D$1505,A655,'Material routes'!$C$6:$C$1505,"Transform input"))</x:f>
        <x:v>3</x:v>
      </x:c>
      <x:c r="AL655" s="4" t="n">
        <x:f>COUNTIFS('Material routes'!$D$6:$D$1505,A655,'Material routes'!$C$6:$C$1505,"Tool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str">
        <x:v>Consumables</x:v>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inputs: Drained culinary Phagia curd</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consumables; food material; food material; processed intermediate; manufactured / unresolved; food preparation; phagia preparation; solid piece; proposal; aerated culinary phagia curd; collection expansion; food material; t2; not applicable; material</x:v>
      </x:c>
      <x:c r="AF656" s="4" t="str">
        <x:v>Collection expansion classification. Distinct type, use and material family; new item proposal unless author direction is marked.</x:v>
      </x:c>
      <x:c r="AG656" s="4" t="str">
        <x:v>Selected candidate processing route places this stock at T2. Raw entry is T0; source rarity does not raise tier.</x:v>
      </x:c>
      <x:c r="AH656" s="4" t="str">
        <x:v>Not applicable</x:v>
      </x:c>
      <x:c r="AI656" s="4" t="str">
        <x:v>Material</x:v>
      </x:c>
      <x:c r="AJ656" s="4" t="n">
        <x:f>COUNTIFS('Material routes'!$D$6:$D$1505,A656,'Material routes'!$C$6:$C$1505,"Output")</x:f>
        <x:v>1</x:v>
      </x:c>
      <x:c r="AK656" s="4" t="n">
        <x:f>SUM(COUNTIFS('Material routes'!$D$6:$D$1505,A656,'Material routes'!$C$6:$C$1505,"Ingredient candidate"),COUNTIFS('Material routes'!$D$6:$D$1505,A656,'Material routes'!$C$6:$C$1505,"Consumed input"),COUNTIFS('Material routes'!$D$6:$D$1505,A656,'Material routes'!$C$6:$C$1505,"Contained input"),COUNTIFS('Material routes'!$D$6:$D$1505,A656,'Material routes'!$C$6:$C$1505,"Transform input"))</x:f>
        <x:v>1</x:v>
      </x:c>
      <x:c r="AL656" s="4" t="n">
        <x:f>COUNTIFS('Material routes'!$D$6:$D$1505,A656,'Material routes'!$C$6:$C$1505,"Tool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str">
        <x:v>Consumables</x:v>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inputs: Dry mineral salts</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Phagia preparation</x:v>
      </x:c>
      <x:c r="AC657" s="4" t="str">
        <x:v>Solid piece</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consumables; food material; food material; processed intermediate; manufactured / unresolved; food preparation; phagia preparation; solid piece; proposal; food-grade mineral seasoning; collection expansion; food material; t1; not applicable; material</x:v>
      </x:c>
      <x:c r="AF657" s="4" t="str">
        <x:v>Collection expansion classification. Distinct type, use and material family; new item proposal unless author direction is marked.</x:v>
      </x:c>
      <x:c r="AG657" s="4" t="str">
        <x:v>Selected candidate processing route places this stock at T1. Raw entry is T0; source rarity does not raise tier.</x:v>
      </x:c>
      <x:c r="AH657" s="4" t="str">
        <x:v>Not applicable</x:v>
      </x:c>
      <x:c r="AI657" s="4" t="str">
        <x:v>Material</x:v>
      </x:c>
      <x:c r="AJ657" s="4" t="n">
        <x:f>COUNTIFS('Material routes'!$D$6:$D$1505,A657,'Material routes'!$C$6:$C$1505,"Output")</x:f>
        <x:v>1</x:v>
      </x:c>
      <x:c r="AK657" s="4" t="n">
        <x:f>SUM(COUNTIFS('Material routes'!$D$6:$D$1505,A657,'Material routes'!$C$6:$C$1505,"Ingredient candidate"),COUNTIFS('Material routes'!$D$6:$D$1505,A657,'Material routes'!$C$6:$C$1505,"Consumed input"),COUNTIFS('Material routes'!$D$6:$D$1505,A657,'Material routes'!$C$6:$C$1505,"Contained input"),COUNTIFS('Material routes'!$D$6:$D$1505,A657,'Material routes'!$C$6:$C$1505,"Transform input"))</x:f>
        <x:v>1</x:v>
      </x:c>
      <x:c r="AL657" s="4" t="n">
        <x:f>COUNTIFS('Material routes'!$D$6:$D$1505,A657,'Material routes'!$C$6:$C$1505,"Tool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str">
        <x:v>Consumables</x:v>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inputs: Selected edible-fauna gland tissue</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Phagia and edible fauna</x:v>
      </x:c>
      <x:c r="AC658" s="4" t="str">
        <x:v>Solid piece</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consumables; food material; food material; processed intermediate; manufactured / unresolved; food preparation; phagia and edible fauna; solid piece; proposal; selected edible-fauna gel; collection expansion; food material; t1; not applicable; material</x:v>
      </x:c>
      <x:c r="AF658" s="4" t="str">
        <x:v>Collection expansion classification. Distinct type, use and material family; new item proposal unless author direction is marked.</x:v>
      </x:c>
      <x:c r="AG658" s="4" t="str">
        <x:v>Selected candidate processing route places this stock at T1. Raw entry is T0; source rarity does not raise tier.</x:v>
      </x:c>
      <x:c r="AH658" s="4" t="str">
        <x:v>Not applicable</x:v>
      </x:c>
      <x:c r="AI658" s="4" t="str">
        <x:v>Material</x:v>
      </x:c>
      <x:c r="AJ658" s="4" t="n">
        <x:f>COUNTIFS('Material routes'!$D$6:$D$1505,A658,'Material routes'!$C$6:$C$1505,"Output")</x:f>
        <x:v>1</x:v>
      </x:c>
      <x:c r="AK658" s="4" t="n">
        <x:f>SUM(COUNTIFS('Material routes'!$D$6:$D$1505,A658,'Material routes'!$C$6:$C$1505,"Ingredient candidate"),COUNTIFS('Material routes'!$D$6:$D$1505,A658,'Material routes'!$C$6:$C$1505,"Consumed input"),COUNTIFS('Material routes'!$D$6:$D$1505,A658,'Material routes'!$C$6:$C$1505,"Contained input"),COUNTIFS('Material routes'!$D$6:$D$1505,A658,'Material routes'!$C$6:$C$1505,"Transform input"))</x:f>
        <x:v>1</x:v>
      </x:c>
      <x:c r="AL658" s="4" t="n">
        <x:f>COUNTIFS('Material routes'!$D$6:$D$1505,A658,'Material routes'!$C$6:$C$1505,"Tool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str">
        <x:v>Consumables</x:v>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inputs: Edible fauna fraction (species TBD)</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Phagia and edible fauna</x:v>
      </x:c>
      <x:c r="AC659" s="4" t="str">
        <x:v>Solid piece</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consumables; food material; food material; processed intermediate; manufactured / unresolved; food preparation; phagia and edible fauna; solid piece; proposal; dried edible-fauna granules; collection expansion; food material; t1; not applicable; material</x:v>
      </x:c>
      <x:c r="AF659" s="4" t="str">
        <x:v>Collection expansion classification. Distinct type, use and material family; new item proposal unless author direction is marked.</x:v>
      </x:c>
      <x:c r="AG659" s="4" t="str">
        <x:v>Selected candidate processing route places this stock at T1. Raw entry is T0; source rarity does not raise tier.</x:v>
      </x:c>
      <x:c r="AH659" s="4" t="str">
        <x:v>Not applicable</x:v>
      </x:c>
      <x:c r="AI659" s="4" t="str">
        <x:v>Material</x:v>
      </x:c>
      <x:c r="AJ659" s="4" t="n">
        <x:f>COUNTIFS('Material routes'!$D$6:$D$1505,A659,'Material routes'!$C$6:$C$1505,"Output")</x:f>
        <x:v>1</x:v>
      </x:c>
      <x:c r="AK659" s="4" t="n">
        <x:f>SUM(COUNTIFS('Material routes'!$D$6:$D$1505,A659,'Material routes'!$C$6:$C$1505,"Ingredient candidate"),COUNTIFS('Material routes'!$D$6:$D$1505,A659,'Material routes'!$C$6:$C$1505,"Consumed input"),COUNTIFS('Material routes'!$D$6:$D$1505,A659,'Material routes'!$C$6:$C$1505,"Contained input"),COUNTIFS('Material routes'!$D$6:$D$1505,A659,'Material routes'!$C$6:$C$1505,"Transform input"))</x:f>
        <x:v>0</x:v>
      </x:c>
      <x:c r="AL659" s="4" t="n">
        <x:f>COUNTIFS('Material routes'!$D$6:$D$1505,A659,'Material routes'!$C$6:$C$1505,"Tool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str">
        <x:v>Consumables</x:v>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inputs: Edible fauna fraction (species TBD); Culinary Phagia liquid fraction</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Solid piece</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consumables; food material; food material; processed intermediate; manufactured / unresolved; food preparation; phagia and edible fauna; solid piece; proposal; strained edible-fauna broth base; collection expansion; food material; t2; not applicable; material</x:v>
      </x:c>
      <x:c r="AF660" s="4" t="str">
        <x:v>Collection expansion classification. Distinct type, use and material family; new item proposal unless author direction is marked.</x:v>
      </x:c>
      <x:c r="AG660" s="4" t="str">
        <x:v>Selected candidate processing route places this stock at T2. Raw entry is T0; source rarity does not raise tier.</x:v>
      </x:c>
      <x:c r="AH660" s="4" t="str">
        <x:v>Not applicable</x:v>
      </x:c>
      <x:c r="AI660" s="4" t="str">
        <x:v>Material</x:v>
      </x:c>
      <x:c r="AJ660" s="4" t="n">
        <x:f>COUNTIFS('Material routes'!$D$6:$D$1505,A660,'Material routes'!$C$6:$C$1505,"Output")</x:f>
        <x:v>1</x:v>
      </x:c>
      <x:c r="AK660" s="4" t="n">
        <x:f>SUM(COUNTIFS('Material routes'!$D$6:$D$1505,A660,'Material routes'!$C$6:$C$1505,"Ingredient candidate"),COUNTIFS('Material routes'!$D$6:$D$1505,A660,'Material routes'!$C$6:$C$1505,"Consumed input"),COUNTIFS('Material routes'!$D$6:$D$1505,A660,'Material routes'!$C$6:$C$1505,"Contained input"),COUNTIFS('Material routes'!$D$6:$D$1505,A660,'Material routes'!$C$6:$C$1505,"Transform input"))</x:f>
        <x:v>2</x:v>
      </x:c>
      <x:c r="AL660" s="4" t="n">
        <x:f>COUNTIFS('Material routes'!$D$6:$D$1505,A660,'Material routes'!$C$6:$C$1505,"Tool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str">
        <x:v>Consumables</x:v>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inputs: Selected edible-fauna gland tissue</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Phagia and edible fauna</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consumables; food material; food material; processed intermediate; manufactured / unresolved; food preparation; phagia and edible fauna; solid piece; proposal; selected edible-fauna roe; collection expansion; food material; t1; not applicable; material</x:v>
      </x:c>
      <x:c r="AF661" s="4" t="str">
        <x:v>Collection expansion classification. Distinct type, use and material family; new item proposal unless author direction is marked.</x:v>
      </x:c>
      <x:c r="AG661" s="4" t="str">
        <x:v>Selected candidate processing route places this stock at T1. Raw entry is T0; source rarity does not raise tier.</x:v>
      </x:c>
      <x:c r="AH661" s="4" t="str">
        <x:v>Not applicable</x:v>
      </x:c>
      <x:c r="AI661" s="4" t="str">
        <x:v>Material</x:v>
      </x:c>
      <x:c r="AJ661" s="4" t="n">
        <x:f>COUNTIFS('Material routes'!$D$6:$D$1505,A661,'Material routes'!$C$6:$C$1505,"Output")</x:f>
        <x:v>1</x:v>
      </x:c>
      <x:c r="AK661" s="4" t="n">
        <x:f>SUM(COUNTIFS('Material routes'!$D$6:$D$1505,A661,'Material routes'!$C$6:$C$1505,"Ingredient candidate"),COUNTIFS('Material routes'!$D$6:$D$1505,A661,'Material routes'!$C$6:$C$1505,"Consumed input"),COUNTIFS('Material routes'!$D$6:$D$1505,A661,'Material routes'!$C$6:$C$1505,"Contained input"),COUNTIFS('Material routes'!$D$6:$D$1505,A661,'Material routes'!$C$6:$C$1505,"Transform input"))</x:f>
        <x:v>1</x:v>
      </x:c>
      <x:c r="AL661" s="4" t="n">
        <x:f>COUNTIFS('Material routes'!$D$6:$D$1505,A661,'Material routes'!$C$6:$C$1505,"Tool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str">
        <x:v>Consumables</x:v>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inputs: Edible fauna fraction (species TBD)</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Phagia and edible fauna</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consumables; food material; food material; processed intermediate; manufactured / unresolved; food preparation; phagia and edible fauna; solid piece; proposal; cooked edible-fauna morsels; collection expansion; food material; t1; not applicable; material</x:v>
      </x:c>
      <x:c r="AF662" s="4" t="str">
        <x:v>Collection expansion classification. Distinct type, use and material family; new item proposal unless author direction is marked.</x:v>
      </x:c>
      <x:c r="AG662" s="4" t="str">
        <x:v>Selected candidate processing route places this stock at T1. Raw entry is T0; source rarity does not raise tier.</x:v>
      </x:c>
      <x:c r="AH662" s="4" t="str">
        <x:v>Not applicable</x:v>
      </x:c>
      <x:c r="AI662" s="4" t="str">
        <x:v>Material</x:v>
      </x:c>
      <x:c r="AJ662" s="4" t="n">
        <x:f>COUNTIFS('Material routes'!$D$6:$D$1505,A662,'Material routes'!$C$6:$C$1505,"Output")</x:f>
        <x:v>1</x:v>
      </x:c>
      <x:c r="AK662" s="4" t="n">
        <x:f>SUM(COUNTIFS('Material routes'!$D$6:$D$1505,A662,'Material routes'!$C$6:$C$1505,"Ingredient candidate"),COUNTIFS('Material routes'!$D$6:$D$1505,A662,'Material routes'!$C$6:$C$1505,"Consumed input"),COUNTIFS('Material routes'!$D$6:$D$1505,A662,'Material routes'!$C$6:$C$1505,"Contained input"),COUNTIFS('Material routes'!$D$6:$D$1505,A662,'Material routes'!$C$6:$C$1505,"Transform input"))</x:f>
        <x:v>0</x:v>
      </x:c>
      <x:c r="AL662" s="4" t="n">
        <x:f>COUNTIFS('Material routes'!$D$6:$D$1505,A662,'Material routes'!$C$6:$C$1505,"Tool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str">
        <x:v>Consumables</x:v>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inputs: Selected edible-fauna gland tissue</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Phagia and edible fauna</x:v>
      </x:c>
      <x:c r="AC663" s="4" t="str">
        <x:v>Solid piece</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consumables; food material; food material; processed intermediate; manufactured / unresolved; food preparation; phagia and edible fauna; solid piece; proposal; culinary fauna aroma fraction; collection expansion; food material; t1; not applicable; material</x:v>
      </x:c>
      <x:c r="AF663" s="4" t="str">
        <x:v>Collection expansion classification. Distinct type, use and material family; new item proposal unless author direction is marked.</x:v>
      </x:c>
      <x:c r="AG663" s="4" t="str">
        <x:v>Selected candidate processing route places this stock at T1. Raw entry is T0; source rarity does not raise tier.</x:v>
      </x:c>
      <x:c r="AH663" s="4" t="str">
        <x:v>Not applicable</x:v>
      </x:c>
      <x:c r="AI663" s="4" t="str">
        <x:v>Material</x:v>
      </x:c>
      <x:c r="AJ663" s="4" t="n">
        <x:f>COUNTIFS('Material routes'!$D$6:$D$1505,A663,'Material routes'!$C$6:$C$1505,"Output")</x:f>
        <x:v>1</x:v>
      </x:c>
      <x:c r="AK663" s="4" t="n">
        <x:f>SUM(COUNTIFS('Material routes'!$D$6:$D$1505,A663,'Material routes'!$C$6:$C$1505,"Ingredient candidate"),COUNTIFS('Material routes'!$D$6:$D$1505,A663,'Material routes'!$C$6:$C$1505,"Consumed input"),COUNTIFS('Material routes'!$D$6:$D$1505,A663,'Material routes'!$C$6:$C$1505,"Contained input"),COUNTIFS('Material routes'!$D$6:$D$1505,A663,'Material routes'!$C$6:$C$1505,"Transform input"))</x:f>
        <x:v>1</x:v>
      </x:c>
      <x:c r="AL663" s="4" t="n">
        <x:f>COUNTIFS('Material routes'!$D$6:$D$1505,A663,'Material routes'!$C$6:$C$1505,"Tool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str">
        <x:v>Consumables</x:v>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inputs: Drained culinary Phagia curd; Prepared edible-fauna paste</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Solid piece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consumables; food material; food material; processed intermediate; manufactured / unresolved; food preparation; phagia and edible fauna; solid piece; proposal; phagia-fauna savory filling; collection expansion; food material; t2; not applicable; material</x:v>
      </x:c>
      <x:c r="AF664" s="4" t="str">
        <x:v>Collection expansion classification. Distinct type, use and material family; new item proposal unless author direction is marked.</x:v>
      </x:c>
      <x:c r="AG664" s="4" t="str">
        <x:v>Selected candidate processing route places this stock at T2. Raw entry is T0; source rarity does not raise tier.</x:v>
      </x:c>
      <x:c r="AH664" s="4" t="str">
        <x:v>Not applicable</x:v>
      </x:c>
      <x:c r="AI664" s="4" t="str">
        <x:v>Material</x:v>
      </x:c>
      <x:c r="AJ664" s="4" t="n">
        <x:f>COUNTIFS('Material routes'!$D$6:$D$1505,A664,'Material routes'!$C$6:$C$1505,"Output")</x:f>
        <x:v>1</x:v>
      </x:c>
      <x:c r="AK664" s="4" t="n">
        <x:f>SUM(COUNTIFS('Material routes'!$D$6:$D$1505,A664,'Material routes'!$C$6:$C$1505,"Ingredient candidate"),COUNTIFS('Material routes'!$D$6:$D$1505,A664,'Material routes'!$C$6:$C$1505,"Consumed input"),COUNTIFS('Material routes'!$D$6:$D$1505,A664,'Material routes'!$C$6:$C$1505,"Contained input"),COUNTIFS('Material routes'!$D$6:$D$1505,A664,'Material routes'!$C$6:$C$1505,"Transform input"))</x:f>
        <x:v>1</x:v>
      </x:c>
      <x:c r="AL664" s="4" t="n">
        <x:f>COUNTIFS('Material routes'!$D$6:$D$1505,A664,'Material routes'!$C$6:$C$1505,"Tool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inputs: Fine culinary Phagia meal; Culinary Phagia binding paste</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routes'!$D$6:$D$1505,A665,'Material routes'!$C$6:$C$1505,"Output")</x:f>
        <x:v>1</x:v>
      </x:c>
      <x:c r="AK665" s="4" t="n">
        <x:f>SUM(COUNTIFS('Material routes'!$D$6:$D$1505,A665,'Material routes'!$C$6:$C$1505,"Ingredient candidate"),COUNTIFS('Material routes'!$D$6:$D$1505,A665,'Material routes'!$C$6:$C$1505,"Consumed input"),COUNTIFS('Material routes'!$D$6:$D$1505,A665,'Material routes'!$C$6:$C$1505,"Contained input"),COUNTIFS('Material routes'!$D$6:$D$1505,A665,'Material routes'!$C$6:$C$1505,"Transform input"))</x:f>
        <x:v>0</x:v>
      </x:c>
      <x:c r="AL665" s="4" t="n">
        <x:f>COUNTIFS('Material routes'!$D$6:$D$1505,A665,'Material routes'!$C$6:$C$1505,"Tool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t="str">
        <x:v>proposal.collection.toasted_phagia_crumble_portion</x:v>
      </x:c>
      <x:c r="B666" s="4" t="str">
        <x:v>Toasted Phagia crumble portion</x:v>
      </x:c>
      <x:c r="C666" s="4" t="str">
        <x:v>Not applicable</x:v>
      </x:c>
      <x:c r="D666" s="4" t="str">
        <x:v>Consumables</x:v>
      </x:c>
      <x:c r="E666" s="4" t="str">
        <x:v>Food consumable</x:v>
      </x:c>
      <x:c r="F666" s="4" t="str">
        <x:v>New proposal</x:v>
      </x:c>
      <x:c r="G666" s="4" t="str">
        <x:v>Dry spoonable meal portion</x:v>
      </x:c>
      <x:c r="H666" s="4" t="str">
        <x:v>None</x:v>
      </x:c>
      <x:c r="I666" s="4" t="str">
        <x:v>Physical inventory / cargo item; dimensions and packing unresolved</x:v>
      </x:c>
      <x:c r="J666" s="4"/>
      <x:c r="K666" s="4"/>
      <x:c r="L666" s="4" t="str">
        <x:v>Candidate inputs: Toasted culinary Phagia crumbs; Reduced culinary Phagia concentrate</x:v>
      </x:c>
      <x:c r="M666" s="4" t="str">
        <x:v>Candidate workshop or contained preparation route; detailed tools, quantities and conditions unresolved</x:v>
      </x:c>
      <x:c r="N666" s="4" t="str">
        <x:v>Not implemented</x:v>
      </x:c>
      <x:c r="O666" s="4" t="str">
        <x:v>Culinary proposal. Select species/food-designated culture and validate edibility; industrial fractions are excluded. No nutritional, medical or preservation claim.</x:v>
      </x:c>
      <x:c r="P666" s="4"/>
      <x:c r="Q666" s="4"/>
      <x:c r="R666" s="4"/>
      <x:c r="S666" s="4"/>
      <x:c r="T666" s="4"/>
      <x:c r="U666" s="4" t="str">
        <x:v>Candidate inputs are partial. Resolve tools, supporting materials, energy, recovery and compatibility before recipes become craftable.</x:v>
      </x:c>
      <x:c r="V666" s="4" t="str">
        <x:v>toasted phagia crumble portion; collection expansion; food consumable</x:v>
      </x:c>
      <x:c r="W6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6" s="4" t="str">
        <x:v>Food consumable</x:v>
      </x:c>
      <x:c r="Y666" s="4" t="str">
        <x:v>Finished item</x:v>
      </x:c>
      <x:c r="Z666" s="4" t="str">
        <x:v>Manufactured / unresolved</x:v>
      </x:c>
      <x:c r="AA666" s="4" t="str">
        <x:v>Nutrition</x:v>
      </x:c>
      <x:c r="AB666" s="4" t="str">
        <x:v>Phagia preparation</x:v>
      </x:c>
      <x:c r="AC666" s="4" t="str">
        <x:v>Assembly</x:v>
      </x:c>
      <x:c r="AD666" s="4" t="str">
        <x:v>Proposal</x:v>
      </x:c>
      <x:c r="AE666" s="4" t="str">
        <x:f>LOWER(A666&amp;"; "&amp;B666&amp;"; "&amp;D666&amp;"; "&amp;E666&amp;"; "&amp;X666&amp;"; "&amp;Y666&amp;"; "&amp;Z666&amp;"; "&amp;AA666&amp;"; "&amp;AB666&amp;"; "&amp;AC666&amp;"; "&amp;AD666&amp;"; "&amp;V666&amp;"; "&amp;C666&amp;"; "&amp;AH666&amp;"; "&amp;AI666)</x:f>
        <x:v>proposal.collection.toasted_phagia_crumble_portion; toasted phagia crumble portion; consumables; food consumable; food consumable; finished item; manufactured / unresolved; nutrition; phagia preparation; assembly; proposal; toasted phagia crumble portion; collection expansion; food consumable; not applicable; t2; finished item</x:v>
      </x:c>
      <x:c r="AF666" s="4" t="str">
        <x:v>Collection expansion classification. Distinct type, use and material family; new item proposal unless author direction is marked.</x:v>
      </x:c>
      <x:c r="AG666" s="4" t="str">
        <x:v>Finished endpoint or currency. Material tier is separate from finished input tier.</x:v>
      </x:c>
      <x:c r="AH666" s="4" t="str">
        <x:v>T2</x:v>
      </x:c>
      <x:c r="AI666" s="4" t="str">
        <x:v>Finished item</x:v>
      </x:c>
      <x:c r="AJ666" s="4" t="n">
        <x:f>COUNTIFS('Material routes'!$D$6:$D$1505,A666,'Material routes'!$C$6:$C$1505,"Output")</x:f>
        <x:v>1</x:v>
      </x:c>
      <x:c r="AK666" s="4" t="n">
        <x:f>SUM(COUNTIFS('Material routes'!$D$6:$D$1505,A666,'Material routes'!$C$6:$C$1505,"Ingredient candidate"),COUNTIFS('Material routes'!$D$6:$D$1505,A666,'Material routes'!$C$6:$C$1505,"Consumed input"),COUNTIFS('Material routes'!$D$6:$D$1505,A666,'Material routes'!$C$6:$C$1505,"Contained input"),COUNTIFS('Material routes'!$D$6:$D$1505,A666,'Material routes'!$C$6:$C$1505,"Transform input"))</x:f>
        <x:v>0</x:v>
      </x:c>
      <x:c r="AL666" s="4" t="n">
        <x:f>COUNTIFS('Material routes'!$D$6:$D$1505,A666,'Material routes'!$C$6:$C$1505,"Tool candidate")</x:f>
        <x:v>0</x:v>
      </x:c>
      <x:c r="AM666" s="4" t="str">
        <x:f>IF(AJ666&gt;0,"Route listed; review status/completeness",IF(C666="T0","Raw entry feed; no production route","No production route listed"))</x:f>
        <x:v>Route listed; review status/completeness</x:v>
      </x:c>
      <x:c r="AN666" s="4" t="n">
        <x:f>IF(C666="T0",0,IF(C666="T1",1,IF(C666="T2",2,IF(C666="T3",3,IF(C666="T4",4,IF(C666="Unassigned",98,99))))))</x:f>
        <x:v>99</x:v>
      </x:c>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inputs: Pressed culinary Phagia flakes; Phagia-fauna savory filling</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preparation</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preparation; assembly; proposal; layered savory phagia parcel; collection expansion; food consumable; not applicable; t2; finished item</x:v>
      </x:c>
      <x:c r="AF667" s="4" t="str">
        <x:v>Collection expansion classification. Distinct type, use and material family; new item proposal unless author direction is marked.</x:v>
      </x:c>
      <x:c r="AG667" s="4" t="str">
        <x:v>Finished endpoint or currency. Material tier is separate from finished input tier.</x:v>
      </x:c>
      <x:c r="AH667" s="4" t="str">
        <x:v>T2</x:v>
      </x:c>
      <x:c r="AI667" s="4" t="str">
        <x:v>Finished item</x:v>
      </x:c>
      <x:c r="AJ667" s="4" t="n">
        <x:f>COUNTIFS('Material routes'!$D$6:$D$1505,A667,'Material routes'!$C$6:$C$1505,"Output")</x:f>
        <x:v>1</x:v>
      </x:c>
      <x:c r="AK667" s="4" t="n">
        <x:f>SUM(COUNTIFS('Material routes'!$D$6:$D$1505,A667,'Material routes'!$C$6:$C$1505,"Ingredient candidate"),COUNTIFS('Material routes'!$D$6:$D$1505,A667,'Material routes'!$C$6:$C$1505,"Consumed input"),COUNTIFS('Material routes'!$D$6:$D$1505,A667,'Material routes'!$C$6:$C$1505,"Contained input"),COUNTIFS('Material routes'!$D$6:$D$1505,A667,'Material routes'!$C$6:$C$1505,"Transform input"))</x:f>
        <x:v>0</x:v>
      </x:c>
      <x:c r="AL667" s="4" t="n">
        <x:f>COUNTIFS('Material routes'!$D$6:$D$1505,A667,'Material routes'!$C$6:$C$1505,"Tool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t="str">
        <x:v>proposal.collection.strained_phagia_table_drink</x:v>
      </x:c>
      <x:c r="B668" s="4" t="str">
        <x:v>Strained Phagia table drink</x:v>
      </x:c>
      <x:c r="C668" s="4" t="str">
        <x:v>Not applicable</x:v>
      </x:c>
      <x:c r="D668" s="4" t="str">
        <x:v>Consumables</x:v>
      </x:c>
      <x:c r="E668" s="4" t="str">
        <x:v>Drink consumable</x:v>
      </x:c>
      <x:c r="F668" s="4" t="str">
        <x:v>New proposal</x:v>
      </x:c>
      <x:c r="G668" s="4" t="str">
        <x:v>Simple food-designated liquid portion served from a sealed vessel</x:v>
      </x:c>
      <x:c r="H668" s="4" t="str">
        <x:v>None</x:v>
      </x:c>
      <x:c r="I668" s="4" t="str">
        <x:v>Matched sealed vessel; compatibility and contamination unresolved</x:v>
      </x:c>
      <x:c r="J668" s="4"/>
      <x:c r="K668" s="4"/>
      <x:c r="L668" s="4" t="str">
        <x:v>Candidate inputs: Culinary Phagia liquid fraction</x:v>
      </x:c>
      <x:c r="M668" s="4" t="str">
        <x:v>Candidate workshop or contained preparation route; detailed tools, quantities and conditions unresolved</x:v>
      </x:c>
      <x:c r="N668" s="4" t="str">
        <x:v>Not implemented</x:v>
      </x:c>
      <x:c r="O668" s="4" t="str">
        <x:v>Culinary proposal. Select species/food-designated culture and validate edibility; industrial fractions are excluded. No nutritional, medical or preservation claim.</x:v>
      </x:c>
      <x:c r="P668" s="4"/>
      <x:c r="Q668" s="4"/>
      <x:c r="R668" s="4"/>
      <x:c r="S668" s="4"/>
      <x:c r="T668" s="4"/>
      <x:c r="U668" s="4" t="str">
        <x:v>Candidate inputs are partial. Resolve tools, supporting materials, energy, recovery and compatibility before recipes become craftable.</x:v>
      </x:c>
      <x:c r="V668" s="4" t="str">
        <x:v>strained phagia table drink; collection expansion; drink consumable</x:v>
      </x:c>
      <x:c r="W6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8" s="4" t="str">
        <x:v>Drink consumable</x:v>
      </x:c>
      <x:c r="Y668" s="4" t="str">
        <x:v>Finished item</x:v>
      </x:c>
      <x:c r="Z668" s="4" t="str">
        <x:v>Manufactured / unresolved</x:v>
      </x:c>
      <x:c r="AA668" s="4" t="str">
        <x:v>Hydration</x:v>
      </x:c>
      <x:c r="AB668" s="4" t="str">
        <x:v>Phagia preparation</x:v>
      </x:c>
      <x:c r="AC668" s="4" t="str">
        <x:v>Liquid</x:v>
      </x:c>
      <x:c r="AD668" s="4" t="str">
        <x:v>Proposal</x:v>
      </x:c>
      <x:c r="AE668" s="4" t="str">
        <x:f>LOWER(A668&amp;"; "&amp;B668&amp;"; "&amp;D668&amp;"; "&amp;E668&amp;"; "&amp;X668&amp;"; "&amp;Y668&amp;"; "&amp;Z668&amp;"; "&amp;AA668&amp;"; "&amp;AB668&amp;"; "&amp;AC668&amp;"; "&amp;AD668&amp;"; "&amp;V668&amp;"; "&amp;C668&amp;"; "&amp;AH668&amp;"; "&amp;AI668)</x:f>
        <x:v>proposal.collection.strained_phagia_table_drink; strained phagia table drink; consumables; drink consumable; drink consumable; finished item; manufactured / unresolved; hydration; phagia preparation; liquid; proposal; strained phagia table drink; collection expansion; drink consumable; not applicable; t1; finished item</x:v>
      </x:c>
      <x:c r="AF668" s="4" t="str">
        <x:v>Collection expansion classification. Distinct type, use and material family; new item proposal unless author direction is marked.</x:v>
      </x:c>
      <x:c r="AG668" s="4" t="str">
        <x:v>Finished endpoint or currency. Material tier is separate from finished input tier.</x:v>
      </x:c>
      <x:c r="AH668" s="4" t="str">
        <x:v>T1</x:v>
      </x:c>
      <x:c r="AI668" s="4" t="str">
        <x:v>Finished item</x:v>
      </x:c>
      <x:c r="AJ668" s="4" t="n">
        <x:f>COUNTIFS('Material routes'!$D$6:$D$1505,A668,'Material routes'!$C$6:$C$1505,"Output")</x:f>
        <x:v>1</x:v>
      </x:c>
      <x:c r="AK668" s="4" t="n">
        <x:f>SUM(COUNTIFS('Material routes'!$D$6:$D$1505,A668,'Material routes'!$C$6:$C$1505,"Ingredient candidate"),COUNTIFS('Material routes'!$D$6:$D$1505,A668,'Material routes'!$C$6:$C$1505,"Consumed input"),COUNTIFS('Material routes'!$D$6:$D$1505,A668,'Material routes'!$C$6:$C$1505,"Contained input"),COUNTIFS('Material routes'!$D$6:$D$1505,A668,'Material routes'!$C$6:$C$1505,"Transform input"))</x:f>
        <x:v>0</x:v>
      </x:c>
      <x:c r="AL668" s="4" t="n">
        <x:f>COUNTIFS('Material routes'!$D$6:$D$1505,A668,'Material routes'!$C$6:$C$1505,"Tool candidate")</x:f>
        <x:v>0</x:v>
      </x:c>
      <x:c r="AM668" s="4" t="str">
        <x:f>IF(AJ668&gt;0,"Route listed; review status/completeness",IF(C668="T0","Raw entry feed; no production route","No production route listed"))</x:f>
        <x:v>Route listed; review status/completeness</x:v>
      </x:c>
      <x:c r="AN668" s="4" t="n">
        <x:f>IF(C668="T0",0,IF(C668="T1",1,IF(C668="T2",2,IF(C668="T3",3,IF(C668="T4",4,IF(C668="Unassigned",98,99))))))</x:f>
        <x:v>99</x:v>
      </x:c>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inputs: Drained culinary Phagia curd; Culinary Phagia liquid fraction</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routes'!$D$6:$D$1505,A669,'Material routes'!$C$6:$C$1505,"Output")</x:f>
        <x:v>1</x:v>
      </x:c>
      <x:c r="AK669" s="4" t="n">
        <x:f>SUM(COUNTIFS('Material routes'!$D$6:$D$1505,A669,'Material routes'!$C$6:$C$1505,"Ingredient candidate"),COUNTIFS('Material routes'!$D$6:$D$1505,A669,'Material routes'!$C$6:$C$1505,"Consumed input"),COUNTIFS('Material routes'!$D$6:$D$1505,A669,'Material routes'!$C$6:$C$1505,"Contained input"),COUNTIFS('Material routes'!$D$6:$D$1505,A669,'Material routes'!$C$6:$C$1505,"Transform input"))</x:f>
        <x:v>0</x:v>
      </x:c>
      <x:c r="AL669" s="4" t="n">
        <x:f>COUNTIFS('Material routes'!$D$6:$D$1505,A669,'Material routes'!$C$6:$C$1505,"Tool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t="str">
        <x:v>proposal.collection.sour_phagia_cup</x:v>
      </x:c>
      <x:c r="B670" s="4" t="str">
        <x:v>Sour Phagia cup</x:v>
      </x:c>
      <x:c r="C670" s="4" t="str">
        <x:v>Not applicable</x:v>
      </x:c>
      <x:c r="D670" s="4" t="str">
        <x:v>Consumables</x:v>
      </x:c>
      <x:c r="E670" s="4" t="str">
        <x:v>Drink consumable</x:v>
      </x:c>
      <x:c r="F670" s="4" t="str">
        <x:v>New proposal</x:v>
      </x:c>
      <x:c r="G670" s="4" t="str">
        <x:v>Controlled-sour flavored drink, no alcohol or health benefit assumed</x:v>
      </x:c>
      <x:c r="H670" s="4" t="str">
        <x:v>None</x:v>
      </x:c>
      <x:c r="I670" s="4" t="str">
        <x:v>Matched sealed vessel; compatibility and contamination unresolved</x:v>
      </x:c>
      <x:c r="J670" s="4"/>
      <x:c r="K670" s="4"/>
      <x:c r="L670" s="4" t="str">
        <x:v>Candidate inputs: Controlled-sour Phagia base; Culinary Phagia liquid fraction</x:v>
      </x:c>
      <x:c r="M670" s="4" t="str">
        <x:v>Candidate workshop or contained preparation route; detailed tools, quantities and conditions unresolved</x:v>
      </x:c>
      <x:c r="N670" s="4" t="str">
        <x:v>Not implemented</x:v>
      </x:c>
      <x:c r="O670" s="4" t="str">
        <x:v>Culinary proposal. Select species/food-designated culture and validate edibility; industrial fractions are excluded. No nutritional, medical or preservation claim.</x:v>
      </x:c>
      <x:c r="P670" s="4"/>
      <x:c r="Q670" s="4"/>
      <x:c r="R670" s="4"/>
      <x:c r="S670" s="4"/>
      <x:c r="T670" s="4"/>
      <x:c r="U670" s="4" t="str">
        <x:v>Candidate inputs are partial. Resolve tools, supporting materials, energy, recovery and compatibility before recipes become craftable.</x:v>
      </x:c>
      <x:c r="V670" s="4" t="str">
        <x:v>sour phagia cup; collection expansion; drink consumable</x:v>
      </x:c>
      <x:c r="W6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0" s="4" t="str">
        <x:v>Drink consumable</x:v>
      </x:c>
      <x:c r="Y670" s="4" t="str">
        <x:v>Finished item</x:v>
      </x:c>
      <x:c r="Z670" s="4" t="str">
        <x:v>Manufactured / unresolved</x:v>
      </x:c>
      <x:c r="AA670" s="4" t="str">
        <x:v>Hydration</x:v>
      </x:c>
      <x:c r="AB670" s="4" t="str">
        <x:v>Phagia preparation</x:v>
      </x:c>
      <x:c r="AC670" s="4" t="str">
        <x:v>Liquid</x:v>
      </x:c>
      <x:c r="AD670" s="4" t="str">
        <x:v>Proposal</x:v>
      </x:c>
      <x:c r="AE670" s="4" t="str">
        <x:f>LOWER(A670&amp;"; "&amp;B670&amp;"; "&amp;D670&amp;"; "&amp;E670&amp;"; "&amp;X670&amp;"; "&amp;Y670&amp;"; "&amp;Z670&amp;"; "&amp;AA670&amp;"; "&amp;AB670&amp;"; "&amp;AC670&amp;"; "&amp;AD670&amp;"; "&amp;V670&amp;"; "&amp;C670&amp;"; "&amp;AH670&amp;"; "&amp;AI670)</x:f>
        <x:v>proposal.collection.sour_phagia_cup; sour phagia cup; consumables; drink consumable; drink consumable; finished item; manufactured / unresolved; hydration; phagia preparation; liquid; proposal; sour phagia cup; collection expansion; drink consumable; not applicable; t1; finished item</x:v>
      </x:c>
      <x:c r="AF670" s="4" t="str">
        <x:v>Collection expansion classification. Distinct type, use and material family; new item proposal unless author direction is marked.</x:v>
      </x:c>
      <x:c r="AG670" s="4" t="str">
        <x:v>Finished endpoint or currency. Material tier is separate from finished input tier.</x:v>
      </x:c>
      <x:c r="AH670" s="4" t="str">
        <x:v>T1</x:v>
      </x:c>
      <x:c r="AI670" s="4" t="str">
        <x:v>Finished item</x:v>
      </x:c>
      <x:c r="AJ670" s="4" t="n">
        <x:f>COUNTIFS('Material routes'!$D$6:$D$1505,A670,'Material routes'!$C$6:$C$1505,"Output")</x:f>
        <x:v>1</x:v>
      </x:c>
      <x:c r="AK670" s="4" t="n">
        <x:f>SUM(COUNTIFS('Material routes'!$D$6:$D$1505,A670,'Material routes'!$C$6:$C$1505,"Ingredient candidate"),COUNTIFS('Material routes'!$D$6:$D$1505,A670,'Material routes'!$C$6:$C$1505,"Consumed input"),COUNTIFS('Material routes'!$D$6:$D$1505,A670,'Material routes'!$C$6:$C$1505,"Contained input"),COUNTIFS('Material routes'!$D$6:$D$1505,A670,'Material routes'!$C$6:$C$1505,"Transform input"))</x:f>
        <x:v>0</x:v>
      </x:c>
      <x:c r="AL670" s="4" t="n">
        <x:f>COUNTIFS('Material routes'!$D$6:$D$1505,A670,'Material routes'!$C$6:$C$1505,"Tool candidate")</x:f>
        <x:v>0</x:v>
      </x:c>
      <x:c r="AM670" s="4" t="str">
        <x:f>IF(AJ670&gt;0,"Route listed; review status/completeness",IF(C670="T0","Raw entry feed; no production route","No production route listed"))</x:f>
        <x:v>Route listed; review status/completeness</x:v>
      </x:c>
      <x:c r="AN670" s="4" t="n">
        <x:f>IF(C670="T0",0,IF(C670="T1",1,IF(C670="T2",2,IF(C670="T3",3,IF(C670="T4",4,IF(C670="Unassigned",98,99))))))</x:f>
        <x:v>99</x:v>
      </x:c>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inputs: Food-grade mineral seasoning; Culinary Phagia liquid fraction</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routes'!$D$6:$D$1505,A671,'Material routes'!$C$6:$C$1505,"Output")</x:f>
        <x:v>1</x:v>
      </x:c>
      <x:c r="AK671" s="4" t="n">
        <x:f>SUM(COUNTIFS('Material routes'!$D$6:$D$1505,A671,'Material routes'!$C$6:$C$1505,"Ingredient candidate"),COUNTIFS('Material routes'!$D$6:$D$1505,A671,'Material routes'!$C$6:$C$1505,"Consumed input"),COUNTIFS('Material routes'!$D$6:$D$1505,A671,'Material routes'!$C$6:$C$1505,"Contained input"),COUNTIFS('Material routes'!$D$6:$D$1505,A671,'Material routes'!$C$6:$C$1505,"Transform input"))</x:f>
        <x:v>0</x:v>
      </x:c>
      <x:c r="AL671" s="4" t="n">
        <x:f>COUNTIFS('Material routes'!$D$6:$D$1505,A671,'Material routes'!$C$6:$C$1505,"Tool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t="str">
        <x:v>proposal.collection.toasted_phagia_infusion</x:v>
      </x:c>
      <x:c r="B672" s="4" t="str">
        <x:v>Toasted Phagia infusion</x:v>
      </x:c>
      <x:c r="C672" s="4" t="str">
        <x:v>Not applicable</x:v>
      </x:c>
      <x:c r="D672" s="4" t="str">
        <x:v>Consumables</x:v>
      </x:c>
      <x:c r="E672" s="4" t="str">
        <x:v>Drink consumable</x:v>
      </x:c>
      <x:c r="F672" s="4" t="str">
        <x:v>New proposal</x:v>
      </x:c>
      <x:c r="G672" s="4" t="str">
        <x:v>Contained liquid steeped with prepared food crumbs</x:v>
      </x:c>
      <x:c r="H672" s="4" t="str">
        <x:v>None</x:v>
      </x:c>
      <x:c r="I672" s="4" t="str">
        <x:v>Matched sealed vessel; compatibility and contamination unresolved</x:v>
      </x:c>
      <x:c r="J672" s="4"/>
      <x:c r="K672" s="4"/>
      <x:c r="L672" s="4" t="str">
        <x:v>Candidate inputs: Toasted culinary Phagia crumbs; Culinary Phagia liquid fraction</x:v>
      </x:c>
      <x:c r="M672" s="4" t="str">
        <x:v>Candidate workshop or contained preparation route; detailed tools, quantities and conditions unresolved</x:v>
      </x:c>
      <x:c r="N672" s="4" t="str">
        <x:v>Not implemented</x:v>
      </x:c>
      <x:c r="O672" s="4" t="str">
        <x:v>Culinary proposal. Select species/food-designated culture and validate edibility; industrial fractions are excluded. No nutritional, medical or preservation claim.</x:v>
      </x:c>
      <x:c r="P672" s="4"/>
      <x:c r="Q672" s="4"/>
      <x:c r="R672" s="4"/>
      <x:c r="S672" s="4"/>
      <x:c r="T672" s="4"/>
      <x:c r="U672" s="4" t="str">
        <x:v>Candidate inputs are partial. Resolve tools, supporting materials, energy, recovery and compatibility before recipes become craftable.</x:v>
      </x:c>
      <x:c r="V672" s="4" t="str">
        <x:v>toasted phagia infusion; collection expansion; drink consumable</x:v>
      </x:c>
      <x:c r="W6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2" s="4" t="str">
        <x:v>Drink consumable</x:v>
      </x:c>
      <x:c r="Y672" s="4" t="str">
        <x:v>Finished item</x:v>
      </x:c>
      <x:c r="Z672" s="4" t="str">
        <x:v>Manufactured / unresolved</x:v>
      </x:c>
      <x:c r="AA672" s="4" t="str">
        <x:v>Hydration</x:v>
      </x:c>
      <x:c r="AB672" s="4" t="str">
        <x:v>Phagia preparation</x:v>
      </x:c>
      <x:c r="AC672" s="4" t="str">
        <x:v>Liquid</x:v>
      </x:c>
      <x:c r="AD672" s="4" t="str">
        <x:v>Proposal</x:v>
      </x:c>
      <x:c r="AE672" s="4" t="str">
        <x:f>LOWER(A672&amp;"; "&amp;B672&amp;"; "&amp;D672&amp;"; "&amp;E672&amp;"; "&amp;X672&amp;"; "&amp;Y672&amp;"; "&amp;Z672&amp;"; "&amp;AA672&amp;"; "&amp;AB672&amp;"; "&amp;AC672&amp;"; "&amp;AD672&amp;"; "&amp;V672&amp;"; "&amp;C672&amp;"; "&amp;AH672&amp;"; "&amp;AI672)</x:f>
        <x:v>proposal.collection.toasted_phagia_infusion; toasted phagia infusion; consumables; drink consumable; drink consumable; finished item; manufactured / unresolved; hydration; phagia preparation; liquid; proposal; toasted phagia infusion; collection expansion; drink consumable; not applicable; t2; finished item</x:v>
      </x:c>
      <x:c r="AF672" s="4" t="str">
        <x:v>Collection expansion classification. Distinct type, use and material family; new item proposal unless author direction is marked.</x:v>
      </x:c>
      <x:c r="AG672" s="4" t="str">
        <x:v>Finished endpoint or currency. Material tier is separate from finished input tier.</x:v>
      </x:c>
      <x:c r="AH672" s="4" t="str">
        <x:v>T2</x:v>
      </x:c>
      <x:c r="AI672" s="4" t="str">
        <x:v>Finished item</x:v>
      </x:c>
      <x:c r="AJ672" s="4" t="n">
        <x:f>COUNTIFS('Material routes'!$D$6:$D$1505,A672,'Material routes'!$C$6:$C$1505,"Output")</x:f>
        <x:v>1</x:v>
      </x:c>
      <x:c r="AK672" s="4" t="n">
        <x:f>SUM(COUNTIFS('Material routes'!$D$6:$D$1505,A672,'Material routes'!$C$6:$C$1505,"Ingredient candidate"),COUNTIFS('Material routes'!$D$6:$D$1505,A672,'Material routes'!$C$6:$C$1505,"Consumed input"),COUNTIFS('Material routes'!$D$6:$D$1505,A672,'Material routes'!$C$6:$C$1505,"Contained input"),COUNTIFS('Material routes'!$D$6:$D$1505,A672,'Material routes'!$C$6:$C$1505,"Transform input"))</x:f>
        <x:v>0</x:v>
      </x:c>
      <x:c r="AL672" s="4" t="n">
        <x:f>COUNTIFS('Material routes'!$D$6:$D$1505,A672,'Material routes'!$C$6:$C$1505,"Tool candidate")</x:f>
        <x:v>0</x:v>
      </x:c>
      <x:c r="AM672" s="4" t="str">
        <x:f>IF(AJ672&gt;0,"Route listed; review status/completeness",IF(C672="T0","Raw entry feed; no production route","No production route listed"))</x:f>
        <x:v>Route listed; review status/completeness</x:v>
      </x:c>
      <x:c r="AN672" s="4" t="n">
        <x:f>IF(C672="T0",0,IF(C672="T1",1,IF(C672="T2",2,IF(C672="T3",3,IF(C672="T4",4,IF(C672="Unassigned",98,99))))))</x:f>
        <x:v>99</x:v>
      </x:c>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t="str">
        <x:v>proposal.collection.travel_phagia_concentrate_drink</x:v>
      </x:c>
      <x:c r="B673" s="4" t="str">
        <x:v>Travel Phagia concentrate drink</x:v>
      </x:c>
      <x:c r="C673" s="4" t="str">
        <x:v>Not applicable</x:v>
      </x:c>
      <x:c r="D673" s="4" t="str">
        <x:v>Consumables</x:v>
      </x:c>
      <x:c r="E673" s="4" t="str">
        <x:v>Drink consumable</x:v>
      </x:c>
      <x:c r="F673" s="4" t="str">
        <x:v>New proposal</x:v>
      </x:c>
      <x:c r="G673" s="4" t="str">
        <x:v>Small dense serving intended for travel, effects unresolved</x:v>
      </x:c>
      <x:c r="H673" s="4" t="str">
        <x:v>None</x:v>
      </x:c>
      <x:c r="I673" s="4" t="str">
        <x:v>Matched sealed vessel; compatibility and contamination unresolved</x:v>
      </x:c>
      <x:c r="J673" s="4"/>
      <x:c r="K673" s="4"/>
      <x:c r="L673" s="4" t="str">
        <x:v>Candidate inputs: Reduced culinary Phagia concentrate; Culinary Phagia liquid fraction</x:v>
      </x:c>
      <x:c r="M673" s="4" t="str">
        <x:v>Candidate workshop or contained preparation route; detailed tools, quantities and conditions unresolved</x:v>
      </x:c>
      <x:c r="N673" s="4" t="str">
        <x:v>Not implemented</x:v>
      </x:c>
      <x:c r="O673" s="4" t="str">
        <x:v>Culinary proposal. Select species/food-designated culture and validate edibility; industrial fractions are excluded. No nutritional, medical or preservation claim.</x:v>
      </x:c>
      <x:c r="P673" s="4"/>
      <x:c r="Q673" s="4"/>
      <x:c r="R673" s="4"/>
      <x:c r="S673" s="4"/>
      <x:c r="T673" s="4"/>
      <x:c r="U673" s="4" t="str">
        <x:v>Candidate inputs are partial. Resolve tools, supporting materials, energy, recovery and compatibility before recipes become craftable.</x:v>
      </x:c>
      <x:c r="V673" s="4" t="str">
        <x:v>travel phagia concentrate drink; collection expansion; drink consumable</x:v>
      </x:c>
      <x:c r="W6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3" s="4" t="str">
        <x:v>Drink consumable</x:v>
      </x:c>
      <x:c r="Y673" s="4" t="str">
        <x:v>Finished item</x:v>
      </x:c>
      <x:c r="Z673" s="4" t="str">
        <x:v>Manufactured / unresolved</x:v>
      </x:c>
      <x:c r="AA673" s="4" t="str">
        <x:v>Hydration</x:v>
      </x:c>
      <x:c r="AB673" s="4" t="str">
        <x:v>Phagia preparation</x:v>
      </x:c>
      <x:c r="AC673" s="4" t="str">
        <x:v>Liquid</x:v>
      </x:c>
      <x:c r="AD673" s="4" t="str">
        <x:v>Proposal</x:v>
      </x:c>
      <x:c r="AE673" s="4" t="str">
        <x:f>LOWER(A673&amp;"; "&amp;B673&amp;"; "&amp;D673&amp;"; "&amp;E673&amp;"; "&amp;X673&amp;"; "&amp;Y673&amp;"; "&amp;Z673&amp;"; "&amp;AA673&amp;"; "&amp;AB673&amp;"; "&amp;AC673&amp;"; "&amp;AD673&amp;"; "&amp;V673&amp;"; "&amp;C673&amp;"; "&amp;AH673&amp;"; "&amp;AI673)</x:f>
        <x:v>proposal.collection.travel_phagia_concentrate_drink; travel phagia concentrate drink; consumables; drink consumable; drink consumable; finished item; manufactured / unresolved; hydration; phagia preparation; liquid; proposal; travel phagia concentrate drink; collection expansion; drink consumable; not applicable; t2; finished item</x:v>
      </x:c>
      <x:c r="AF673" s="4" t="str">
        <x:v>Collection expansion classification. Distinct type, use and material family; new item proposal unless author direction is marked.</x:v>
      </x:c>
      <x:c r="AG673" s="4" t="str">
        <x:v>Finished endpoint or currency. Material tier is separate from finished input tier.</x:v>
      </x:c>
      <x:c r="AH673" s="4" t="str">
        <x:v>T2</x:v>
      </x:c>
      <x:c r="AI673" s="4" t="str">
        <x:v>Finished item</x:v>
      </x:c>
      <x:c r="AJ673" s="4" t="n">
        <x:f>COUNTIFS('Material routes'!$D$6:$D$1505,A673,'Material routes'!$C$6:$C$1505,"Output")</x:f>
        <x:v>1</x:v>
      </x:c>
      <x:c r="AK673" s="4" t="n">
        <x:f>SUM(COUNTIFS('Material routes'!$D$6:$D$1505,A673,'Material routes'!$C$6:$C$1505,"Ingredient candidate"),COUNTIFS('Material routes'!$D$6:$D$1505,A673,'Material routes'!$C$6:$C$1505,"Consumed input"),COUNTIFS('Material routes'!$D$6:$D$1505,A673,'Material routes'!$C$6:$C$1505,"Contained input"),COUNTIFS('Material routes'!$D$6:$D$1505,A673,'Material routes'!$C$6:$C$1505,"Transform input"))</x:f>
        <x:v>0</x:v>
      </x:c>
      <x:c r="AL673" s="4" t="n">
        <x:f>COUNTIFS('Material routes'!$D$6:$D$1505,A673,'Material routes'!$C$6:$C$1505,"Tool candidate")</x:f>
        <x:v>0</x:v>
      </x:c>
      <x:c r="AM673" s="4" t="str">
        <x:f>IF(AJ673&gt;0,"Route listed; review status/completeness",IF(C673="T0","Raw entry feed; no production route","No production route listed"))</x:f>
        <x:v>Route listed; review status/completeness</x:v>
      </x:c>
      <x:c r="AN673" s="4" t="n">
        <x:f>IF(C673="T0",0,IF(C673="T1",1,IF(C673="T2",2,IF(C673="T3",3,IF(C673="T4",4,IF(C673="Unassigned",98,99))))))</x:f>
        <x:v>99</x:v>
      </x:c>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t="str">
        <x:v>proposal.collection.phagia_flake_suspension</x:v>
      </x:c>
      <x:c r="B674" s="4" t="str">
        <x:v>Phagia flake suspension</x:v>
      </x:c>
      <x:c r="C674" s="4" t="str">
        <x:v>Not applicable</x:v>
      </x:c>
      <x:c r="D674" s="4" t="str">
        <x:v>Consumables</x:v>
      </x:c>
      <x:c r="E674" s="4" t="str">
        <x:v>Drink consumable</x:v>
      </x:c>
      <x:c r="F674" s="4" t="str">
        <x:v>New proposal</x:v>
      </x:c>
      <x:c r="G674" s="4" t="str">
        <x:v>Chewable flake-and-liquid meal drink</x:v>
      </x:c>
      <x:c r="H674" s="4" t="str">
        <x:v>None</x:v>
      </x:c>
      <x:c r="I674" s="4" t="str">
        <x:v>Matched sealed vessel; compatibility and contamination unresolved</x:v>
      </x:c>
      <x:c r="J674" s="4"/>
      <x:c r="K674" s="4"/>
      <x:c r="L674" s="4" t="str">
        <x:v>Candidate inputs: Pressed culinary Phagia flakes; Culinary Phagia liquid fraction</x:v>
      </x:c>
      <x:c r="M674" s="4" t="str">
        <x:v>Candidate workshop or contained preparation route; detailed tools, quantities and conditions unresolved</x:v>
      </x:c>
      <x:c r="N674" s="4" t="str">
        <x:v>Not implemented</x:v>
      </x:c>
      <x:c r="O674" s="4" t="str">
        <x:v>Culinary proposal. Select species/food-designated culture and validate edibility; industrial fractions are excluded. No nutritional, medical or preservation claim.</x:v>
      </x:c>
      <x:c r="P674" s="4"/>
      <x:c r="Q674" s="4"/>
      <x:c r="R674" s="4"/>
      <x:c r="S674" s="4"/>
      <x:c r="T674" s="4"/>
      <x:c r="U674" s="4" t="str">
        <x:v>Candidate inputs are partial. Resolve tools, supporting materials, energy, recovery and compatibility before recipes become craftable.</x:v>
      </x:c>
      <x:c r="V674" s="4" t="str">
        <x:v>phagia flake suspension; collection expansion; drink consumable</x:v>
      </x:c>
      <x:c r="W6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4" s="4" t="str">
        <x:v>Drink consumable</x:v>
      </x:c>
      <x:c r="Y674" s="4" t="str">
        <x:v>Finished item</x:v>
      </x:c>
      <x:c r="Z674" s="4" t="str">
        <x:v>Manufactured / unresolved</x:v>
      </x:c>
      <x:c r="AA674" s="4" t="str">
        <x:v>Hydration</x:v>
      </x:c>
      <x:c r="AB674" s="4" t="str">
        <x:v>Phagia preparation</x:v>
      </x:c>
      <x:c r="AC674" s="4" t="str">
        <x:v>Liquid</x:v>
      </x:c>
      <x:c r="AD674" s="4" t="str">
        <x:v>Proposal</x:v>
      </x:c>
      <x:c r="AE674" s="4" t="str">
        <x:f>LOWER(A674&amp;"; "&amp;B674&amp;"; "&amp;D674&amp;"; "&amp;E674&amp;"; "&amp;X674&amp;"; "&amp;Y674&amp;"; "&amp;Z674&amp;"; "&amp;AA674&amp;"; "&amp;AB674&amp;"; "&amp;AC674&amp;"; "&amp;AD674&amp;"; "&amp;V674&amp;"; "&amp;C674&amp;"; "&amp;AH674&amp;"; "&amp;AI674)</x:f>
        <x:v>proposal.collection.phagia_flake_suspension; phagia flake suspension; consumables; drink consumable; drink consumable; finished item; manufactured / unresolved; hydration; phagia preparation; liquid; proposal; phagia flake suspension; collection expansion; drink consumable; not applicable; t1; finished item</x:v>
      </x:c>
      <x:c r="AF674" s="4" t="str">
        <x:v>Collection expansion classification. Distinct type, use and material family; new item proposal unless author direction is marked.</x:v>
      </x:c>
      <x:c r="AG674" s="4" t="str">
        <x:v>Finished endpoint or currency. Material tier is separate from finished input tier.</x:v>
      </x:c>
      <x:c r="AH674" s="4" t="str">
        <x:v>T1</x:v>
      </x:c>
      <x:c r="AI674" s="4" t="str">
        <x:v>Finished item</x:v>
      </x:c>
      <x:c r="AJ674" s="4" t="n">
        <x:f>COUNTIFS('Material routes'!$D$6:$D$1505,A674,'Material routes'!$C$6:$C$1505,"Output")</x:f>
        <x:v>1</x:v>
      </x:c>
      <x:c r="AK674" s="4" t="n">
        <x:f>SUM(COUNTIFS('Material routes'!$D$6:$D$1505,A674,'Material routes'!$C$6:$C$1505,"Ingredient candidate"),COUNTIFS('Material routes'!$D$6:$D$1505,A674,'Material routes'!$C$6:$C$1505,"Consumed input"),COUNTIFS('Material routes'!$D$6:$D$1505,A674,'Material routes'!$C$6:$C$1505,"Contained input"),COUNTIFS('Material routes'!$D$6:$D$1505,A674,'Material routes'!$C$6:$C$1505,"Transform input"))</x:f>
        <x:v>0</x:v>
      </x:c>
      <x:c r="AL674" s="4" t="n">
        <x:f>COUNTIFS('Material routes'!$D$6:$D$1505,A674,'Material routes'!$C$6:$C$1505,"Tool candidate")</x:f>
        <x:v>0</x:v>
      </x:c>
      <x:c r="AM674" s="4" t="str">
        <x:f>IF(AJ674&gt;0,"Route listed; review status/completeness",IF(C674="T0","Raw entry feed; no production route","No production route listed"))</x:f>
        <x:v>Route listed; review status/completeness</x:v>
      </x:c>
      <x:c r="AN674" s="4" t="n">
        <x:f>IF(C674="T0",0,IF(C674="T1",1,IF(C674="T2",2,IF(C674="T3",3,IF(C674="T4",4,IF(C674="Unassigned",98,99))))))</x:f>
        <x:v>99</x:v>
      </x:c>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t="str">
        <x:v>proposal.collection.whipped_phagia_foam_cup</x:v>
      </x:c>
      <x:c r="B675" s="4" t="str">
        <x:v>Whipped Phagia foam cup</x:v>
      </x:c>
      <x:c r="C675" s="4" t="str">
        <x:v>Not applicable</x:v>
      </x:c>
      <x:c r="D675" s="4" t="str">
        <x:v>Consumables</x:v>
      </x:c>
      <x:c r="E675" s="4" t="str">
        <x:v>Drink consumable</x:v>
      </x:c>
      <x:c r="F675" s="4" t="str">
        <x:v>New proposal</x:v>
      </x:c>
      <x:c r="G675" s="4" t="str">
        <x:v>Textured aerated serving in a closed preparation process</x:v>
      </x:c>
      <x:c r="H675" s="4" t="str">
        <x:v>None</x:v>
      </x:c>
      <x:c r="I675" s="4" t="str">
        <x:v>Matched sealed vessel; compatibility and contamination unresolved</x:v>
      </x:c>
      <x:c r="J675" s="4"/>
      <x:c r="K675" s="4"/>
      <x:c r="L675" s="4" t="str">
        <x:v>Candidate inputs: Aerated culinary Phagia curd; Culinary Phagia liquid fraction</x:v>
      </x:c>
      <x:c r="M675" s="4" t="str">
        <x:v>Candidate workshop or contained preparation route; detailed tools, quantities and conditions unresolved</x:v>
      </x:c>
      <x:c r="N675" s="4" t="str">
        <x:v>Not implemented</x:v>
      </x:c>
      <x:c r="O675" s="4" t="str">
        <x:v>Culinary proposal. Select species/food-designated culture and validate edibility; industrial fractions are excluded. No nutritional, medical or preservation claim.</x:v>
      </x:c>
      <x:c r="P675" s="4"/>
      <x:c r="Q675" s="4"/>
      <x:c r="R675" s="4"/>
      <x:c r="S675" s="4"/>
      <x:c r="T675" s="4"/>
      <x:c r="U675" s="4" t="str">
        <x:v>Candidate inputs are partial. Resolve tools, supporting materials, energy, recovery and compatibility before recipes become craftable.</x:v>
      </x:c>
      <x:c r="V675" s="4" t="str">
        <x:v>whipped phagia foam cup; collection expansion; drink consumable</x:v>
      </x:c>
      <x:c r="W6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5" s="4" t="str">
        <x:v>Drink consumable</x:v>
      </x:c>
      <x:c r="Y675" s="4" t="str">
        <x:v>Finished item</x:v>
      </x:c>
      <x:c r="Z675" s="4" t="str">
        <x:v>Manufactured / unresolved</x:v>
      </x:c>
      <x:c r="AA675" s="4" t="str">
        <x:v>Hydration</x:v>
      </x:c>
      <x:c r="AB675" s="4" t="str">
        <x:v>Phagia preparation</x:v>
      </x:c>
      <x:c r="AC675" s="4" t="str">
        <x:v>Liquid</x:v>
      </x:c>
      <x:c r="AD675" s="4" t="str">
        <x:v>Proposal</x:v>
      </x:c>
      <x:c r="AE675" s="4" t="str">
        <x:f>LOWER(A675&amp;"; "&amp;B675&amp;"; "&amp;D675&amp;"; "&amp;E675&amp;"; "&amp;X675&amp;"; "&amp;Y675&amp;"; "&amp;Z675&amp;"; "&amp;AA675&amp;"; "&amp;AB675&amp;"; "&amp;AC675&amp;"; "&amp;AD675&amp;"; "&amp;V675&amp;"; "&amp;C675&amp;"; "&amp;AH675&amp;"; "&amp;AI675)</x:f>
        <x:v>proposal.collection.whipped_phagia_foam_cup; whipped phagia foam cup; consumables; drink consumable; drink consumable; finished item; manufactured / unresolved; hydration; phagia preparation; liquid; proposal; whipped phagia foam cup; collection expansion; drink consumable; not applicable; t2; finished item</x:v>
      </x:c>
      <x:c r="AF675" s="4" t="str">
        <x:v>Collection expansion classification. Distinct type, use and material family; new item proposal unless author direction is marked.</x:v>
      </x:c>
      <x:c r="AG675" s="4" t="str">
        <x:v>Finished endpoint or currency. Material tier is separate from finished input tier.</x:v>
      </x:c>
      <x:c r="AH675" s="4" t="str">
        <x:v>T2</x:v>
      </x:c>
      <x:c r="AI675" s="4" t="str">
        <x:v>Finished item</x:v>
      </x:c>
      <x:c r="AJ675" s="4" t="n">
        <x:f>COUNTIFS('Material routes'!$D$6:$D$1505,A675,'Material routes'!$C$6:$C$1505,"Output")</x:f>
        <x:v>1</x:v>
      </x:c>
      <x:c r="AK675" s="4" t="n">
        <x:f>SUM(COUNTIFS('Material routes'!$D$6:$D$1505,A675,'Material routes'!$C$6:$C$1505,"Ingredient candidate"),COUNTIFS('Material routes'!$D$6:$D$1505,A675,'Material routes'!$C$6:$C$1505,"Consumed input"),COUNTIFS('Material routes'!$D$6:$D$1505,A675,'Material routes'!$C$6:$C$1505,"Contained input"),COUNTIFS('Material routes'!$D$6:$D$1505,A675,'Material routes'!$C$6:$C$1505,"Transform input"))</x:f>
        <x:v>0</x:v>
      </x:c>
      <x:c r="AL675" s="4" t="n">
        <x:f>COUNTIFS('Material routes'!$D$6:$D$1505,A675,'Material routes'!$C$6:$C$1505,"Tool candidate")</x:f>
        <x:v>0</x:v>
      </x:c>
      <x:c r="AM675" s="4" t="str">
        <x:f>IF(AJ675&gt;0,"Route listed; review status/completeness",IF(C675="T0","Raw entry feed; no production route","No production route listed"))</x:f>
        <x:v>Route listed; review status/completeness</x:v>
      </x:c>
      <x:c r="AN675" s="4" t="n">
        <x:f>IF(C675="T0",0,IF(C675="T1",1,IF(C675="T2",2,IF(C675="T3",3,IF(C675="T4",4,IF(C675="Unassigned",98,99))))))</x:f>
        <x:v>99</x:v>
      </x:c>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inputs: Culinary Phagia binding paste; Culinary Phagia liquid fraction</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routes'!$D$6:$D$1505,A676,'Material routes'!$C$6:$C$1505,"Output")</x:f>
        <x:v>1</x:v>
      </x:c>
      <x:c r="AK676" s="4" t="n">
        <x:f>SUM(COUNTIFS('Material routes'!$D$6:$D$1505,A676,'Material routes'!$C$6:$C$1505,"Ingredient candidate"),COUNTIFS('Material routes'!$D$6:$D$1505,A676,'Material routes'!$C$6:$C$1505,"Consumed input"),COUNTIFS('Material routes'!$D$6:$D$1505,A676,'Material routes'!$C$6:$C$1505,"Contained input"),COUNTIFS('Material routes'!$D$6:$D$1505,A676,'Material routes'!$C$6:$C$1505,"Transform input"))</x:f>
        <x:v>0</x:v>
      </x:c>
      <x:c r="AL676" s="4" t="n">
        <x:f>COUNTIFS('Material routes'!$D$6:$D$1505,A676,'Material routes'!$C$6:$C$1505,"Tool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inputs: Culinary Phagia liquid fraction</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routes'!$D$6:$D$1505,A677,'Material routes'!$C$6:$C$1505,"Output")</x:f>
        <x:v>1</x:v>
      </x:c>
      <x:c r="AK677" s="4" t="n">
        <x:f>SUM(COUNTIFS('Material routes'!$D$6:$D$1505,A677,'Material routes'!$C$6:$C$1505,"Ingredient candidate"),COUNTIFS('Material routes'!$D$6:$D$1505,A677,'Material routes'!$C$6:$C$1505,"Consumed input"),COUNTIFS('Material routes'!$D$6:$D$1505,A677,'Material routes'!$C$6:$C$1505,"Contained input"),COUNTIFS('Material routes'!$D$6:$D$1505,A677,'Material routes'!$C$6:$C$1505,"Transform input"))</x:f>
        <x:v>0</x:v>
      </x:c>
      <x:c r="AL677" s="4" t="n">
        <x:f>COUNTIFS('Material routes'!$D$6:$D$1505,A677,'Material routes'!$C$6:$C$1505,"Tool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inputs: Strained edible-fauna broth base; Culinary Phagia liquid fraction</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preparation</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preparation; liquid; proposal; phagia-fauna savory broth; collection expansion; drink consumable; not applicable; t2; finished item</x:v>
      </x:c>
      <x:c r="AF678" s="4" t="str">
        <x:v>Collection expansion classification. Distinct type, use and material family; new item proposal unless author direction is marked.</x:v>
      </x:c>
      <x:c r="AG678" s="4" t="str">
        <x:v>Finished endpoint or currency. Material tier is separate from finished input tier.</x:v>
      </x:c>
      <x:c r="AH678" s="4" t="str">
        <x:v>T2</x:v>
      </x:c>
      <x:c r="AI678" s="4" t="str">
        <x:v>Finished item</x:v>
      </x:c>
      <x:c r="AJ678" s="4" t="n">
        <x:f>COUNTIFS('Material routes'!$D$6:$D$1505,A678,'Material routes'!$C$6:$C$1505,"Output")</x:f>
        <x:v>1</x:v>
      </x:c>
      <x:c r="AK678" s="4" t="n">
        <x:f>SUM(COUNTIFS('Material routes'!$D$6:$D$1505,A678,'Material routes'!$C$6:$C$1505,"Ingredient candidate"),COUNTIFS('Material routes'!$D$6:$D$1505,A678,'Material routes'!$C$6:$C$1505,"Consumed input"),COUNTIFS('Material routes'!$D$6:$D$1505,A678,'Material routes'!$C$6:$C$1505,"Contained input"),COUNTIFS('Material routes'!$D$6:$D$1505,A678,'Material routes'!$C$6:$C$1505,"Transform input"))</x:f>
        <x:v>0</x:v>
      </x:c>
      <x:c r="AL678" s="4" t="n">
        <x:f>COUNTIFS('Material routes'!$D$6:$D$1505,A678,'Material routes'!$C$6:$C$1505,"Tool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t="str">
        <x:v>proposal.collection.phagia_roe_celebration_drink</x:v>
      </x:c>
      <x:c r="B679" s="4" t="str">
        <x:v>Phagia roe celebration drink</x:v>
      </x:c>
      <x:c r="C679" s="4" t="str">
        <x:v>Not applicable</x:v>
      </x:c>
      <x:c r="D679" s="4" t="str">
        <x:v>Consumables</x:v>
      </x:c>
      <x:c r="E679" s="4" t="str">
        <x:v>Drink consumable</x:v>
      </x:c>
      <x:c r="F679" s="4" t="str">
        <x:v>New proposal</x:v>
      </x:c>
      <x:c r="G679" s="4" t="str">
        <x:v>Small celebratory suspension of selected edible roe</x:v>
      </x:c>
      <x:c r="H679" s="4" t="str">
        <x:v>None</x:v>
      </x:c>
      <x:c r="I679" s="4" t="str">
        <x:v>Matched sealed vessel; compatibility and contamination unresolved</x:v>
      </x:c>
      <x:c r="J679" s="4"/>
      <x:c r="K679" s="4"/>
      <x:c r="L679" s="4" t="str">
        <x:v>Candidate inputs: Selected edible-fauna roe; Culinary Phagia liquid fraction</x:v>
      </x:c>
      <x:c r="M679" s="4" t="str">
        <x:v>Candidate workshop or contained preparation route; detailed tools, quantities and conditions unresolved</x:v>
      </x:c>
      <x:c r="N679" s="4" t="str">
        <x:v>Not implemented</x:v>
      </x:c>
      <x:c r="O679" s="4" t="str">
        <x:v>Culinary proposal. Select species/food-designated culture and validate edibility; industrial fractions are excluded. No nutritional, medical or preservation claim.</x:v>
      </x:c>
      <x:c r="P679" s="4"/>
      <x:c r="Q679" s="4"/>
      <x:c r="R679" s="4"/>
      <x:c r="S679" s="4"/>
      <x:c r="T679" s="4"/>
      <x:c r="U679" s="4" t="str">
        <x:v>Candidate inputs are partial. Resolve tools, supporting materials, energy, recovery and compatibility before recipes become craftable.</x:v>
      </x:c>
      <x:c r="V679" s="4" t="str">
        <x:v>phagia roe celebration drink; collection expansion; drink consumable</x:v>
      </x:c>
      <x:c r="W6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9" s="4" t="str">
        <x:v>Drink consumable</x:v>
      </x:c>
      <x:c r="Y679" s="4" t="str">
        <x:v>Finished item</x:v>
      </x:c>
      <x:c r="Z679" s="4" t="str">
        <x:v>Manufactured / unresolved</x:v>
      </x:c>
      <x:c r="AA679" s="4" t="str">
        <x:v>Hydration</x:v>
      </x:c>
      <x:c r="AB679" s="4" t="str">
        <x:v>Phagia preparation</x:v>
      </x:c>
      <x:c r="AC679" s="4" t="str">
        <x:v>Liquid</x:v>
      </x:c>
      <x:c r="AD679" s="4" t="str">
        <x:v>Proposal</x:v>
      </x:c>
      <x:c r="AE679" s="4" t="str">
        <x:f>LOWER(A679&amp;"; "&amp;B679&amp;"; "&amp;D679&amp;"; "&amp;E679&amp;"; "&amp;X679&amp;"; "&amp;Y679&amp;"; "&amp;Z679&amp;"; "&amp;AA679&amp;"; "&amp;AB679&amp;"; "&amp;AC679&amp;"; "&amp;AD679&amp;"; "&amp;V679&amp;"; "&amp;C679&amp;"; "&amp;AH679&amp;"; "&amp;AI679)</x:f>
        <x:v>proposal.collection.phagia_roe_celebration_drink; phagia roe celebration drink; consumables; drink consumable; drink consumable; finished item; manufactured / unresolved; hydration; phagia preparation; liquid; proposal; phagia roe celebration drink; collection expansion; drink consumable; not applicable; t1; finished item</x:v>
      </x:c>
      <x:c r="AF679" s="4" t="str">
        <x:v>Collection expansion classification. Distinct type, use and material family; new item proposal unless author direction is marked.</x:v>
      </x:c>
      <x:c r="AG679" s="4" t="str">
        <x:v>Finished endpoint or currency. Material tier is separate from finished input tier.</x:v>
      </x:c>
      <x:c r="AH679" s="4" t="str">
        <x:v>T1</x:v>
      </x:c>
      <x:c r="AI679" s="4" t="str">
        <x:v>Finished item</x:v>
      </x:c>
      <x:c r="AJ679" s="4" t="n">
        <x:f>COUNTIFS('Material routes'!$D$6:$D$1505,A679,'Material routes'!$C$6:$C$1505,"Output")</x:f>
        <x:v>1</x:v>
      </x:c>
      <x:c r="AK679" s="4" t="n">
        <x:f>SUM(COUNTIFS('Material routes'!$D$6:$D$1505,A679,'Material routes'!$C$6:$C$1505,"Ingredient candidate"),COUNTIFS('Material routes'!$D$6:$D$1505,A679,'Material routes'!$C$6:$C$1505,"Consumed input"),COUNTIFS('Material routes'!$D$6:$D$1505,A679,'Material routes'!$C$6:$C$1505,"Contained input"),COUNTIFS('Material routes'!$D$6:$D$1505,A679,'Material routes'!$C$6:$C$1505,"Transform input"))</x:f>
        <x:v>0</x:v>
      </x:c>
      <x:c r="AL679" s="4" t="n">
        <x:f>COUNTIFS('Material routes'!$D$6:$D$1505,A679,'Material routes'!$C$6:$C$1505,"Tool candidate")</x:f>
        <x:v>0</x:v>
      </x:c>
      <x:c r="AM679" s="4" t="str">
        <x:f>IF(AJ679&gt;0,"Route listed; review status/completeness",IF(C679="T0","Raw entry feed; no production route","No production route listed"))</x:f>
        <x:v>Route listed; review status/completeness</x:v>
      </x:c>
      <x:c r="AN679" s="4" t="n">
        <x:f>IF(C679="T0",0,IF(C679="T1",1,IF(C679="T2",2,IF(C679="T3",3,IF(C679="T4",4,IF(C679="Unassigned",98,99))))))</x:f>
        <x:v>99</x:v>
      </x:c>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inputs: Culinary fauna aroma fraction; Culinary Phagia liquid fraction</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preparation</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preparation; liquid; proposal; phagia aroma tasting cup; collection expansion; drink consumable; not applicable; t1; finished item</x:v>
      </x:c>
      <x:c r="AF680" s="4" t="str">
        <x:v>Collection expansion classification. Distinct type, use and material family; new item proposal unless author direction is marked.</x:v>
      </x:c>
      <x:c r="AG680" s="4" t="str">
        <x:v>Finished endpoint or currency. Material tier is separate from finished input tier.</x:v>
      </x:c>
      <x:c r="AH680" s="4" t="str">
        <x:v>T1</x:v>
      </x:c>
      <x:c r="AI680" s="4" t="str">
        <x:v>Finished item</x:v>
      </x:c>
      <x:c r="AJ680" s="4" t="n">
        <x:f>COUNTIFS('Material routes'!$D$6:$D$1505,A680,'Material routes'!$C$6:$C$1505,"Output")</x:f>
        <x:v>1</x:v>
      </x:c>
      <x:c r="AK680" s="4" t="n">
        <x:f>SUM(COUNTIFS('Material routes'!$D$6:$D$1505,A680,'Material routes'!$C$6:$C$1505,"Ingredient candidate"),COUNTIFS('Material routes'!$D$6:$D$1505,A680,'Material routes'!$C$6:$C$1505,"Consumed input"),COUNTIFS('Material routes'!$D$6:$D$1505,A680,'Material routes'!$C$6:$C$1505,"Contained input"),COUNTIFS('Material routes'!$D$6:$D$1505,A680,'Material routes'!$C$6:$C$1505,"Transform input"))</x:f>
        <x:v>0</x:v>
      </x:c>
      <x:c r="AL680" s="4" t="n">
        <x:f>COUNTIFS('Material routes'!$D$6:$D$1505,A680,'Material routes'!$C$6:$C$1505,"Tool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inputs: Fine culinary Phagia meal; Culinary Phagia liquid fraction</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routes'!$D$6:$D$1505,A681,'Material routes'!$C$6:$C$1505,"Output")</x:f>
        <x:v>1</x:v>
      </x:c>
      <x:c r="AK681" s="4" t="n">
        <x:f>SUM(COUNTIFS('Material routes'!$D$6:$D$1505,A681,'Material routes'!$C$6:$C$1505,"Ingredient candidate"),COUNTIFS('Material routes'!$D$6:$D$1505,A681,'Material routes'!$C$6:$C$1505,"Consumed input"),COUNTIFS('Material routes'!$D$6:$D$1505,A681,'Material routes'!$C$6:$C$1505,"Contained input"),COUNTIFS('Material routes'!$D$6:$D$1505,A681,'Material routes'!$C$6:$C$1505,"Transform input"))</x:f>
        <x:v>0</x:v>
      </x:c>
      <x:c r="AL681" s="4" t="n">
        <x:f>COUNTIFS('Material routes'!$D$6:$D$1505,A681,'Material routes'!$C$6:$C$1505,"Tool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inputs: Drained culinary Phagia curd; Culinary Phagia liquid fraction</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routes'!$D$6:$D$1505,A682,'Material routes'!$C$6:$C$1505,"Output")</x:f>
        <x:v>1</x:v>
      </x:c>
      <x:c r="AK682" s="4" t="n">
        <x:f>SUM(COUNTIFS('Material routes'!$D$6:$D$1505,A682,'Material routes'!$C$6:$C$1505,"Ingredient candidate"),COUNTIFS('Material routes'!$D$6:$D$1505,A682,'Material routes'!$C$6:$C$1505,"Consumed input"),COUNTIFS('Material routes'!$D$6:$D$1505,A682,'Material routes'!$C$6:$C$1505,"Contained input"),COUNTIFS('Material routes'!$D$6:$D$1505,A682,'Material routes'!$C$6:$C$1505,"Transform input"))</x:f>
        <x:v>0</x:v>
      </x:c>
      <x:c r="AL682" s="4" t="n">
        <x:f>COUNTIFS('Material routes'!$D$6:$D$1505,A682,'Material routes'!$C$6:$C$1505,"Tool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t="str">
        <x:v>proposal.collection.phagia_gel_sipping_portion</x:v>
      </x:c>
      <x:c r="B683" s="4" t="str">
        <x:v>Phagia gel sipping portion</x:v>
      </x:c>
      <x:c r="C683" s="4" t="str">
        <x:v>Not applicable</x:v>
      </x:c>
      <x:c r="D683" s="4" t="str">
        <x:v>Consumables</x:v>
      </x:c>
      <x:c r="E683" s="4" t="str">
        <x:v>Drink consumable</x:v>
      </x:c>
      <x:c r="F683" s="4" t="str">
        <x:v>New proposal</x:v>
      </x:c>
      <x:c r="G683" s="4" t="str">
        <x:v>Soft edible gel in a sealed sipping carrier</x:v>
      </x:c>
      <x:c r="H683" s="4" t="str">
        <x:v>None</x:v>
      </x:c>
      <x:c r="I683" s="4" t="str">
        <x:v>Matched sealed vessel; compatibility and contamination unresolved</x:v>
      </x:c>
      <x:c r="J683" s="4"/>
      <x:c r="K683" s="4"/>
      <x:c r="L683" s="4" t="str">
        <x:v>Candidate inputs: Selected edible-fauna gel; Culinary Phagia liquid fraction</x:v>
      </x:c>
      <x:c r="M683" s="4" t="str">
        <x:v>Candidate workshop or contained preparation route; detailed tools, quantities and conditions unresolved</x:v>
      </x:c>
      <x:c r="N683" s="4" t="str">
        <x:v>Not implemented</x:v>
      </x:c>
      <x:c r="O683" s="4" t="str">
        <x:v>Culinary proposal. Select species/food-designated culture and validate edibility; industrial fractions are excluded. No nutritional, medical or preservation claim.</x:v>
      </x:c>
      <x:c r="P683" s="4"/>
      <x:c r="Q683" s="4"/>
      <x:c r="R683" s="4"/>
      <x:c r="S683" s="4"/>
      <x:c r="T683" s="4"/>
      <x:c r="U683" s="4" t="str">
        <x:v>Candidate inputs are partial. Resolve tools, supporting materials, energy, recovery and compatibility before recipes become craftable.</x:v>
      </x:c>
      <x:c r="V683" s="4" t="str">
        <x:v>phagia gel sipping portion; collection expansion; drink consumable</x:v>
      </x:c>
      <x:c r="W6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3" s="4" t="str">
        <x:v>Drink consumable</x:v>
      </x:c>
      <x:c r="Y683" s="4" t="str">
        <x:v>Finished item</x:v>
      </x:c>
      <x:c r="Z683" s="4" t="str">
        <x:v>Manufactured / unresolved</x:v>
      </x:c>
      <x:c r="AA683" s="4" t="str">
        <x:v>Hydration</x:v>
      </x:c>
      <x:c r="AB683" s="4" t="str">
        <x:v>Phagia preparation</x:v>
      </x:c>
      <x:c r="AC683" s="4" t="str">
        <x:v>Liquid</x:v>
      </x:c>
      <x:c r="AD683" s="4" t="str">
        <x:v>Proposal</x:v>
      </x:c>
      <x:c r="AE683" s="4" t="str">
        <x:f>LOWER(A683&amp;"; "&amp;B683&amp;"; "&amp;D683&amp;"; "&amp;E683&amp;"; "&amp;X683&amp;"; "&amp;Y683&amp;"; "&amp;Z683&amp;"; "&amp;AA683&amp;"; "&amp;AB683&amp;"; "&amp;AC683&amp;"; "&amp;AD683&amp;"; "&amp;V683&amp;"; "&amp;C683&amp;"; "&amp;AH683&amp;"; "&amp;AI683)</x:f>
        <x:v>proposal.collection.phagia_gel_sipping_portion; phagia gel sipping portion; consumables; drink consumable; drink consumable; finished item; manufactured / unresolved; hydration; phagia preparation; liquid; proposal; phagia gel sipping portion; collection expansion; drink consumable; not applicable; t1; finished item</x:v>
      </x:c>
      <x:c r="AF683" s="4" t="str">
        <x:v>Collection expansion classification. Distinct type, use and material family; new item proposal unless author direction is marked.</x:v>
      </x:c>
      <x:c r="AG683" s="4" t="str">
        <x:v>Finished endpoint or currency. Material tier is separate from finished input tier.</x:v>
      </x:c>
      <x:c r="AH683" s="4" t="str">
        <x:v>T1</x:v>
      </x:c>
      <x:c r="AI683" s="4" t="str">
        <x:v>Finished item</x:v>
      </x:c>
      <x:c r="AJ683" s="4" t="n">
        <x:f>COUNTIFS('Material routes'!$D$6:$D$1505,A683,'Material routes'!$C$6:$C$1505,"Output")</x:f>
        <x:v>1</x:v>
      </x:c>
      <x:c r="AK683" s="4" t="n">
        <x:f>SUM(COUNTIFS('Material routes'!$D$6:$D$1505,A683,'Material routes'!$C$6:$C$1505,"Ingredient candidate"),COUNTIFS('Material routes'!$D$6:$D$1505,A683,'Material routes'!$C$6:$C$1505,"Consumed input"),COUNTIFS('Material routes'!$D$6:$D$1505,A683,'Material routes'!$C$6:$C$1505,"Contained input"),COUNTIFS('Material routes'!$D$6:$D$1505,A683,'Material routes'!$C$6:$C$1505,"Transform input"))</x:f>
        <x:v>0</x:v>
      </x:c>
      <x:c r="AL683" s="4" t="n">
        <x:f>COUNTIFS('Material routes'!$D$6:$D$1505,A683,'Material routes'!$C$6:$C$1505,"Tool candidate")</x:f>
        <x:v>0</x:v>
      </x:c>
      <x:c r="AM683" s="4" t="str">
        <x:f>IF(AJ683&gt;0,"Route listed; review status/completeness",IF(C683="T0","Raw entry feed; no production route","No production route listed"))</x:f>
        <x:v>Route listed; review status/completeness</x:v>
      </x:c>
      <x:c r="AN683" s="4" t="n">
        <x:f>IF(C683="T0",0,IF(C683="T1",1,IF(C683="T2",2,IF(C683="T3",3,IF(C683="T4",4,IF(C683="Unassigned",98,99))))))</x:f>
        <x:v>99</x:v>
      </x:c>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inputs: Controlled-sour Phagia base; Strained edible-fauna broth base</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preparation</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preparation; liquid; proposal; sour-savory phagia blend; collection expansion; drink consumable; not applicable; t2; finished item</x:v>
      </x:c>
      <x:c r="AF684" s="4" t="str">
        <x:v>Collection expansion classification. Distinct type, use and material family; new item proposal unless author direction is marked.</x:v>
      </x:c>
      <x:c r="AG684" s="4" t="str">
        <x:v>Finished endpoint or currency. Material tier is separate from finished input tier.</x:v>
      </x:c>
      <x:c r="AH684" s="4" t="str">
        <x:v>T2</x:v>
      </x:c>
      <x:c r="AI684" s="4" t="str">
        <x:v>Finished item</x:v>
      </x:c>
      <x:c r="AJ684" s="4" t="n">
        <x:f>COUNTIFS('Material routes'!$D$6:$D$1505,A684,'Material routes'!$C$6:$C$1505,"Output")</x:f>
        <x:v>1</x:v>
      </x:c>
      <x:c r="AK684" s="4" t="n">
        <x:f>SUM(COUNTIFS('Material routes'!$D$6:$D$1505,A684,'Material routes'!$C$6:$C$1505,"Ingredient candidate"),COUNTIFS('Material routes'!$D$6:$D$1505,A684,'Material routes'!$C$6:$C$1505,"Consumed input"),COUNTIFS('Material routes'!$D$6:$D$1505,A684,'Material routes'!$C$6:$C$1505,"Contained input"),COUNTIFS('Material routes'!$D$6:$D$1505,A684,'Material routes'!$C$6:$C$1505,"Transform input"))</x:f>
        <x:v>0</x:v>
      </x:c>
      <x:c r="AL684" s="4" t="n">
        <x:f>COUNTIFS('Material routes'!$D$6:$D$1505,A684,'Material routes'!$C$6:$C$1505,"Tool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inputs: Reduced culinary Phagia concentrate; Controlled-sour Phagia base</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routes'!$D$6:$D$1505,A685,'Material routes'!$C$6:$C$1505,"Output")</x:f>
        <x:v>1</x:v>
      </x:c>
      <x:c r="AK685" s="4" t="n">
        <x:f>SUM(COUNTIFS('Material routes'!$D$6:$D$1505,A685,'Material routes'!$C$6:$C$1505,"Ingredient candidate"),COUNTIFS('Material routes'!$D$6:$D$1505,A685,'Material routes'!$C$6:$C$1505,"Consumed input"),COUNTIFS('Material routes'!$D$6:$D$1505,A685,'Material routes'!$C$6:$C$1505,"Contained input"),COUNTIFS('Material routes'!$D$6:$D$1505,A685,'Material routes'!$C$6:$C$1505,"Transform input"))</x:f>
        <x:v>0</x:v>
      </x:c>
      <x:c r="AL685" s="4" t="n">
        <x:f>COUNTIFS('Material routes'!$D$6:$D$1505,A685,'Material routes'!$C$6:$C$1505,"Tool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inputs: Flywheel rim segment; Keyed drive shaft; Split bearing pillow block</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Mixed / unresolved</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mixed / unresolved; assembly; proposal; guarded flywheel cartridge; collection expansion; energy storage; not applicable; t4; finished item</x:v>
      </x:c>
      <x:c r="AF686" s="4" t="str">
        <x:v>Collection expansion classification. Distinct type, use and material family; new item proposal unless author direction is marked.</x:v>
      </x:c>
      <x:c r="AG686" s="4" t="str">
        <x:v>Finished endpoint or currency. Material tier is separate from finished input tier.</x:v>
      </x:c>
      <x:c r="AH686" s="4" t="str">
        <x:v>T4</x:v>
      </x:c>
      <x:c r="AI686" s="4" t="str">
        <x:v>Finished item</x:v>
      </x:c>
      <x:c r="AJ686" s="4" t="n">
        <x:f>COUNTIFS('Material routes'!$D$6:$D$1505,A686,'Material routes'!$C$6:$C$1505,"Output")</x:f>
        <x:v>1</x:v>
      </x:c>
      <x:c r="AK686" s="4" t="n">
        <x:f>SUM(COUNTIFS('Material routes'!$D$6:$D$1505,A686,'Material routes'!$C$6:$C$1505,"Ingredient candidate"),COUNTIFS('Material routes'!$D$6:$D$1505,A686,'Material routes'!$C$6:$C$1505,"Consumed input"),COUNTIFS('Material routes'!$D$6:$D$1505,A686,'Material routes'!$C$6:$C$1505,"Contained input"),COUNTIFS('Material routes'!$D$6:$D$1505,A686,'Material routes'!$C$6:$C$1505,"Transform input"))</x:f>
        <x:v>0</x:v>
      </x:c>
      <x:c r="AL686" s="4" t="n">
        <x:f>COUNTIFS('Material routes'!$D$6:$D$1505,A686,'Material routes'!$C$6:$C$1505,"Tool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inputs: Flat spiral clock spring; Steel stock</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Mixed / unresolved</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mixed / unresolved; assembly; proposal; wound clock-spring pack; collection expansion; energy storage; not applicable; t4; finished item</x:v>
      </x:c>
      <x:c r="AF687" s="4" t="str">
        <x:v>Collection expansion classification. Distinct type, use and material family; new item proposal unless author direction is marked.</x:v>
      </x:c>
      <x:c r="AG687" s="4" t="str">
        <x:v>Finished endpoint or currency. Material tier is separate from finished input tier.</x:v>
      </x:c>
      <x:c r="AH687" s="4" t="str">
        <x:v>T4</x:v>
      </x:c>
      <x:c r="AI687" s="4" t="str">
        <x:v>Finished item</x:v>
      </x:c>
      <x:c r="AJ687" s="4" t="n">
        <x:f>COUNTIFS('Material routes'!$D$6:$D$1505,A687,'Material routes'!$C$6:$C$1505,"Output")</x:f>
        <x:v>1</x:v>
      </x:c>
      <x:c r="AK687" s="4" t="n">
        <x:f>SUM(COUNTIFS('Material routes'!$D$6:$D$1505,A687,'Material routes'!$C$6:$C$1505,"Ingredient candidate"),COUNTIFS('Material routes'!$D$6:$D$1505,A687,'Material routes'!$C$6:$C$1505,"Consumed input"),COUNTIFS('Material routes'!$D$6:$D$1505,A687,'Material routes'!$C$6:$C$1505,"Contained input"),COUNTIFS('Material routes'!$D$6:$D$1505,A687,'Material routes'!$C$6:$C$1505,"Transform input"))</x:f>
        <x:v>0</x:v>
      </x:c>
      <x:c r="AL687" s="4" t="n">
        <x:f>COUNTIFS('Material routes'!$D$6:$D$1505,A687,'Material routes'!$C$6:$C$1505,"Tool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inputs: Helical return spring; Steel stock</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Mixed / unresolved</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mixed / unresolved; assembly; proposal; torsion-spring accumulator; collection expansion; energy storage; not applicable; t4; finished item</x:v>
      </x:c>
      <x:c r="AF688" s="4" t="str">
        <x:v>Collection expansion classification. Distinct type, use and material family; new item proposal unless author direction is marked.</x:v>
      </x:c>
      <x:c r="AG688" s="4" t="str">
        <x:v>Finished endpoint or currency. Material tier is separate from finished input tier.</x:v>
      </x:c>
      <x:c r="AH688" s="4" t="str">
        <x:v>T4</x:v>
      </x:c>
      <x:c r="AI688" s="4" t="str">
        <x:v>Finished item</x:v>
      </x:c>
      <x:c r="AJ688" s="4" t="n">
        <x:f>COUNTIFS('Material routes'!$D$6:$D$1505,A688,'Material routes'!$C$6:$C$1505,"Output")</x:f>
        <x:v>1</x:v>
      </x:c>
      <x:c r="AK688" s="4" t="n">
        <x:f>SUM(COUNTIFS('Material routes'!$D$6:$D$1505,A688,'Material routes'!$C$6:$C$1505,"Ingredient candidate"),COUNTIFS('Material routes'!$D$6:$D$1505,A688,'Material routes'!$C$6:$C$1505,"Consumed input"),COUNTIFS('Material routes'!$D$6:$D$1505,A688,'Material routes'!$C$6:$C$1505,"Contained input"),COUNTIFS('Material routes'!$D$6:$D$1505,A688,'Material routes'!$C$6:$C$1505,"Transform input"))</x:f>
        <x:v>0</x:v>
      </x:c>
      <x:c r="AL688" s="4" t="n">
        <x:f>COUNTIFS('Material routes'!$D$6:$D$1505,A688,'Material routes'!$C$6:$C$1505,"Tool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Physical inventory / cargo item; dimensions and packing unresolved</x:v>
      </x:c>
      <x:c r="J689" s="4"/>
      <x:c r="K689" s="4"/>
      <x:c r="L689" s="4" t="str">
        <x:v>Candidate inputs: Worked iron stock; Counterweight chain link; Grooved lift pulley</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Mixed / unresolved</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mixed / unresolved; assembly; proposal; lifted counterweight module; collection expansion; energy storage; not applicable; t3; finished item</x:v>
      </x:c>
      <x:c r="AF689" s="4" t="str">
        <x:v>Collection expansion classification. Distinct type, use and material family; new item proposal unless author direction is marked.</x:v>
      </x:c>
      <x:c r="AG689" s="4" t="str">
        <x:v>Finished endpoint or currency. Material tier is separate from finished input tier.</x:v>
      </x:c>
      <x:c r="AH689" s="4" t="str">
        <x:v>T3</x:v>
      </x:c>
      <x:c r="AI689" s="4" t="str">
        <x:v>Finished item</x:v>
      </x:c>
      <x:c r="AJ689" s="4" t="n">
        <x:f>COUNTIFS('Material routes'!$D$6:$D$1505,A689,'Material routes'!$C$6:$C$1505,"Output")</x:f>
        <x:v>1</x:v>
      </x:c>
      <x:c r="AK689" s="4" t="n">
        <x:f>SUM(COUNTIFS('Material routes'!$D$6:$D$1505,A689,'Material routes'!$C$6:$C$1505,"Ingredient candidate"),COUNTIFS('Material routes'!$D$6:$D$1505,A689,'Material routes'!$C$6:$C$1505,"Consumed input"),COUNTIFS('Material routes'!$D$6:$D$1505,A689,'Material routes'!$C$6:$C$1505,"Contained input"),COUNTIFS('Material routes'!$D$6:$D$1505,A689,'Material routes'!$C$6:$C$1505,"Transform input"))</x:f>
        <x:v>0</x:v>
      </x:c>
      <x:c r="AL689" s="4" t="n">
        <x:f>COUNTIFS('Material routes'!$D$6:$D$1505,A689,'Material routes'!$C$6:$C$1505,"Tool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str">
        <x:v>Field supplies</x:v>
      </x:c>
      <x:c r="E690" s="4" t="str">
        <x:v>Energy storage</x:v>
      </x:c>
      <x:c r="F690" s="4" t="str">
        <x:v>New proposal</x:v>
      </x:c>
      <x:c r="G690" s="4" t="str">
        <x:v>Large canyon storage assembly requiring a fixed drop shaft</x:v>
      </x:c>
      <x:c r="H690" s="4" t="str">
        <x:v>None</x:v>
      </x:c>
      <x:c r="I690" s="4" t="str">
        <x:v>Physical inventory / cargo item; dimensions and packing unresolved</x:v>
      </x:c>
      <x:c r="J690" s="4"/>
      <x:c r="K690" s="4"/>
      <x:c r="L690" s="4" t="str">
        <x:v>Candidate inputs: Counterweight chain link; Steel stock</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Mixed / unresolved</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field supplies; energy storage; energy storage; finished item; manufactured / unresolved; energy storage; mixed / unresolved; assembly; proposal; shaft-drop weight train; collection expansion; energy storage; not applicable; t3; finished item</x:v>
      </x:c>
      <x:c r="AF690" s="4" t="str">
        <x:v>Collection expansion classification. Distinct type, use and material family; new item proposal unless author direction is marked.</x:v>
      </x:c>
      <x:c r="AG690" s="4" t="str">
        <x:v>Finished endpoint or currency. Material tier is separate from finished input tier.</x:v>
      </x:c>
      <x:c r="AH690" s="4" t="str">
        <x:v>T3</x:v>
      </x:c>
      <x:c r="AI690" s="4" t="str">
        <x:v>Finished item</x:v>
      </x:c>
      <x:c r="AJ690" s="4" t="n">
        <x:f>COUNTIFS('Material routes'!$D$6:$D$1505,A690,'Material routes'!$C$6:$C$1505,"Output")</x:f>
        <x:v>1</x:v>
      </x:c>
      <x:c r="AK690" s="4" t="n">
        <x:f>SUM(COUNTIFS('Material routes'!$D$6:$D$1505,A690,'Material routes'!$C$6:$C$1505,"Ingredient candidate"),COUNTIFS('Material routes'!$D$6:$D$1505,A690,'Material routes'!$C$6:$C$1505,"Consumed input"),COUNTIFS('Material routes'!$D$6:$D$1505,A690,'Material routes'!$C$6:$C$1505,"Contained input"),COUNTIFS('Material routes'!$D$6:$D$1505,A690,'Material routes'!$C$6:$C$1505,"Transform input"))</x:f>
        <x:v>0</x:v>
      </x:c>
      <x:c r="AL690" s="4" t="n">
        <x:f>COUNTIFS('Material routes'!$D$6:$D$1505,A690,'Material routes'!$C$6:$C$1505,"Tool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inputs: Steel stock; Spring-seated check valve</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routes'!$D$6:$D$1505,A691,'Material routes'!$C$6:$C$1505,"Output")</x:f>
        <x:v>1</x:v>
      </x:c>
      <x:c r="AK691" s="4" t="n">
        <x:f>SUM(COUNTIFS('Material routes'!$D$6:$D$1505,A691,'Material routes'!$C$6:$C$1505,"Ingredient candidate"),COUNTIFS('Material routes'!$D$6:$D$1505,A691,'Material routes'!$C$6:$C$1505,"Consumed input"),COUNTIFS('Material routes'!$D$6:$D$1505,A691,'Material routes'!$C$6:$C$1505,"Contained input"),COUNTIFS('Material routes'!$D$6:$D$1505,A691,'Material routes'!$C$6:$C$1505,"Transform input"))</x:f>
        <x:v>0</x:v>
      </x:c>
      <x:c r="AL691" s="4" t="n">
        <x:f>COUNTIFS('Material routes'!$D$6:$D$1505,A691,'Material routes'!$C$6:$C$1505,"Tool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inputs: Dense heat-holding stone; Refractory ceramic stock</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routes'!$D$6:$D$1505,A692,'Material routes'!$C$6:$C$1505,"Output")</x:f>
        <x:v>1</x:v>
      </x:c>
      <x:c r="AK692" s="4" t="n">
        <x:f>SUM(COUNTIFS('Material routes'!$D$6:$D$1505,A692,'Material routes'!$C$6:$C$1505,"Ingredient candidate"),COUNTIFS('Material routes'!$D$6:$D$1505,A692,'Material routes'!$C$6:$C$1505,"Consumed input"),COUNTIFS('Material routes'!$D$6:$D$1505,A692,'Material routes'!$C$6:$C$1505,"Contained input"),COUNTIFS('Material routes'!$D$6:$D$1505,A692,'Material routes'!$C$6:$C$1505,"Transform input"))</x:f>
        <x:v>0</x:v>
      </x:c>
      <x:c r="AL692" s="4" t="n">
        <x:f>COUNTIFS('Material routes'!$D$6:$D$1505,A692,'Material routes'!$C$6:$C$1505,"Tool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str">
        <x:v>Field supplies</x:v>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inputs: Graded process salts; Refractory ceramic stock</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field supplies;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routes'!$D$6:$D$1505,A693,'Material routes'!$C$6:$C$1505,"Output")</x:f>
        <x:v>1</x:v>
      </x:c>
      <x:c r="AK693" s="4" t="n">
        <x:f>SUM(COUNTIFS('Material routes'!$D$6:$D$1505,A693,'Material routes'!$C$6:$C$1505,"Ingredient candidate"),COUNTIFS('Material routes'!$D$6:$D$1505,A693,'Material routes'!$C$6:$C$1505,"Consumed input"),COUNTIFS('Material routes'!$D$6:$D$1505,A693,'Material routes'!$C$6:$C$1505,"Contained input"),COUNTIFS('Material routes'!$D$6:$D$1505,A693,'Material routes'!$C$6:$C$1505,"Transform input"))</x:f>
        <x:v>0</x:v>
      </x:c>
      <x:c r="AL693" s="4" t="n">
        <x:f>COUNTIFS('Material routes'!$D$6:$D$1505,A693,'Material routes'!$C$6:$C$1505,"Tool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inputs: Refractory ceramic stock; Worked iron stock; Graded process salts</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t2;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T2</x:v>
      </x:c>
      <x:c r="AI694" s="4" t="str">
        <x:v>Finished item</x:v>
      </x:c>
      <x:c r="AJ694" s="4" t="n">
        <x:f>COUNTIFS('Material routes'!$D$6:$D$1505,A694,'Material routes'!$C$6:$C$1505,"Output")</x:f>
        <x:v>1</x:v>
      </x:c>
      <x:c r="AK694" s="4" t="n">
        <x:f>SUM(COUNTIFS('Material routes'!$D$6:$D$1505,A694,'Material routes'!$C$6:$C$1505,"Ingredient candidate"),COUNTIFS('Material routes'!$D$6:$D$1505,A694,'Material routes'!$C$6:$C$1505,"Consumed input"),COUNTIFS('Material routes'!$D$6:$D$1505,A694,'Material routes'!$C$6:$C$1505,"Contained input"),COUNTIFS('Material routes'!$D$6:$D$1505,A694,'Material routes'!$C$6:$C$1505,"Transform input"))</x:f>
        <x:v>0</x:v>
      </x:c>
      <x:c r="AL694" s="4" t="n">
        <x:f>COUNTIFS('Material routes'!$D$6:$D$1505,A694,'Material routes'!$C$6:$C$1505,"Tool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inputs: Glazed ceramic reagent jar; Graphite current brush; Annealed iron sheet stock</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routes'!$D$6:$D$1505,A695,'Material routes'!$C$6:$C$1505,"Output")</x:f>
        <x:v>1</x:v>
      </x:c>
      <x:c r="AK695" s="4" t="n">
        <x:f>SUM(COUNTIFS('Material routes'!$D$6:$D$1505,A695,'Material routes'!$C$6:$C$1505,"Ingredient candidate"),COUNTIFS('Material routes'!$D$6:$D$1505,A695,'Material routes'!$C$6:$C$1505,"Consumed input"),COUNTIFS('Material routes'!$D$6:$D$1505,A695,'Material routes'!$C$6:$C$1505,"Contained input"),COUNTIFS('Material routes'!$D$6:$D$1505,A695,'Material routes'!$C$6:$C$1505,"Transform input"))</x:f>
        <x:v>0</x:v>
      </x:c>
      <x:c r="AL695" s="4" t="n">
        <x:f>COUNTIFS('Material routes'!$D$6:$D$1505,A695,'Material routes'!$C$6:$C$1505,"Tool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inputs: Prepared electrical insulation stock; Annealed iron sheet stock</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t3;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T3</x:v>
      </x:c>
      <x:c r="AI696" s="4" t="str">
        <x:v>Finished item</x:v>
      </x:c>
      <x:c r="AJ696" s="4" t="n">
        <x:f>COUNTIFS('Material routes'!$D$6:$D$1505,A696,'Material routes'!$C$6:$C$1505,"Output")</x:f>
        <x:v>1</x:v>
      </x:c>
      <x:c r="AK696" s="4" t="n">
        <x:f>SUM(COUNTIFS('Material routes'!$D$6:$D$1505,A696,'Material routes'!$C$6:$C$1505,"Ingredient candidate"),COUNTIFS('Material routes'!$D$6:$D$1505,A696,'Material routes'!$C$6:$C$1505,"Consumed input"),COUNTIFS('Material routes'!$D$6:$D$1505,A696,'Material routes'!$C$6:$C$1505,"Contained input"),COUNTIFS('Material routes'!$D$6:$D$1505,A696,'Material routes'!$C$6:$C$1505,"Transform input"))</x:f>
        <x:v>0</x:v>
      </x:c>
      <x:c r="AL696" s="4" t="n">
        <x:f>COUNTIFS('Material routes'!$D$6:$D$1505,A696,'Material routes'!$C$6:$C$1505,"Tool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inputs: Sized mica viewing sheet; Annealed iron sheet stock</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t3;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T3</x:v>
      </x:c>
      <x:c r="AI697" s="4" t="str">
        <x:v>Finished item</x:v>
      </x:c>
      <x:c r="AJ697" s="4" t="n">
        <x:f>COUNTIFS('Material routes'!$D$6:$D$1505,A697,'Material routes'!$C$6:$C$1505,"Output")</x:f>
        <x:v>1</x:v>
      </x:c>
      <x:c r="AK697" s="4" t="n">
        <x:f>SUM(COUNTIFS('Material routes'!$D$6:$D$1505,A697,'Material routes'!$C$6:$C$1505,"Ingredient candidate"),COUNTIFS('Material routes'!$D$6:$D$1505,A697,'Material routes'!$C$6:$C$1505,"Consumed input"),COUNTIFS('Material routes'!$D$6:$D$1505,A697,'Material routes'!$C$6:$C$1505,"Contained input"),COUNTIFS('Material routes'!$D$6:$D$1505,A697,'Material routes'!$C$6:$C$1505,"Transform input"))</x:f>
        <x:v>0</x:v>
      </x:c>
      <x:c r="AL697" s="4" t="n">
        <x:f>COUNTIFS('Material routes'!$D$6:$D$1505,A697,'Material routes'!$C$6:$C$1505,"Tool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Physical inventory / cargo item; dimensions and packing unresolved</x:v>
      </x:c>
      <x:c r="J698" s="4"/>
      <x:c r="K698" s="4"/>
      <x:c r="L698" s="4" t="str">
        <x:v>Candidate inputs: Rough clear-glass blank; Annealed iron sheet stock</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Mixed / unresolved</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mixed / unresolved; assembly; proposal; glass-jar capacitor bank; collection expansion; energy storage; not applicable; t3; finished item</x:v>
      </x:c>
      <x:c r="AF698" s="4" t="str">
        <x:v>Collection expansion classification. Distinct type, use and material family; new item proposal unless author direction is marked.</x:v>
      </x:c>
      <x:c r="AG698" s="4" t="str">
        <x:v>Finished endpoint or currency. Material tier is separate from finished input tier.</x:v>
      </x:c>
      <x:c r="AH698" s="4" t="str">
        <x:v>T3</x:v>
      </x:c>
      <x:c r="AI698" s="4" t="str">
        <x:v>Finished item</x:v>
      </x:c>
      <x:c r="AJ698" s="4" t="n">
        <x:f>COUNTIFS('Material routes'!$D$6:$D$1505,A698,'Material routes'!$C$6:$C$1505,"Output")</x:f>
        <x:v>1</x:v>
      </x:c>
      <x:c r="AK698" s="4" t="n">
        <x:f>SUM(COUNTIFS('Material routes'!$D$6:$D$1505,A698,'Material routes'!$C$6:$C$1505,"Ingredient candidate"),COUNTIFS('Material routes'!$D$6:$D$1505,A698,'Material routes'!$C$6:$C$1505,"Consumed input"),COUNTIFS('Material routes'!$D$6:$D$1505,A698,'Material routes'!$C$6:$C$1505,"Contained input"),COUNTIFS('Material routes'!$D$6:$D$1505,A698,'Material routes'!$C$6:$C$1505,"Transform input"))</x:f>
        <x:v>0</x:v>
      </x:c>
      <x:c r="AL698" s="4" t="n">
        <x:f>COUNTIFS('Material routes'!$D$6:$D$1505,A698,'Material routes'!$C$6:$C$1505,"Tool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Physical inventory / cargo item; dimensions and packing unresolved</x:v>
      </x:c>
      <x:c r="J699" s="4"/>
      <x:c r="K699" s="4"/>
      <x:c r="L699" s="4" t="str">
        <x:v>Candidate inputs: Refractory ceramic stock; Refined copper cake</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Mixed / unresolved</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mixed / unresolved; assembly; proposal; ceramic-dielectric pulse bank; collection expansion; energy storage; not applicable; t2; finished item</x:v>
      </x:c>
      <x:c r="AF699" s="4" t="str">
        <x:v>Collection expansion classification. Distinct type, use and material family; new item proposal unless author direction is marked.</x:v>
      </x:c>
      <x:c r="AG699" s="4" t="str">
        <x:v>Finished endpoint or currency. Material tier is separate from finished input tier.</x:v>
      </x:c>
      <x:c r="AH699" s="4" t="str">
        <x:v>T2</x:v>
      </x:c>
      <x:c r="AI699" s="4" t="str">
        <x:v>Finished item</x:v>
      </x:c>
      <x:c r="AJ699" s="4" t="n">
        <x:f>COUNTIFS('Material routes'!$D$6:$D$1505,A699,'Material routes'!$C$6:$C$1505,"Output")</x:f>
        <x:v>1</x:v>
      </x:c>
      <x:c r="AK699" s="4" t="n">
        <x:f>SUM(COUNTIFS('Material routes'!$D$6:$D$1505,A699,'Material routes'!$C$6:$C$1505,"Ingredient candidate"),COUNTIFS('Material routes'!$D$6:$D$1505,A699,'Material routes'!$C$6:$C$1505,"Consumed input"),COUNTIFS('Material routes'!$D$6:$D$1505,A699,'Material routes'!$C$6:$C$1505,"Contained input"),COUNTIFS('Material routes'!$D$6:$D$1505,A699,'Material routes'!$C$6:$C$1505,"Transform input"))</x:f>
        <x:v>1</x:v>
      </x:c>
      <x:c r="AL699" s="4" t="n">
        <x:f>COUNTIFS('Material routes'!$D$6:$D$1505,A699,'Material routes'!$C$6:$C$1505,"Tool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routes'!$D$6:$D$1505,A700,'Material routes'!$C$6:$C$1505,"Output")</x:f>
        <x:v>0</x:v>
      </x:c>
      <x:c r="AK700" s="4" t="n">
        <x:f>SUM(COUNTIFS('Material routes'!$D$6:$D$1505,A700,'Material routes'!$C$6:$C$1505,"Ingredient candidate"),COUNTIFS('Material routes'!$D$6:$D$1505,A700,'Material routes'!$C$6:$C$1505,"Consumed input"),COUNTIFS('Material routes'!$D$6:$D$1505,A700,'Material routes'!$C$6:$C$1505,"Contained input"),COUNTIFS('Material routes'!$D$6:$D$1505,A700,'Material routes'!$C$6:$C$1505,"Transform input"))</x:f>
        <x:v>0</x:v>
      </x:c>
      <x:c r="AL700" s="4" t="n">
        <x:f>COUNTIFS('Material routes'!$D$6:$D$1505,A700,'Material routes'!$C$6:$C$1505,"Tool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routes'!$D$6:$D$1505,A701,'Material routes'!$C$6:$C$1505,"Output")</x:f>
        <x:v>0</x:v>
      </x:c>
      <x:c r="AK701" s="4" t="n">
        <x:f>SUM(COUNTIFS('Material routes'!$D$6:$D$1505,A701,'Material routes'!$C$6:$C$1505,"Ingredient candidate"),COUNTIFS('Material routes'!$D$6:$D$1505,A701,'Material routes'!$C$6:$C$1505,"Consumed input"),COUNTIFS('Material routes'!$D$6:$D$1505,A701,'Material routes'!$C$6:$C$1505,"Contained input"),COUNTIFS('Material routes'!$D$6:$D$1505,A701,'Material routes'!$C$6:$C$1505,"Transform input"))</x:f>
        <x:v>0</x:v>
      </x:c>
      <x:c r="AL701" s="4" t="n">
        <x:f>COUNTIFS('Material routes'!$D$6:$D$1505,A701,'Material routes'!$C$6:$C$1505,"Tool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routes'!$D$6:$D$1505,A702,'Material routes'!$C$6:$C$1505,"Output")</x:f>
        <x:v>0</x:v>
      </x:c>
      <x:c r="AK702" s="4" t="n">
        <x:f>SUM(COUNTIFS('Material routes'!$D$6:$D$1505,A702,'Material routes'!$C$6:$C$1505,"Ingredient candidate"),COUNTIFS('Material routes'!$D$6:$D$1505,A702,'Material routes'!$C$6:$C$1505,"Consumed input"),COUNTIFS('Material routes'!$D$6:$D$1505,A702,'Material routes'!$C$6:$C$1505,"Contained input"),COUNTIFS('Material routes'!$D$6:$D$1505,A702,'Material routes'!$C$6:$C$1505,"Transform input"))</x:f>
        <x:v>0</x:v>
      </x:c>
      <x:c r="AL702" s="4" t="n">
        <x:f>COUNTIFS('Material routes'!$D$6:$D$1505,A702,'Material routes'!$C$6:$C$1505,"Tool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routes'!$D$6:$D$1505,A703,'Material routes'!$C$6:$C$1505,"Output")</x:f>
        <x:v>0</x:v>
      </x:c>
      <x:c r="AK703" s="4" t="n">
        <x:f>SUM(COUNTIFS('Material routes'!$D$6:$D$1505,A703,'Material routes'!$C$6:$C$1505,"Ingredient candidate"),COUNTIFS('Material routes'!$D$6:$D$1505,A703,'Material routes'!$C$6:$C$1505,"Consumed input"),COUNTIFS('Material routes'!$D$6:$D$1505,A703,'Material routes'!$C$6:$C$1505,"Contained input"),COUNTIFS('Material routes'!$D$6:$D$1505,A703,'Material routes'!$C$6:$C$1505,"Transform input"))</x:f>
        <x:v>0</x:v>
      </x:c>
      <x:c r="AL703" s="4" t="n">
        <x:f>COUNTIFS('Material routes'!$D$6:$D$1505,A703,'Material routes'!$C$6:$C$1505,"Tool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routes'!$D$6:$D$1505,A704,'Material routes'!$C$6:$C$1505,"Output")</x:f>
        <x:v>0</x:v>
      </x:c>
      <x:c r="AK704" s="4" t="n">
        <x:f>SUM(COUNTIFS('Material routes'!$D$6:$D$1505,A704,'Material routes'!$C$6:$C$1505,"Ingredient candidate"),COUNTIFS('Material routes'!$D$6:$D$1505,A704,'Material routes'!$C$6:$C$1505,"Consumed input"),COUNTIFS('Material routes'!$D$6:$D$1505,A704,'Material routes'!$C$6:$C$1505,"Contained input"),COUNTIFS('Material routes'!$D$6:$D$1505,A704,'Material routes'!$C$6:$C$1505,"Transform input"))</x:f>
        <x:v>0</x:v>
      </x:c>
      <x:c r="AL704" s="4" t="n">
        <x:f>COUNTIFS('Material routes'!$D$6:$D$1505,A704,'Material routes'!$C$6:$C$1505,"Tool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inputs: Mineral contact-cleaning charge; Mica-separated terminal strip; Joint-service cleaning pick</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routes'!$D$6:$D$1505,A705,'Material routes'!$C$6:$C$1505,"Output")</x:f>
        <x:v>1</x:v>
      </x:c>
      <x:c r="AK705" s="4" t="n">
        <x:f>SUM(COUNTIFS('Material routes'!$D$6:$D$1505,A705,'Material routes'!$C$6:$C$1505,"Ingredient candidate"),COUNTIFS('Material routes'!$D$6:$D$1505,A705,'Material routes'!$C$6:$C$1505,"Consumed input"),COUNTIFS('Material routes'!$D$6:$D$1505,A705,'Material routes'!$C$6:$C$1505,"Contained input"),COUNTIFS('Material routes'!$D$6:$D$1505,A705,'Material routes'!$C$6:$C$1505,"Transform input"))</x:f>
        <x:v>0</x:v>
      </x:c>
      <x:c r="AL705" s="4" t="n">
        <x:f>COUNTIFS('Material routes'!$D$6:$D$1505,A705,'Material routes'!$C$6:$C$1505,"Tool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inputs: Bonded wing-seam reinforcement strips; Matched metal fastener set</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routes'!$D$6:$D$1505,A706,'Material routes'!$C$6:$C$1505,"Output")</x:f>
        <x:v>1</x:v>
      </x:c>
      <x:c r="AK706" s="4" t="n">
        <x:f>SUM(COUNTIFS('Material routes'!$D$6:$D$1505,A706,'Material routes'!$C$6:$C$1505,"Ingredient candidate"),COUNTIFS('Material routes'!$D$6:$D$1505,A706,'Material routes'!$C$6:$C$1505,"Consumed input"),COUNTIFS('Material routes'!$D$6:$D$1505,A706,'Material routes'!$C$6:$C$1505,"Contained input"),COUNTIFS('Material routes'!$D$6:$D$1505,A706,'Material routes'!$C$6:$C$1505,"Transform input"))</x:f>
        <x:v>0</x:v>
      </x:c>
      <x:c r="AL706" s="4" t="n">
        <x:f>COUNTIFS('Material routes'!$D$6:$D$1505,A706,'Material routes'!$C$6:$C$1505,"Tool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str">
        <x:v>Field supplies</x:v>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inputs: Joint thrust washer; Matched metal fastener set; Fine mechanism oil</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field supplies; service kit; service kit; finished item; manufactured / unresolved; equipment repair; mixed / unresolved; assembly; proposal; dirtboard running-gear kit; collection expansion; service kit; not applicable; t3; finished item</x:v>
      </x:c>
      <x:c r="AF707" s="4" t="str">
        <x:v>Collection expansion classification. Distinct type, use and material family; new item proposal unless author direction is marked.</x:v>
      </x:c>
      <x:c r="AG707" s="4" t="str">
        <x:v>Finished endpoint or currency. Material tier is separate from finished input tier.</x:v>
      </x:c>
      <x:c r="AH707" s="4" t="str">
        <x:v>T3</x:v>
      </x:c>
      <x:c r="AI707" s="4" t="str">
        <x:v>Finished item</x:v>
      </x:c>
      <x:c r="AJ707" s="4" t="n">
        <x:f>COUNTIFS('Material routes'!$D$6:$D$1505,A707,'Material routes'!$C$6:$C$1505,"Output")</x:f>
        <x:v>1</x:v>
      </x:c>
      <x:c r="AK707" s="4" t="n">
        <x:f>SUM(COUNTIFS('Material routes'!$D$6:$D$1505,A707,'Material routes'!$C$6:$C$1505,"Ingredient candidate"),COUNTIFS('Material routes'!$D$6:$D$1505,A707,'Material routes'!$C$6:$C$1505,"Consumed input"),COUNTIFS('Material routes'!$D$6:$D$1505,A707,'Material routes'!$C$6:$C$1505,"Contained input"),COUNTIFS('Material routes'!$D$6:$D$1505,A707,'Material routes'!$C$6:$C$1505,"Transform input"))</x:f>
        <x:v>0</x:v>
      </x:c>
      <x:c r="AL707" s="4" t="n">
        <x:f>COUNTIFS('Material routes'!$D$6:$D$1505,A707,'Material routes'!$C$6:$C$1505,"Tool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t="str">
        <x:v>proposal.collection.cable_grip_canyon_ascender</x:v>
      </x:c>
      <x:c r="B708" s="4" t="str">
        <x:v>Cable-grip canyon ascender</x:v>
      </x:c>
      <x:c r="C708" s="4" t="str">
        <x:v>Not applicable</x:v>
      </x:c>
      <x:c r="D708" s="4" t="str">
        <x:v>Equipment</x:v>
      </x:c>
      <x:c r="E708" s="4" t="str">
        <x:v>Traversal device</x:v>
      </x:c>
      <x:c r="F708" s="4" t="str">
        <x:v>New proposal</x:v>
      </x:c>
      <x:c r="G708" s="4" t="str">
        <x:v>Manual cable-climbing aid with compatibility and anchoring unresolved</x:v>
      </x:c>
      <x:c r="H708" s="4" t="str">
        <x:v>None</x:v>
      </x:c>
      <x:c r="I708" s="4" t="str">
        <x:v>Physical inventory / cargo item; dimensions and packing unresolved</x:v>
      </x:c>
      <x:c r="J708" s="4"/>
      <x:c r="K708" s="4"/>
      <x:c r="L708" s="4" t="str">
        <x:v>Candidate inputs: Steel stock; Ratchet pawl; Helical return spring</x:v>
      </x:c>
      <x:c r="M708" s="4" t="str">
        <x:v>Candidate workshop or contained preparation route; detailed tools, quantities and conditions unresolved</x:v>
      </x:c>
      <x:c r="N708" s="4" t="str">
        <x:v>Not implemented</x:v>
      </x:c>
      <x:c r="O708" s="4" t="str">
        <x:v>Specific dimensions, yield, fit, performance and service conditions remain open.</x:v>
      </x:c>
      <x:c r="P708" s="4"/>
      <x:c r="Q708" s="4"/>
      <x:c r="R708" s="4"/>
      <x:c r="S708" s="4"/>
      <x:c r="T708" s="4"/>
      <x:c r="U708" s="4" t="str">
        <x:v>Candidate inputs are partial. Resolve tools, supporting materials, energy, recovery and compatibility before recipes become craftable.</x:v>
      </x:c>
      <x:c r="V708" s="4" t="str">
        <x:v>cable-grip canyon ascender; collection expansion; traversal device</x:v>
      </x:c>
      <x:c r="W708" s="4" t="str">
        <x:v>New item proposal, October 15, 2026. Setting reference (source proposal): https://github.com/sleepyseamonster/Arc-Dust/blob/f6f98515c005dc3c73cccd9cbc031691745740c6/02-Arc-Dust-Worldbuilding/world/materials/industrial-material-palette.md</x:v>
      </x:c>
      <x:c r="X708" s="4" t="str">
        <x:v>Traversal device</x:v>
      </x:c>
      <x:c r="Y708" s="4" t="str">
        <x:v>Finished item</x:v>
      </x:c>
      <x:c r="Z708" s="4" t="str">
        <x:v>Manufactured / unresolved</x:v>
      </x:c>
      <x:c r="AA708" s="4" t="str">
        <x:v>Traversal</x:v>
      </x:c>
      <x:c r="AB708" s="4" t="str">
        <x:v>Metal and shell</x:v>
      </x:c>
      <x:c r="AC708" s="4" t="str">
        <x:v>Assembly</x:v>
      </x:c>
      <x:c r="AD708" s="4" t="str">
        <x:v>Proposal</x:v>
      </x:c>
      <x:c r="AE708" s="4" t="str">
        <x:f>LOWER(A708&amp;"; "&amp;B708&amp;"; "&amp;D708&amp;"; "&amp;E708&amp;"; "&amp;X708&amp;"; "&amp;Y708&amp;"; "&amp;Z708&amp;"; "&amp;AA708&amp;"; "&amp;AB708&amp;"; "&amp;AC708&amp;"; "&amp;AD708&amp;"; "&amp;V708&amp;"; "&amp;C708&amp;"; "&amp;AH708&amp;"; "&amp;AI708)</x:f>
        <x:v>proposal.collection.cable_grip_canyon_ascender; cable-grip canyon ascender; equipment; traversal device; traversal device; finished item; manufactured / unresolved; traversal; metal and shell; assembly; proposal; cable-grip canyon ascender; collection expansion; traversal device; not applicable; t4; finished item</x:v>
      </x:c>
      <x:c r="AF708" s="4" t="str">
        <x:v>Collection expansion classification. Distinct type, use and material family; new item proposal unless author direction is marked.</x:v>
      </x:c>
      <x:c r="AG708" s="4" t="str">
        <x:v>Finished endpoint or currency. Material tier is separate from finished input tier.</x:v>
      </x:c>
      <x:c r="AH708" s="4" t="str">
        <x:v>T4</x:v>
      </x:c>
      <x:c r="AI708" s="4" t="str">
        <x:v>Finished item</x:v>
      </x:c>
      <x:c r="AJ708" s="4" t="n">
        <x:f>COUNTIFS('Material routes'!$D$6:$D$1505,A708,'Material routes'!$C$6:$C$1505,"Output")</x:f>
        <x:v>1</x:v>
      </x:c>
      <x:c r="AK708" s="4" t="n">
        <x:f>SUM(COUNTIFS('Material routes'!$D$6:$D$1505,A708,'Material routes'!$C$6:$C$1505,"Ingredient candidate"),COUNTIFS('Material routes'!$D$6:$D$1505,A708,'Material routes'!$C$6:$C$1505,"Consumed input"),COUNTIFS('Material routes'!$D$6:$D$1505,A708,'Material routes'!$C$6:$C$1505,"Contained input"),COUNTIFS('Material routes'!$D$6:$D$1505,A708,'Material routes'!$C$6:$C$1505,"Transform input"))</x:f>
        <x:v>0</x:v>
      </x:c>
      <x:c r="AL708" s="4" t="n">
        <x:f>COUNTIFS('Material routes'!$D$6:$D$1505,A708,'Material routes'!$C$6:$C$1505,"Tool candidate")</x:f>
        <x:v>0</x:v>
      </x:c>
      <x:c r="AM708" s="4" t="str">
        <x:f>IF(AJ708&gt;0,"Route listed; review status/completeness",IF(C708="T0","Raw entry feed; no production route","No production route listed"))</x:f>
        <x:v>Route listed; review status/completeness</x:v>
      </x:c>
      <x:c r="AN708" s="4" t="n">
        <x:f>IF(C708="T0",0,IF(C708="T1",1,IF(C708="T2",2,IF(C708="T3",3,IF(C708="T4",4,IF(C708="Unassigned",98,99))))))</x:f>
        <x:v>99</x:v>
      </x:c>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t="str">
        <x:v>proposal.collection.braked_canyon_descent_trolley</x:v>
      </x:c>
      <x:c r="B709" s="4" t="str">
        <x:v>Braked canyon descent trolley</x:v>
      </x:c>
      <x:c r="C709" s="4" t="str">
        <x:v>Not applicable</x:v>
      </x:c>
      <x:c r="D709" s="4" t="str">
        <x:v>Equipment</x:v>
      </x:c>
      <x:c r="E709" s="4" t="str">
        <x:v>Traversal device</x:v>
      </x:c>
      <x:c r="F709" s="4" t="str">
        <x:v>New proposal</x:v>
      </x:c>
      <x:c r="G709" s="4" t="str">
        <x:v>Rides a suitable installed cable, route infrastructure required</x:v>
      </x:c>
      <x:c r="H709" s="4" t="str">
        <x:v>None</x:v>
      </x:c>
      <x:c r="I709" s="4" t="str">
        <x:v>Physical inventory / cargo item; dimensions and packing unresolved</x:v>
      </x:c>
      <x:c r="J709" s="4"/>
      <x:c r="K709" s="4"/>
      <x:c r="L709" s="4" t="str">
        <x:v>Candidate inputs: Grooved lift pulley; Brake lining shoe; Steel stock</x:v>
      </x:c>
      <x:c r="M709" s="4" t="str">
        <x:v>Candidate workshop or contained preparation route; detailed tools, quantities and conditions unresolved</x:v>
      </x:c>
      <x:c r="N709" s="4" t="str">
        <x:v>Not implemented</x:v>
      </x:c>
      <x:c r="O709" s="4" t="str">
        <x:v>Specific dimensions, yield, fit, performance and service conditions remain open.</x:v>
      </x:c>
      <x:c r="P709" s="4"/>
      <x:c r="Q709" s="4"/>
      <x:c r="R709" s="4"/>
      <x:c r="S709" s="4"/>
      <x:c r="T709" s="4"/>
      <x:c r="U709" s="4" t="str">
        <x:v>Candidate inputs are partial. Resolve tools, supporting materials, energy, recovery and compatibility before recipes become craftable.</x:v>
      </x:c>
      <x:c r="V709" s="4" t="str">
        <x:v>braked canyon descent trolley; collection expansion; traversal device</x:v>
      </x:c>
      <x:c r="W709" s="4" t="str">
        <x:v>New item proposal, October 15, 2026. Setting reference (source proposal): https://github.com/sleepyseamonster/Arc-Dust/blob/f6f98515c005dc3c73cccd9cbc031691745740c6/02-Arc-Dust-Worldbuilding/world/materials/industrial-material-palette.md</x:v>
      </x:c>
      <x:c r="X709" s="4" t="str">
        <x:v>Traversal device</x:v>
      </x:c>
      <x:c r="Y709" s="4" t="str">
        <x:v>Finished item</x:v>
      </x:c>
      <x:c r="Z709" s="4" t="str">
        <x:v>Manufactured / unresolved</x:v>
      </x:c>
      <x:c r="AA709" s="4" t="str">
        <x:v>Traversal</x:v>
      </x:c>
      <x:c r="AB709" s="4" t="str">
        <x:v>Metal and shell</x:v>
      </x:c>
      <x:c r="AC709" s="4" t="str">
        <x:v>Assembly</x:v>
      </x:c>
      <x:c r="AD709" s="4" t="str">
        <x:v>Proposal</x:v>
      </x:c>
      <x:c r="AE709" s="4" t="str">
        <x:f>LOWER(A709&amp;"; "&amp;B709&amp;"; "&amp;D709&amp;"; "&amp;E709&amp;"; "&amp;X709&amp;"; "&amp;Y709&amp;"; "&amp;Z709&amp;"; "&amp;AA709&amp;"; "&amp;AB709&amp;"; "&amp;AC709&amp;"; "&amp;AD709&amp;"; "&amp;V709&amp;"; "&amp;C709&amp;"; "&amp;AH709&amp;"; "&amp;AI709)</x:f>
        <x:v>proposal.collection.braked_canyon_descent_trolley; braked canyon descent trolley; equipment; traversal device; traversal device; finished item; manufactured / unresolved; traversal; metal and shell; assembly; proposal; braked canyon descent trolley; collection expansion; traversal device; not applicable; t3; finished item</x:v>
      </x:c>
      <x:c r="AF709" s="4" t="str">
        <x:v>Collection expansion classification. Distinct type, use and material family; new item proposal unless author direction is marked.</x:v>
      </x:c>
      <x:c r="AG709" s="4" t="str">
        <x:v>Finished endpoint or currency. Material tier is separate from finished input tier.</x:v>
      </x:c>
      <x:c r="AH709" s="4" t="str">
        <x:v>T3</x:v>
      </x:c>
      <x:c r="AI709" s="4" t="str">
        <x:v>Finished item</x:v>
      </x:c>
      <x:c r="AJ709" s="4" t="n">
        <x:f>COUNTIFS('Material routes'!$D$6:$D$1505,A709,'Material routes'!$C$6:$C$1505,"Output")</x:f>
        <x:v>1</x:v>
      </x:c>
      <x:c r="AK709" s="4" t="n">
        <x:f>SUM(COUNTIFS('Material routes'!$D$6:$D$1505,A709,'Material routes'!$C$6:$C$1505,"Ingredient candidate"),COUNTIFS('Material routes'!$D$6:$D$1505,A709,'Material routes'!$C$6:$C$1505,"Consumed input"),COUNTIFS('Material routes'!$D$6:$D$1505,A709,'Material routes'!$C$6:$C$1505,"Contained input"),COUNTIFS('Material routes'!$D$6:$D$1505,A709,'Material routes'!$C$6:$C$1505,"Transform input"))</x:f>
        <x:v>0</x:v>
      </x:c>
      <x:c r="AL709" s="4" t="n">
        <x:f>COUNTIFS('Material routes'!$D$6:$D$1505,A709,'Material routes'!$C$6:$C$1505,"Tool candidate")</x:f>
        <x:v>0</x:v>
      </x:c>
      <x:c r="AM709" s="4" t="str">
        <x:f>IF(AJ709&gt;0,"Route listed; review status/completeness",IF(C709="T0","Raw entry feed; no production route","No production route listed"))</x:f>
        <x:v>Route listed; review status/completeness</x:v>
      </x:c>
      <x:c r="AN709" s="4" t="n">
        <x:f>IF(C709="T0",0,IF(C709="T1",1,IF(C709="T2",2,IF(C709="T3",3,IF(C709="T4",4,IF(C709="Unassigned",98,99))))))</x:f>
        <x:v>99</x:v>
      </x:c>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str">
        <x:v>Equipment</x:v>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inputs: Steel-faced shell composite; Tendon cord</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equipment; traversal device; traversal device; finished item; manufactured / unresolved; traversal; metal and shell; assembly; proposal; shell-runner cargo sled; collection expansion; traversal device; not applicable; t3; finished item</x:v>
      </x:c>
      <x:c r="AF710" s="4" t="str">
        <x:v>Collection expansion classification. Distinct type, use and material family; new item proposal unless author direction is marked.</x:v>
      </x:c>
      <x:c r="AG710" s="4" t="str">
        <x:v>Finished endpoint or currency. Material tier is separate from finished input tier.</x:v>
      </x:c>
      <x:c r="AH710" s="4" t="str">
        <x:v>T3</x:v>
      </x:c>
      <x:c r="AI710" s="4" t="str">
        <x:v>Finished item</x:v>
      </x:c>
      <x:c r="AJ710" s="4" t="n">
        <x:f>COUNTIFS('Material routes'!$D$6:$D$1505,A710,'Material routes'!$C$6:$C$1505,"Output")</x:f>
        <x:v>1</x:v>
      </x:c>
      <x:c r="AK710" s="4" t="n">
        <x:f>SUM(COUNTIFS('Material routes'!$D$6:$D$1505,A710,'Material routes'!$C$6:$C$1505,"Ingredient candidate"),COUNTIFS('Material routes'!$D$6:$D$1505,A710,'Material routes'!$C$6:$C$1505,"Consumed input"),COUNTIFS('Material routes'!$D$6:$D$1505,A710,'Material routes'!$C$6:$C$1505,"Contained input"),COUNTIFS('Material routes'!$D$6:$D$1505,A710,'Material routes'!$C$6:$C$1505,"Transform input"))</x:f>
        <x:v>0</x:v>
      </x:c>
      <x:c r="AL710" s="4" t="n">
        <x:f>COUNTIFS('Material routes'!$D$6:$D$1505,A710,'Material routes'!$C$6:$C$1505,"Tool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Finished item</x:v>
      </x:c>
      <x:c r="Z711" s="4" t="str">
        <x:v>Manufactured / unresolved</x:v>
      </x:c>
      <x:c r="AA711" s="4" t="str">
        <x:v>Trade</x:v>
      </x:c>
      <x:c r="AB711" s="4" t="str">
        <x:v>Metal</x:v>
      </x:c>
      <x:c r="AC711" s="4" t="str">
        <x:v>Assembly</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finished item; manufactured / unresolved; trade; metal; assembly; author direction; iron mark; collection expansion; currency; not applicable; not applicable; currency</x:v>
      </x:c>
      <x:c r="AF711" s="4" t="str">
        <x:v>Collection expansion classification. Distinct type, use and material family; new item proposal unless author direction is marked.</x:v>
      </x:c>
      <x:c r="AG711" s="4" t="str">
        <x:v>Finished endpoint or currency. Material tier is separate from finished input tier.</x:v>
      </x:c>
      <x:c r="AH711" s="4" t="str">
        <x:v>Not applicable</x:v>
      </x:c>
      <x:c r="AI711" s="4" t="str">
        <x:v>Currency</x:v>
      </x:c>
      <x:c r="AJ711" s="4" t="n">
        <x:f>COUNTIFS('Material routes'!$D$6:$D$1505,A711,'Material routes'!$C$6:$C$1505,"Output")</x:f>
        <x:v>0</x:v>
      </x:c>
      <x:c r="AK711" s="4" t="n">
        <x:f>SUM(COUNTIFS('Material routes'!$D$6:$D$1505,A711,'Material routes'!$C$6:$C$1505,"Ingredient candidate"),COUNTIFS('Material routes'!$D$6:$D$1505,A711,'Material routes'!$C$6:$C$1505,"Consumed input"),COUNTIFS('Material routes'!$D$6:$D$1505,A711,'Material routes'!$C$6:$C$1505,"Contained input"),COUNTIFS('Material routes'!$D$6:$D$1505,A711,'Material routes'!$C$6:$C$1505,"Transform input"))</x:f>
        <x:v>0</x:v>
      </x:c>
      <x:c r="AL711" s="4" t="n">
        <x:f>COUNTIFS('Material routes'!$D$6:$D$1505,A711,'Material routes'!$C$6:$C$1505,"Tool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Finished item</x:v>
      </x:c>
      <x:c r="Z712" s="4" t="str">
        <x:v>Manufactured / unresolved</x:v>
      </x:c>
      <x:c r="AA712" s="4" t="str">
        <x:v>Trade</x:v>
      </x:c>
      <x:c r="AB712" s="4" t="str">
        <x:v>Metal</x:v>
      </x:c>
      <x:c r="AC712" s="4" t="str">
        <x:v>Assembly</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finished item; manufactured / unresolved; trade; metal; assembly; author direction; steel mark; collection expansion; currency; not applicable; not applicable; currency</x:v>
      </x:c>
      <x:c r="AF712" s="4" t="str">
        <x:v>Collection expansion classification. Distinct type, use and material family; new item proposal unless author direction is marked.</x:v>
      </x:c>
      <x:c r="AG712" s="4" t="str">
        <x:v>Finished endpoint or currency. Material tier is separate from finished input tier.</x:v>
      </x:c>
      <x:c r="AH712" s="4" t="str">
        <x:v>Not applicable</x:v>
      </x:c>
      <x:c r="AI712" s="4" t="str">
        <x:v>Currency</x:v>
      </x:c>
      <x:c r="AJ712" s="4" t="n">
        <x:f>COUNTIFS('Material routes'!$D$6:$D$1505,A712,'Material routes'!$C$6:$C$1505,"Output")</x:f>
        <x:v>0</x:v>
      </x:c>
      <x:c r="AK712" s="4" t="n">
        <x:f>SUM(COUNTIFS('Material routes'!$D$6:$D$1505,A712,'Material routes'!$C$6:$C$1505,"Ingredient candidate"),COUNTIFS('Material routes'!$D$6:$D$1505,A712,'Material routes'!$C$6:$C$1505,"Consumed input"),COUNTIFS('Material routes'!$D$6:$D$1505,A712,'Material routes'!$C$6:$C$1505,"Contained input"),COUNTIFS('Material routes'!$D$6:$D$1505,A712,'Material routes'!$C$6:$C$1505,"Transform input"))</x:f>
        <x:v>0</x:v>
      </x:c>
      <x:c r="AL712" s="4" t="n">
        <x:f>COUNTIFS('Material routes'!$D$6:$D$1505,A712,'Material routes'!$C$6:$C$1505,"Tool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Finished item</x:v>
      </x:c>
      <x:c r="Z713" s="4" t="str">
        <x:v>Manufactured / unresolved</x:v>
      </x:c>
      <x:c r="AA713" s="4" t="str">
        <x:v>Trade</x:v>
      </x:c>
      <x:c r="AB713" s="4" t="str">
        <x:v>Ceramic</x:v>
      </x:c>
      <x:c r="AC713" s="4" t="str">
        <x:v>Assembly</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finished item; manufactured / unresolved; trade; ceramic; assembly; author direction; ceramic mark; collection expansion; currency; not applicable; not applicable; currency</x:v>
      </x:c>
      <x:c r="AF713" s="4" t="str">
        <x:v>Collection expansion classification. Distinct type, use and material family; new item proposal unless author direction is marked.</x:v>
      </x:c>
      <x:c r="AG713" s="4" t="str">
        <x:v>Finished endpoint or currency. Material tier is separate from finished input tier.</x:v>
      </x:c>
      <x:c r="AH713" s="4" t="str">
        <x:v>Not applicable</x:v>
      </x:c>
      <x:c r="AI713" s="4" t="str">
        <x:v>Currency</x:v>
      </x:c>
      <x:c r="AJ713" s="4" t="n">
        <x:f>COUNTIFS('Material routes'!$D$6:$D$1505,A713,'Material routes'!$C$6:$C$1505,"Output")</x:f>
        <x:v>0</x:v>
      </x:c>
      <x:c r="AK713" s="4" t="n">
        <x:f>SUM(COUNTIFS('Material routes'!$D$6:$D$1505,A713,'Material routes'!$C$6:$C$1505,"Ingredient candidate"),COUNTIFS('Material routes'!$D$6:$D$1505,A713,'Material routes'!$C$6:$C$1505,"Consumed input"),COUNTIFS('Material routes'!$D$6:$D$1505,A713,'Material routes'!$C$6:$C$1505,"Contained input"),COUNTIFS('Material routes'!$D$6:$D$1505,A713,'Material routes'!$C$6:$C$1505,"Transform input"))</x:f>
        <x:v>0</x:v>
      </x:c>
      <x:c r="AL713" s="4" t="n">
        <x:f>COUNTIFS('Material routes'!$D$6:$D$1505,A713,'Material routes'!$C$6:$C$1505,"Tool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Finished item</x:v>
      </x:c>
      <x:c r="Z714" s="4" t="str">
        <x:v>Manufactured / unresolved</x:v>
      </x:c>
      <x:c r="AA714" s="4" t="str">
        <x:v>Trade</x:v>
      </x:c>
      <x:c r="AB714" s="4" t="str">
        <x:v>Glass</x:v>
      </x:c>
      <x:c r="AC714" s="4" t="str">
        <x:v>Assembly</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finished item; manufactured / unresolved; trade; glass; assembly; author direction; glass mark; collection expansion; currency; not applicable; not applicable; currency</x:v>
      </x:c>
      <x:c r="AF714" s="4" t="str">
        <x:v>Collection expansion classification. Distinct type, use and material family; new item proposal unless author direction is marked.</x:v>
      </x:c>
      <x:c r="AG714" s="4" t="str">
        <x:v>Finished endpoint or currency. Material tier is separate from finished input tier.</x:v>
      </x:c>
      <x:c r="AH714" s="4" t="str">
        <x:v>Not applicable</x:v>
      </x:c>
      <x:c r="AI714" s="4" t="str">
        <x:v>Currency</x:v>
      </x:c>
      <x:c r="AJ714" s="4" t="n">
        <x:f>COUNTIFS('Material routes'!$D$6:$D$1505,A714,'Material routes'!$C$6:$C$1505,"Output")</x:f>
        <x:v>0</x:v>
      </x:c>
      <x:c r="AK714" s="4" t="n">
        <x:f>SUM(COUNTIFS('Material routes'!$D$6:$D$1505,A714,'Material routes'!$C$6:$C$1505,"Ingredient candidate"),COUNTIFS('Material routes'!$D$6:$D$1505,A714,'Material routes'!$C$6:$C$1505,"Consumed input"),COUNTIFS('Material routes'!$D$6:$D$1505,A714,'Material routes'!$C$6:$C$1505,"Contained input"),COUNTIFS('Material routes'!$D$6:$D$1505,A714,'Material routes'!$C$6:$C$1505,"Transform input"))</x:f>
        <x:v>0</x:v>
      </x:c>
      <x:c r="AL714" s="4" t="n">
        <x:f>COUNTIFS('Material routes'!$D$6:$D$1505,A714,'Material routes'!$C$6:$C$1505,"Tool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inputs: Processed hide material; Separated shell lamina stock; Tendon cord</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Metal and shell</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metal and shell; assembly; proposal; hide-headed shell drum; collection expansion; musical instrument; not applicable; t1; finished item</x:v>
      </x:c>
      <x:c r="AF715" s="4" t="str">
        <x:v>Collection expansion classification. Distinct type, use and material family; new item proposal unless author direction is marked.</x:v>
      </x:c>
      <x:c r="AG715" s="4" t="str">
        <x:v>Finished endpoint or currency. Material tier is separate from finished input tier.</x:v>
      </x:c>
      <x:c r="AH715" s="4" t="str">
        <x:v>T1</x:v>
      </x:c>
      <x:c r="AI715" s="4" t="str">
        <x:v>Finished item</x:v>
      </x:c>
      <x:c r="AJ715" s="4" t="n">
        <x:f>COUNTIFS('Material routes'!$D$6:$D$1505,A715,'Material routes'!$C$6:$C$1505,"Output")</x:f>
        <x:v>1</x:v>
      </x:c>
      <x:c r="AK715" s="4" t="n">
        <x:f>SUM(COUNTIFS('Material routes'!$D$6:$D$1505,A715,'Material routes'!$C$6:$C$1505,"Ingredient candidate"),COUNTIFS('Material routes'!$D$6:$D$1505,A715,'Material routes'!$C$6:$C$1505,"Consumed input"),COUNTIFS('Material routes'!$D$6:$D$1505,A715,'Material routes'!$C$6:$C$1505,"Contained input"),COUNTIFS('Material routes'!$D$6:$D$1505,A715,'Material routes'!$C$6:$C$1505,"Transform input"))</x:f>
        <x:v>0</x:v>
      </x:c>
      <x:c r="AL715" s="4" t="n">
        <x:f>COUNTIFS('Material routes'!$D$6:$D$1505,A715,'Material routes'!$C$6:$C$1505,"Tool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inputs: Processed hide material; Annealed iron sheet stock</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Metal and shell</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metal and shell; assembly; proposal; double-headed metal drum; collection expansion; musical instrument; not applicable; t3; finished item</x:v>
      </x:c>
      <x:c r="AF716" s="4" t="str">
        <x:v>Collection expansion classification. Distinct type, use and material family; new item proposal unless author direction is marked.</x:v>
      </x:c>
      <x:c r="AG716" s="4" t="str">
        <x:v>Finished endpoint or currency. Material tier is separate from finished input tier.</x:v>
      </x:c>
      <x:c r="AH716" s="4" t="str">
        <x:v>T3</x:v>
      </x:c>
      <x:c r="AI716" s="4" t="str">
        <x:v>Finished item</x:v>
      </x:c>
      <x:c r="AJ716" s="4" t="n">
        <x:f>COUNTIFS('Material routes'!$D$6:$D$1505,A716,'Material routes'!$C$6:$C$1505,"Output")</x:f>
        <x:v>1</x:v>
      </x:c>
      <x:c r="AK716" s="4" t="n">
        <x:f>SUM(COUNTIFS('Material routes'!$D$6:$D$1505,A716,'Material routes'!$C$6:$C$1505,"Ingredient candidate"),COUNTIFS('Material routes'!$D$6:$D$1505,A716,'Material routes'!$C$6:$C$1505,"Consumed input"),COUNTIFS('Material routes'!$D$6:$D$1505,A716,'Material routes'!$C$6:$C$1505,"Contained input"),COUNTIFS('Material routes'!$D$6:$D$1505,A716,'Material routes'!$C$6:$C$1505,"Transform input"))</x:f>
        <x:v>0</x:v>
      </x:c>
      <x:c r="AL716" s="4" t="n">
        <x:f>COUNTIFS('Material routes'!$D$6:$D$1505,A716,'Material routes'!$C$6:$C$1505,"Tool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inputs: Shaped fauna hard-part blanks</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Metal and shell</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metal and shell; assembly; proposal; slit shell drum; collection expansion; musical instrument; not applicable; t1; finished item</x:v>
      </x:c>
      <x:c r="AF717" s="4" t="str">
        <x:v>Collection expansion classification. Distinct type, use and material family; new item proposal unless author direction is marked.</x:v>
      </x:c>
      <x:c r="AG717" s="4" t="str">
        <x:v>Finished endpoint or currency. Material tier is separate from finished input tier.</x:v>
      </x:c>
      <x:c r="AH717" s="4" t="str">
        <x:v>T1</x:v>
      </x:c>
      <x:c r="AI717" s="4" t="str">
        <x:v>Finished item</x:v>
      </x:c>
      <x:c r="AJ717" s="4" t="n">
        <x:f>COUNTIFS('Material routes'!$D$6:$D$1505,A717,'Material routes'!$C$6:$C$1505,"Output")</x:f>
        <x:v>1</x:v>
      </x:c>
      <x:c r="AK717" s="4" t="n">
        <x:f>SUM(COUNTIFS('Material routes'!$D$6:$D$1505,A717,'Material routes'!$C$6:$C$1505,"Ingredient candidate"),COUNTIFS('Material routes'!$D$6:$D$1505,A717,'Material routes'!$C$6:$C$1505,"Consumed input"),COUNTIFS('Material routes'!$D$6:$D$1505,A717,'Material routes'!$C$6:$C$1505,"Contained input"),COUNTIFS('Material routes'!$D$6:$D$1505,A717,'Material routes'!$C$6:$C$1505,"Transform input"))</x:f>
        <x:v>0</x:v>
      </x:c>
      <x:c r="AL717" s="4" t="n">
        <x:f>COUNTIFS('Material routes'!$D$6:$D$1505,A717,'Material routes'!$C$6:$C$1505,"Tool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inputs: Processed hide material; Worked iron stock</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Metal and shell</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metal and shell; assembly; proposal; metal frame drum; collection expansion; musical instrument; not applicable; t2; finished item</x:v>
      </x:c>
      <x:c r="AF718" s="4" t="str">
        <x:v>Collection expansion classification. Distinct type, use and material family; new item proposal unless author direction is marked.</x:v>
      </x:c>
      <x:c r="AG718" s="4" t="str">
        <x:v>Finished endpoint or currency. Material tier is separate from finished input tier.</x:v>
      </x:c>
      <x:c r="AH718" s="4" t="str">
        <x:v>T2</x:v>
      </x:c>
      <x:c r="AI718" s="4" t="str">
        <x:v>Finished item</x:v>
      </x:c>
      <x:c r="AJ718" s="4" t="n">
        <x:f>COUNTIFS('Material routes'!$D$6:$D$1505,A718,'Material routes'!$C$6:$C$1505,"Output")</x:f>
        <x:v>1</x:v>
      </x:c>
      <x:c r="AK718" s="4" t="n">
        <x:f>SUM(COUNTIFS('Material routes'!$D$6:$D$1505,A718,'Material routes'!$C$6:$C$1505,"Ingredient candidate"),COUNTIFS('Material routes'!$D$6:$D$1505,A718,'Material routes'!$C$6:$C$1505,"Consumed input"),COUNTIFS('Material routes'!$D$6:$D$1505,A718,'Material routes'!$C$6:$C$1505,"Contained input"),COUNTIFS('Material routes'!$D$6:$D$1505,A718,'Material routes'!$C$6:$C$1505,"Transform input"))</x:f>
        <x:v>0</x:v>
      </x:c>
      <x:c r="AL718" s="4" t="n">
        <x:f>COUNTIFS('Material routes'!$D$6:$D$1505,A718,'Material routes'!$C$6:$C$1505,"Tool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inputs: Shaped fauna hard-part blanks</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Metal and shell</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metal and shell; assembly; proposal; shell-clapper pair; collection expansion; musical instrument; not applicable; t1; finished item</x:v>
      </x:c>
      <x:c r="AF719" s="4" t="str">
        <x:v>Collection expansion classification. Distinct type, use and material family; new item proposal unless author direction is marked.</x:v>
      </x:c>
      <x:c r="AG719" s="4" t="str">
        <x:v>Finished endpoint or currency. Material tier is separate from finished input tier.</x:v>
      </x:c>
      <x:c r="AH719" s="4" t="str">
        <x:v>T1</x:v>
      </x:c>
      <x:c r="AI719" s="4" t="str">
        <x:v>Finished item</x:v>
      </x:c>
      <x:c r="AJ719" s="4" t="n">
        <x:f>COUNTIFS('Material routes'!$D$6:$D$1505,A719,'Material routes'!$C$6:$C$1505,"Output")</x:f>
        <x:v>1</x:v>
      </x:c>
      <x:c r="AK719" s="4" t="n">
        <x:f>SUM(COUNTIFS('Material routes'!$D$6:$D$1505,A719,'Material routes'!$C$6:$C$1505,"Ingredient candidate"),COUNTIFS('Material routes'!$D$6:$D$1505,A719,'Material routes'!$C$6:$C$1505,"Consumed input"),COUNTIFS('Material routes'!$D$6:$D$1505,A719,'Material routes'!$C$6:$C$1505,"Contained input"),COUNTIFS('Material routes'!$D$6:$D$1505,A719,'Material routes'!$C$6:$C$1505,"Transform input"))</x:f>
        <x:v>2</x:v>
      </x:c>
      <x:c r="AL719" s="4" t="n">
        <x:f>COUNTIFS('Material routes'!$D$6:$D$1505,A719,'Material routes'!$C$6:$C$1505,"Tool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inputs: Reclaimed bronze billet; Worked iron stock</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 and shell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and shell; assembly; proposal; bronze hand bell; collection expansion; musical instrument; not applicable; t2; finished item</x:v>
      </x:c>
      <x:c r="AF720" s="4" t="str">
        <x:v>Collection expansion classification. Distinct type, use and material family; new item proposal unless author direction is marked.</x:v>
      </x:c>
      <x:c r="AG720" s="4" t="str">
        <x:v>Finished endpoint or currency. Material tier is separate from finished input tier.</x:v>
      </x:c>
      <x:c r="AH720" s="4" t="str">
        <x:v>T2</x:v>
      </x:c>
      <x:c r="AI720" s="4" t="str">
        <x:v>Finished item</x:v>
      </x:c>
      <x:c r="AJ720" s="4" t="n">
        <x:f>COUNTIFS('Material routes'!$D$6:$D$1505,A720,'Material routes'!$C$6:$C$1505,"Output")</x:f>
        <x:v>1</x:v>
      </x:c>
      <x:c r="AK720" s="4" t="n">
        <x:f>SUM(COUNTIFS('Material routes'!$D$6:$D$1505,A720,'Material routes'!$C$6:$C$1505,"Ingredient candidate"),COUNTIFS('Material routes'!$D$6:$D$1505,A720,'Material routes'!$C$6:$C$1505,"Consumed input"),COUNTIFS('Material routes'!$D$6:$D$1505,A720,'Material routes'!$C$6:$C$1505,"Contained input"),COUNTIFS('Material routes'!$D$6:$D$1505,A720,'Material routes'!$C$6:$C$1505,"Transform input"))</x:f>
        <x:v>1</x:v>
      </x:c>
      <x:c r="AL720" s="4" t="n">
        <x:f>COUNTIFS('Material routes'!$D$6:$D$1505,A720,'Material routes'!$C$6:$C$1505,"Tool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inputs: Annealed iron sheet stock; Tendon cord</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 and shell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and shell; assembly; proposal; iron cup-bell chime; collection expansion; musical instrument; not applicable; t3; finished item</x:v>
      </x:c>
      <x:c r="AF721" s="4" t="str">
        <x:v>Collection expansion classification. Distinct type, use and material family; new item proposal unless author direction is marked.</x:v>
      </x:c>
      <x:c r="AG721" s="4" t="str">
        <x:v>Finished endpoint or currency. Material tier is separate from finished input tier.</x:v>
      </x:c>
      <x:c r="AH721" s="4" t="str">
        <x:v>T3</x:v>
      </x:c>
      <x:c r="AI721" s="4" t="str">
        <x:v>Finished item</x:v>
      </x:c>
      <x:c r="AJ721" s="4" t="n">
        <x:f>COUNTIFS('Material routes'!$D$6:$D$1505,A721,'Material routes'!$C$6:$C$1505,"Output")</x:f>
        <x:v>1</x:v>
      </x:c>
      <x:c r="AK721" s="4" t="n">
        <x:f>SUM(COUNTIFS('Material routes'!$D$6:$D$1505,A721,'Material routes'!$C$6:$C$1505,"Ingredient candidate"),COUNTIFS('Material routes'!$D$6:$D$1505,A721,'Material routes'!$C$6:$C$1505,"Consumed input"),COUNTIFS('Material routes'!$D$6:$D$1505,A721,'Material routes'!$C$6:$C$1505,"Contained input"),COUNTIFS('Material routes'!$D$6:$D$1505,A721,'Material routes'!$C$6:$C$1505,"Transform input"))</x:f>
        <x:v>0</x:v>
      </x:c>
      <x:c r="AL721" s="4" t="n">
        <x:f>COUNTIFS('Material routes'!$D$6:$D$1505,A721,'Material routes'!$C$6:$C$1505,"Tool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inputs: Tuned stone stock; Separated shell lamina stock</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Metal and shell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metal and shell; assembly; proposal; stone-bar resonator; collection expansion; musical instrument; not applicable; t2; finished item</x:v>
      </x:c>
      <x:c r="AF722" s="4" t="str">
        <x:v>Collection expansion classification. Distinct type, use and material family; new item proposal unless author direction is marked.</x:v>
      </x:c>
      <x:c r="AG722" s="4" t="str">
        <x:v>Finished endpoint or currency. Material tier is separate from finished input tier.</x:v>
      </x:c>
      <x:c r="AH722" s="4" t="str">
        <x:v>T2</x:v>
      </x:c>
      <x:c r="AI722" s="4" t="str">
        <x:v>Finished item</x:v>
      </x:c>
      <x:c r="AJ722" s="4" t="n">
        <x:f>COUNTIFS('Material routes'!$D$6:$D$1505,A722,'Material routes'!$C$6:$C$1505,"Output")</x:f>
        <x:v>1</x:v>
      </x:c>
      <x:c r="AK722" s="4" t="n">
        <x:f>SUM(COUNTIFS('Material routes'!$D$6:$D$1505,A722,'Material routes'!$C$6:$C$1505,"Ingredient candidate"),COUNTIFS('Material routes'!$D$6:$D$1505,A722,'Material routes'!$C$6:$C$1505,"Consumed input"),COUNTIFS('Material routes'!$D$6:$D$1505,A722,'Material routes'!$C$6:$C$1505,"Contained input"),COUNTIFS('Material routes'!$D$6:$D$1505,A722,'Material routes'!$C$6:$C$1505,"Transform input"))</x:f>
        <x:v>0</x:v>
      </x:c>
      <x:c r="AL722" s="4" t="n">
        <x:f>COUNTIFS('Material routes'!$D$6:$D$1505,A722,'Material routes'!$C$6:$C$1505,"Tool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inputs: Annealed iron sheet stock</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 and shell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and shell; assembly; proposal; steel tongue drum; collection expansion; musical instrument; not applicable; t3; finished item</x:v>
      </x:c>
      <x:c r="AF723" s="4" t="str">
        <x:v>Collection expansion classification. Distinct type, use and material family; new item proposal unless author direction is marked.</x:v>
      </x:c>
      <x:c r="AG723" s="4" t="str">
        <x:v>Finished endpoint or currency. Material tier is separate from finished input tier.</x:v>
      </x:c>
      <x:c r="AH723" s="4" t="str">
        <x:v>T3</x:v>
      </x:c>
      <x:c r="AI723" s="4" t="str">
        <x:v>Finished item</x:v>
      </x:c>
      <x:c r="AJ723" s="4" t="n">
        <x:f>COUNTIFS('Material routes'!$D$6:$D$1505,A723,'Material routes'!$C$6:$C$1505,"Output")</x:f>
        <x:v>1</x:v>
      </x:c>
      <x:c r="AK723" s="4" t="n">
        <x:f>SUM(COUNTIFS('Material routes'!$D$6:$D$1505,A723,'Material routes'!$C$6:$C$1505,"Ingredient candidate"),COUNTIFS('Material routes'!$D$6:$D$1505,A723,'Material routes'!$C$6:$C$1505,"Consumed input"),COUNTIFS('Material routes'!$D$6:$D$1505,A723,'Material routes'!$C$6:$C$1505,"Contained input"),COUNTIFS('Material routes'!$D$6:$D$1505,A723,'Material routes'!$C$6:$C$1505,"Transform input"))</x:f>
        <x:v>0</x:v>
      </x:c>
      <x:c r="AL723" s="4" t="n">
        <x:f>COUNTIFS('Material routes'!$D$6:$D$1505,A723,'Material routes'!$C$6:$C$1505,"Tool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inputs: Drawn steel tube stock</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 and shell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and shell; assembly; proposal; metal transverse flute; collection expansion; musical instrument; not applicable; t3; finished item</x:v>
      </x:c>
      <x:c r="AF724" s="4" t="str">
        <x:v>Collection expansion classification. Distinct type, use and material family; new item proposal unless author direction is marked.</x:v>
      </x:c>
      <x:c r="AG724" s="4" t="str">
        <x:v>Finished endpoint or currency. Material tier is separate from finished input tier.</x:v>
      </x:c>
      <x:c r="AH724" s="4" t="str">
        <x:v>T3</x:v>
      </x:c>
      <x:c r="AI724" s="4" t="str">
        <x:v>Finished item</x:v>
      </x:c>
      <x:c r="AJ724" s="4" t="n">
        <x:f>COUNTIFS('Material routes'!$D$6:$D$1505,A724,'Material routes'!$C$6:$C$1505,"Output")</x:f>
        <x:v>1</x:v>
      </x:c>
      <x:c r="AK724" s="4" t="n">
        <x:f>SUM(COUNTIFS('Material routes'!$D$6:$D$1505,A724,'Material routes'!$C$6:$C$1505,"Ingredient candidate"),COUNTIFS('Material routes'!$D$6:$D$1505,A724,'Material routes'!$C$6:$C$1505,"Consumed input"),COUNTIFS('Material routes'!$D$6:$D$1505,A724,'Material routes'!$C$6:$C$1505,"Contained input"),COUNTIFS('Material routes'!$D$6:$D$1505,A724,'Material routes'!$C$6:$C$1505,"Transform input"))</x:f>
        <x:v>0</x:v>
      </x:c>
      <x:c r="AL724" s="4" t="n">
        <x:f>COUNTIFS('Material routes'!$D$6:$D$1505,A724,'Material routes'!$C$6:$C$1505,"Tool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inputs: Prepared ceramic body feed</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Metal and shell</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metal and shell; assembly; proposal; ceramic duct flute; collection expansion; musical instrument; not applicable; t1; finished item</x:v>
      </x:c>
      <x:c r="AF725" s="4" t="str">
        <x:v>Collection expansion classification. Distinct type, use and material family; new item proposal unless author direction is marked.</x:v>
      </x:c>
      <x:c r="AG725" s="4" t="str">
        <x:v>Finished endpoint or currency. Material tier is separate from finished input tier.</x:v>
      </x:c>
      <x:c r="AH725" s="4" t="str">
        <x:v>T1</x:v>
      </x:c>
      <x:c r="AI725" s="4" t="str">
        <x:v>Finished item</x:v>
      </x:c>
      <x:c r="AJ725" s="4" t="n">
        <x:f>COUNTIFS('Material routes'!$D$6:$D$1505,A725,'Material routes'!$C$6:$C$1505,"Output")</x:f>
        <x:v>1</x:v>
      </x:c>
      <x:c r="AK725" s="4" t="n">
        <x:f>SUM(COUNTIFS('Material routes'!$D$6:$D$1505,A725,'Material routes'!$C$6:$C$1505,"Ingredient candidate"),COUNTIFS('Material routes'!$D$6:$D$1505,A725,'Material routes'!$C$6:$C$1505,"Consumed input"),COUNTIFS('Material routes'!$D$6:$D$1505,A725,'Material routes'!$C$6:$C$1505,"Contained input"),COUNTIFS('Material routes'!$D$6:$D$1505,A725,'Material routes'!$C$6:$C$1505,"Transform input"))</x:f>
        <x:v>0</x:v>
      </x:c>
      <x:c r="AL725" s="4" t="n">
        <x:f>COUNTIFS('Material routes'!$D$6:$D$1505,A725,'Material routes'!$C$6:$C$1505,"Tool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inputs: Fauna horn cores</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Metal and shell</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metal and shell; assembly; proposal; hollow-horn flute; collection expansion; musical instrument; not applicable; t0; finished item</x:v>
      </x:c>
      <x:c r="AF726" s="4" t="str">
        <x:v>Collection expansion classification. Distinct type, use and material family; new item proposal unless author direction is marked.</x:v>
      </x:c>
      <x:c r="AG726" s="4" t="str">
        <x:v>Finished endpoint or currency. Material tier is separate from finished input tier.</x:v>
      </x:c>
      <x:c r="AH726" s="4" t="str">
        <x:v>T0</x:v>
      </x:c>
      <x:c r="AI726" s="4" t="str">
        <x:v>Finished item</x:v>
      </x:c>
      <x:c r="AJ726" s="4" t="n">
        <x:f>COUNTIFS('Material routes'!$D$6:$D$1505,A726,'Material routes'!$C$6:$C$1505,"Output")</x:f>
        <x:v>1</x:v>
      </x:c>
      <x:c r="AK726" s="4" t="n">
        <x:f>SUM(COUNTIFS('Material routes'!$D$6:$D$1505,A726,'Material routes'!$C$6:$C$1505,"Ingredient candidate"),COUNTIFS('Material routes'!$D$6:$D$1505,A726,'Material routes'!$C$6:$C$1505,"Consumed input"),COUNTIFS('Material routes'!$D$6:$D$1505,A726,'Material routes'!$C$6:$C$1505,"Contained input"),COUNTIFS('Material routes'!$D$6:$D$1505,A726,'Material routes'!$C$6:$C$1505,"Transform input"))</x:f>
        <x:v>0</x:v>
      </x:c>
      <x:c r="AL726" s="4" t="n">
        <x:f>COUNTIFS('Material routes'!$D$6:$D$1505,A726,'Material routes'!$C$6:$C$1505,"Tool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inputs: Insectoid wing ribs</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Metal and shell</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metal and shell; assembly; proposal; wing-rib whistle; collection expansion; musical instrument; not applicable; t0; finished item</x:v>
      </x:c>
      <x:c r="AF727" s="4" t="str">
        <x:v>Collection expansion classification. Distinct type, use and material family; new item proposal unless author direction is marked.</x:v>
      </x:c>
      <x:c r="AG727" s="4" t="str">
        <x:v>Finished endpoint or currency. Material tier is separate from finished input tier.</x:v>
      </x:c>
      <x:c r="AH727" s="4" t="str">
        <x:v>T0</x:v>
      </x:c>
      <x:c r="AI727" s="4" t="str">
        <x:v>Finished item</x:v>
      </x:c>
      <x:c r="AJ727" s="4" t="n">
        <x:f>COUNTIFS('Material routes'!$D$6:$D$1505,A727,'Material routes'!$C$6:$C$1505,"Output")</x:f>
        <x:v>1</x:v>
      </x:c>
      <x:c r="AK727" s="4" t="n">
        <x:f>SUM(COUNTIFS('Material routes'!$D$6:$D$1505,A727,'Material routes'!$C$6:$C$1505,"Ingredient candidate"),COUNTIFS('Material routes'!$D$6:$D$1505,A727,'Material routes'!$C$6:$C$1505,"Consumed input"),COUNTIFS('Material routes'!$D$6:$D$1505,A727,'Material routes'!$C$6:$C$1505,"Contained input"),COUNTIFS('Material routes'!$D$6:$D$1505,A727,'Material routes'!$C$6:$C$1505,"Transform input"))</x:f>
        <x:v>0</x:v>
      </x:c>
      <x:c r="AL727" s="4" t="n">
        <x:f>COUNTIFS('Material routes'!$D$6:$D$1505,A727,'Material routes'!$C$6:$C$1505,"Tool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inputs: Separated shell lamina stock; Ceramic pouring spout</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Metal and shell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metal and shell; assembly; proposal; shell chamber ocarina; collection expansion; musical instrument; not applicable; t3; finished item</x:v>
      </x:c>
      <x:c r="AF728" s="4" t="str">
        <x:v>Collection expansion classification. Distinct type, use and material family; new item proposal unless author direction is marked.</x:v>
      </x:c>
      <x:c r="AG728" s="4" t="str">
        <x:v>Finished endpoint or currency. Material tier is separate from finished input tier.</x:v>
      </x:c>
      <x:c r="AH728" s="4" t="str">
        <x:v>T3</x:v>
      </x:c>
      <x:c r="AI728" s="4" t="str">
        <x:v>Finished item</x:v>
      </x:c>
      <x:c r="AJ728" s="4" t="n">
        <x:f>COUNTIFS('Material routes'!$D$6:$D$1505,A728,'Material routes'!$C$6:$C$1505,"Output")</x:f>
        <x:v>1</x:v>
      </x:c>
      <x:c r="AK728" s="4" t="n">
        <x:f>SUM(COUNTIFS('Material routes'!$D$6:$D$1505,A728,'Material routes'!$C$6:$C$1505,"Ingredient candidate"),COUNTIFS('Material routes'!$D$6:$D$1505,A728,'Material routes'!$C$6:$C$1505,"Consumed input"),COUNTIFS('Material routes'!$D$6:$D$1505,A728,'Material routes'!$C$6:$C$1505,"Contained input"),COUNTIFS('Material routes'!$D$6:$D$1505,A728,'Material routes'!$C$6:$C$1505,"Transform input"))</x:f>
        <x:v>0</x:v>
      </x:c>
      <x:c r="AL728" s="4" t="n">
        <x:f>COUNTIFS('Material routes'!$D$6:$D$1505,A728,'Material routes'!$C$6:$C$1505,"Tool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inputs: Drawn bronze strip stock</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 and shell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and shell; assembly; proposal; bronze lip horn; collection expansion; musical instrument; not applicable; t2; finished item</x:v>
      </x:c>
      <x:c r="AF729" s="4" t="str">
        <x:v>Collection expansion classification. Distinct type, use and material family; new item proposal unless author direction is marked.</x:v>
      </x:c>
      <x:c r="AG729" s="4" t="str">
        <x:v>Finished endpoint or currency. Material tier is separate from finished input tier.</x:v>
      </x:c>
      <x:c r="AH729" s="4" t="str">
        <x:v>T2</x:v>
      </x:c>
      <x:c r="AI729" s="4" t="str">
        <x:v>Finished item</x:v>
      </x:c>
      <x:c r="AJ729" s="4" t="n">
        <x:f>COUNTIFS('Material routes'!$D$6:$D$1505,A729,'Material routes'!$C$6:$C$1505,"Output")</x:f>
        <x:v>1</x:v>
      </x:c>
      <x:c r="AK729" s="4" t="n">
        <x:f>SUM(COUNTIFS('Material routes'!$D$6:$D$1505,A729,'Material routes'!$C$6:$C$1505,"Ingredient candidate"),COUNTIFS('Material routes'!$D$6:$D$1505,A729,'Material routes'!$C$6:$C$1505,"Consumed input"),COUNTIFS('Material routes'!$D$6:$D$1505,A729,'Material routes'!$C$6:$C$1505,"Contained input"),COUNTIFS('Material routes'!$D$6:$D$1505,A729,'Material routes'!$C$6:$C$1505,"Transform input"))</x:f>
        <x:v>0</x:v>
      </x:c>
      <x:c r="AL729" s="4" t="n">
        <x:f>COUNTIFS('Material routes'!$D$6:$D$1505,A729,'Material routes'!$C$6:$C$1505,"Tool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inputs: Spring-grade steel stock; Annealed iron sheet stock</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 and shell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and shell; assembly; proposal; metal free-reed mouth organ; collection expansion; musical instrument; not applicable; t3; finished item</x:v>
      </x:c>
      <x:c r="AF730" s="4" t="str">
        <x:v>Collection expansion classification. Distinct type, use and material family; new item proposal unless author direction is marked.</x:v>
      </x:c>
      <x:c r="AG730" s="4" t="str">
        <x:v>Finished endpoint or currency. Material tier is separate from finished input tier.</x:v>
      </x:c>
      <x:c r="AH730" s="4" t="str">
        <x:v>T3</x:v>
      </x:c>
      <x:c r="AI730" s="4" t="str">
        <x:v>Finished item</x:v>
      </x:c>
      <x:c r="AJ730" s="4" t="n">
        <x:f>COUNTIFS('Material routes'!$D$6:$D$1505,A730,'Material routes'!$C$6:$C$1505,"Output")</x:f>
        <x:v>1</x:v>
      </x:c>
      <x:c r="AK730" s="4" t="n">
        <x:f>SUM(COUNTIFS('Material routes'!$D$6:$D$1505,A730,'Material routes'!$C$6:$C$1505,"Ingredient candidate"),COUNTIFS('Material routes'!$D$6:$D$1505,A730,'Material routes'!$C$6:$C$1505,"Consumed input"),COUNTIFS('Material routes'!$D$6:$D$1505,A730,'Material routes'!$C$6:$C$1505,"Contained input"),COUNTIFS('Material routes'!$D$6:$D$1505,A730,'Material routes'!$C$6:$C$1505,"Transform input"))</x:f>
        <x:v>0</x:v>
      </x:c>
      <x:c r="AL730" s="4" t="n">
        <x:f>COUNTIFS('Material routes'!$D$6:$D$1505,A730,'Material routes'!$C$6:$C$1505,"Tool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inputs: Drawn iron conductor stock; Separated shell lamina stock</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t2;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T2</x:v>
      </x:c>
      <x:c r="AI731" s="4" t="str">
        <x:v>Finished item</x:v>
      </x:c>
      <x:c r="AJ731" s="4" t="n">
        <x:f>COUNTIFS('Material routes'!$D$6:$D$1505,A731,'Material routes'!$C$6:$C$1505,"Output")</x:f>
        <x:v>1</x:v>
      </x:c>
      <x:c r="AK731" s="4" t="n">
        <x:f>SUM(COUNTIFS('Material routes'!$D$6:$D$1505,A731,'Material routes'!$C$6:$C$1505,"Ingredient candidate"),COUNTIFS('Material routes'!$D$6:$D$1505,A731,'Material routes'!$C$6:$C$1505,"Consumed input"),COUNTIFS('Material routes'!$D$6:$D$1505,A731,'Material routes'!$C$6:$C$1505,"Contained input"),COUNTIFS('Material routes'!$D$6:$D$1505,A731,'Material routes'!$C$6:$C$1505,"Transform input"))</x:f>
        <x:v>0</x:v>
      </x:c>
      <x:c r="AL731" s="4" t="n">
        <x:f>COUNTIFS('Material routes'!$D$6:$D$1505,A731,'Material routes'!$C$6:$C$1505,"Tool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inputs: Tendon cord; Annealed iron sheet stock</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Metal and shell</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metal and shell; assembly; proposal; tendon-strung metal zither; collection expansion; musical instrument; not applicable; t3; finished item</x:v>
      </x:c>
      <x:c r="AF732" s="4" t="str">
        <x:v>Collection expansion classification. Distinct type, use and material family; new item proposal unless author direction is marked.</x:v>
      </x:c>
      <x:c r="AG732" s="4" t="str">
        <x:v>Finished endpoint or currency. Material tier is separate from finished input tier.</x:v>
      </x:c>
      <x:c r="AH732" s="4" t="str">
        <x:v>T3</x:v>
      </x:c>
      <x:c r="AI732" s="4" t="str">
        <x:v>Finished item</x:v>
      </x:c>
      <x:c r="AJ732" s="4" t="n">
        <x:f>COUNTIFS('Material routes'!$D$6:$D$1505,A732,'Material routes'!$C$6:$C$1505,"Output")</x:f>
        <x:v>1</x:v>
      </x:c>
      <x:c r="AK732" s="4" t="n">
        <x:f>SUM(COUNTIFS('Material routes'!$D$6:$D$1505,A732,'Material routes'!$C$6:$C$1505,"Ingredient candidate"),COUNTIFS('Material routes'!$D$6:$D$1505,A732,'Material routes'!$C$6:$C$1505,"Consumed input"),COUNTIFS('Material routes'!$D$6:$D$1505,A732,'Material routes'!$C$6:$C$1505,"Contained input"),COUNTIFS('Material routes'!$D$6:$D$1505,A732,'Material routes'!$C$6:$C$1505,"Transform input"))</x:f>
        <x:v>0</x:v>
      </x:c>
      <x:c r="AL732" s="4" t="n">
        <x:f>COUNTIFS('Material routes'!$D$6:$D$1505,A732,'Material routes'!$C$6:$C$1505,"Tool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inputs: Spring-grade steel stock; Worked iron stock</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 and shell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and shell; assembly; proposal; steel jaw harp; collection expansion; musical instrument; not applicable; t3; finished item</x:v>
      </x:c>
      <x:c r="AF733" s="4" t="str">
        <x:v>Collection expansion classification. Distinct type, use and material family; new item proposal unless author direction is marked.</x:v>
      </x:c>
      <x:c r="AG733" s="4" t="str">
        <x:v>Finished endpoint or currency. Material tier is separate from finished input tier.</x:v>
      </x:c>
      <x:c r="AH733" s="4" t="str">
        <x:v>T3</x:v>
      </x:c>
      <x:c r="AI733" s="4" t="str">
        <x:v>Finished item</x:v>
      </x:c>
      <x:c r="AJ733" s="4" t="n">
        <x:f>COUNTIFS('Material routes'!$D$6:$D$1505,A733,'Material routes'!$C$6:$C$1505,"Output")</x:f>
        <x:v>1</x:v>
      </x:c>
      <x:c r="AK733" s="4" t="n">
        <x:f>SUM(COUNTIFS('Material routes'!$D$6:$D$1505,A733,'Material routes'!$C$6:$C$1505,"Ingredient candidate"),COUNTIFS('Material routes'!$D$6:$D$1505,A733,'Material routes'!$C$6:$C$1505,"Consumed input"),COUNTIFS('Material routes'!$D$6:$D$1505,A733,'Material routes'!$C$6:$C$1505,"Contained input"),COUNTIFS('Material routes'!$D$6:$D$1505,A733,'Material routes'!$C$6:$C$1505,"Transform input"))</x:f>
        <x:v>0</x:v>
      </x:c>
      <x:c r="AL733" s="4" t="n">
        <x:f>COUNTIFS('Material routes'!$D$6:$D$1505,A733,'Material routes'!$C$6:$C$1505,"Tool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str">
        <x:v>Field supplies</x:v>
      </x:c>
      <x:c r="E734" s="4" t="str">
        <x:v>Proposed shelter kit content</x:v>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inputs: Prepared wing shade panel; Collapsible sail frame</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str">
        <x:v>folding vertical wing shade; collection expansion; shelter item</x:v>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field supplies; proposed shelter kit content; shelter item; finished item; manufactured / unresolved; sun shading; wing membrane and frame; assembly; proposal; folding vertical wing shade; collection expansion; shelter item; not applicable; t4; finished item</x:v>
      </x:c>
      <x:c r="AF734" s="4" t="str">
        <x:v>Collection expansion classification. Distinct type, use and material family; new item proposal unless author direction is marked.</x:v>
      </x:c>
      <x:c r="AG734" s="4" t="str">
        <x:v>Finished endpoint or currency. Material tier is separate from finished input tier.</x:v>
      </x:c>
      <x:c r="AH734" s="4" t="str">
        <x:v>T4</x:v>
      </x:c>
      <x:c r="AI734" s="4" t="str">
        <x:v>Finished item</x:v>
      </x:c>
      <x:c r="AJ734" s="4" t="n">
        <x:f>COUNTIFS('Material routes'!$D$6:$D$1505,A734,'Material routes'!$C$6:$C$1505,"Output")</x:f>
        <x:v>1</x:v>
      </x:c>
      <x:c r="AK734" s="4" t="n">
        <x:f>SUM(COUNTIFS('Material routes'!$D$6:$D$1505,A734,'Material routes'!$C$6:$C$1505,"Ingredient candidate"),COUNTIFS('Material routes'!$D$6:$D$1505,A734,'Material routes'!$C$6:$C$1505,"Consumed input"),COUNTIFS('Material routes'!$D$6:$D$1505,A734,'Material routes'!$C$6:$C$1505,"Contained input"),COUNTIFS('Material routes'!$D$6:$D$1505,A734,'Material routes'!$C$6:$C$1505,"Transform input"))</x:f>
        <x:v>0</x:v>
      </x:c>
      <x:c r="AL734" s="4" t="n">
        <x:f>COUNTIFS('Material routes'!$D$6:$D$1505,A734,'Material routes'!$C$6:$C$1505,"Tool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str">
        <x:v>Field supplies</x:v>
      </x:c>
      <x:c r="E735" s="4" t="str">
        <x:v>Proposed shelter kit content</x:v>
      </x:c>
      <x:c r="F735" s="4" t="str">
        <x:v>New proposal</x:v>
      </x:c>
      <x:c r="G735" s="4" t="str">
        <x:v>Overhead wing membrane roof section</x:v>
      </x:c>
      <x:c r="H735" s="4" t="str">
        <x:v>None</x:v>
      </x:c>
      <x:c r="I735" s="4" t="str">
        <x:v>Physical inventory / cargo item; dimensions and packing unresolved</x:v>
      </x:c>
      <x:c r="J735" s="4"/>
      <x:c r="K735" s="4"/>
      <x:c r="L735" s="4" t="str">
        <x:v>Candidate inputs: Reinforced wing membrane; Worked iron stock</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str">
        <x:v>low wing-roof panel; collection expansion; shelter item</x:v>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field supplies; proposed shelter kit content; shelter item; finished item; manufactured / unresolved; sun shading; wing membrane and frame; assembly; proposal; low wing-roof panel; collection expansion; shelter item; not applicable; t2; finished item</x:v>
      </x:c>
      <x:c r="AF735" s="4" t="str">
        <x:v>Collection expansion classification. Distinct type, use and material family; new item proposal unless author direction is marked.</x:v>
      </x:c>
      <x:c r="AG735" s="4" t="str">
        <x:v>Finished endpoint or currency. Material tier is separate from finished input tier.</x:v>
      </x:c>
      <x:c r="AH735" s="4" t="str">
        <x:v>T2</x:v>
      </x:c>
      <x:c r="AI735" s="4" t="str">
        <x:v>Finished item</x:v>
      </x:c>
      <x:c r="AJ735" s="4" t="n">
        <x:f>COUNTIFS('Material routes'!$D$6:$D$1505,A735,'Material routes'!$C$6:$C$1505,"Output")</x:f>
        <x:v>1</x:v>
      </x:c>
      <x:c r="AK735" s="4" t="n">
        <x:f>SUM(COUNTIFS('Material routes'!$D$6:$D$1505,A735,'Material routes'!$C$6:$C$1505,"Ingredient candidate"),COUNTIFS('Material routes'!$D$6:$D$1505,A735,'Material routes'!$C$6:$C$1505,"Consumed input"),COUNTIFS('Material routes'!$D$6:$D$1505,A735,'Material routes'!$C$6:$C$1505,"Contained input"),COUNTIFS('Material routes'!$D$6:$D$1505,A735,'Material routes'!$C$6:$C$1505,"Transform input"))</x:f>
        <x:v>0</x:v>
      </x:c>
      <x:c r="AL735" s="4" t="n">
        <x:f>COUNTIFS('Material routes'!$D$6:$D$1505,A735,'Material routes'!$C$6:$C$1505,"Tool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str">
        <x:v>Field supplies</x:v>
      </x:c>
      <x:c r="E736" s="4" t="str">
        <x:v>Proposed shelter kit content</x:v>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inputs: Drawn steel tube stock; Matched metal fastener set</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str">
        <x:v>segmented shelter pole set; collection expansion; shelter item</x:v>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field supplies; proposed shelter kit content; shelter item; finished item; manufactured / unresolved; camp rest; metal; assembly; proposal; segmented shelter pole set; collection expansion; shelter item; not applicable; t3; finished item</x:v>
      </x:c>
      <x:c r="AF736" s="4" t="str">
        <x:v>Collection expansion classification. Distinct type, use and material family; new item proposal unless author direction is marked.</x:v>
      </x:c>
      <x:c r="AG736" s="4" t="str">
        <x:v>Finished endpoint or currency. Material tier is separate from finished input tier.</x:v>
      </x:c>
      <x:c r="AH736" s="4" t="str">
        <x:v>T3</x:v>
      </x:c>
      <x:c r="AI736" s="4" t="str">
        <x:v>Finished item</x:v>
      </x:c>
      <x:c r="AJ736" s="4" t="n">
        <x:f>COUNTIFS('Material routes'!$D$6:$D$1505,A736,'Material routes'!$C$6:$C$1505,"Output")</x:f>
        <x:v>1</x:v>
      </x:c>
      <x:c r="AK736" s="4" t="n">
        <x:f>SUM(COUNTIFS('Material routes'!$D$6:$D$1505,A736,'Material routes'!$C$6:$C$1505,"Ingredient candidate"),COUNTIFS('Material routes'!$D$6:$D$1505,A736,'Material routes'!$C$6:$C$1505,"Consumed input"),COUNTIFS('Material routes'!$D$6:$D$1505,A736,'Material routes'!$C$6:$C$1505,"Contained input"),COUNTIFS('Material routes'!$D$6:$D$1505,A736,'Material routes'!$C$6:$C$1505,"Transform input"))</x:f>
        <x:v>0</x:v>
      </x:c>
      <x:c r="AL736" s="4" t="n">
        <x:f>COUNTIFS('Material routes'!$D$6:$D$1505,A736,'Material routes'!$C$6:$C$1505,"Tool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str">
        <x:v>Field supplies</x:v>
      </x:c>
      <x:c r="E737" s="4" t="str">
        <x:v>Proposed shelter kit content</x:v>
      </x:c>
      <x:c r="F737" s="4" t="str">
        <x:v>New proposal</x:v>
      </x:c>
      <x:c r="G737" s="4" t="str">
        <x:v>Retains camp lines in suitable ground</x:v>
      </x:c>
      <x:c r="H737" s="4" t="str">
        <x:v>None</x:v>
      </x:c>
      <x:c r="I737" s="4" t="str">
        <x:v>Physical inventory / cargo item; dimensions and packing unresolved</x:v>
      </x:c>
      <x:c r="J737" s="4"/>
      <x:c r="K737" s="4"/>
      <x:c r="L737" s="4" t="str">
        <x:v>Candidate inputs: Steel stock</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str">
        <x:v>ground-anchor stake set; collection expansion; shelter item</x:v>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field supplies; proposed shelter kit content; shelter item; finished item; manufactured / unresolved; camp rest; metal; assembly; proposal; ground-anchor stake set; collection expansion; shelter item; not applicable; t2; finished item</x:v>
      </x:c>
      <x:c r="AF737" s="4" t="str">
        <x:v>Collection expansion classification. Distinct type, use and material family; new item proposal unless author direction is marked.</x:v>
      </x:c>
      <x:c r="AG737" s="4" t="str">
        <x:v>Finished endpoint or currency. Material tier is separate from finished input tier.</x:v>
      </x:c>
      <x:c r="AH737" s="4" t="str">
        <x:v>T2</x:v>
      </x:c>
      <x:c r="AI737" s="4" t="str">
        <x:v>Finished item</x:v>
      </x:c>
      <x:c r="AJ737" s="4" t="n">
        <x:f>COUNTIFS('Material routes'!$D$6:$D$1505,A737,'Material routes'!$C$6:$C$1505,"Output")</x:f>
        <x:v>1</x:v>
      </x:c>
      <x:c r="AK737" s="4" t="n">
        <x:f>SUM(COUNTIFS('Material routes'!$D$6:$D$1505,A737,'Material routes'!$C$6:$C$1505,"Ingredient candidate"),COUNTIFS('Material routes'!$D$6:$D$1505,A737,'Material routes'!$C$6:$C$1505,"Consumed input"),COUNTIFS('Material routes'!$D$6:$D$1505,A737,'Material routes'!$C$6:$C$1505,"Contained input"),COUNTIFS('Material routes'!$D$6:$D$1505,A737,'Material routes'!$C$6:$C$1505,"Transform input"))</x:f>
        <x:v>1</x:v>
      </x:c>
      <x:c r="AL737" s="4" t="n">
        <x:f>COUNTIFS('Material routes'!$D$6:$D$1505,A737,'Material routes'!$C$6:$C$1505,"Tool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str">
        <x:v>Field supplies</x:v>
      </x:c>
      <x:c r="E738" s="4" t="str">
        <x:v>Proposed shelter kit content</x:v>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inputs: Tendon cord</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str">
        <x:v>tendon guyline bundle; collection expansion; shelter item</x:v>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field supplies; proposed shelter kit content; shelter item; finished item; manufactured / unresolved; camp rest; faunal fiber; assembly; proposal; tendon guyline bundle; collection expansion; shelter item; not applicable; t1; finished item</x:v>
      </x:c>
      <x:c r="AF738" s="4" t="str">
        <x:v>Collection expansion classification. Distinct type, use and material family; new item proposal unless author direction is marked.</x:v>
      </x:c>
      <x:c r="AG738" s="4" t="str">
        <x:v>Finished endpoint or currency. Material tier is separate from finished input tier.</x:v>
      </x:c>
      <x:c r="AH738" s="4" t="str">
        <x:v>T1</x:v>
      </x:c>
      <x:c r="AI738" s="4" t="str">
        <x:v>Finished item</x:v>
      </x:c>
      <x:c r="AJ738" s="4" t="n">
        <x:f>COUNTIFS('Material routes'!$D$6:$D$1505,A738,'Material routes'!$C$6:$C$1505,"Output")</x:f>
        <x:v>1</x:v>
      </x:c>
      <x:c r="AK738" s="4" t="n">
        <x:f>SUM(COUNTIFS('Material routes'!$D$6:$D$1505,A738,'Material routes'!$C$6:$C$1505,"Ingredient candidate"),COUNTIFS('Material routes'!$D$6:$D$1505,A738,'Material routes'!$C$6:$C$1505,"Consumed input"),COUNTIFS('Material routes'!$D$6:$D$1505,A738,'Material routes'!$C$6:$C$1505,"Contained input"),COUNTIFS('Material routes'!$D$6:$D$1505,A738,'Material routes'!$C$6:$C$1505,"Transform input"))</x:f>
        <x:v>0</x:v>
      </x:c>
      <x:c r="AL738" s="4" t="n">
        <x:f>COUNTIFS('Material routes'!$D$6:$D$1505,A738,'Material routes'!$C$6:$C$1505,"Tool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str">
        <x:v>Field supplies</x:v>
      </x:c>
      <x:c r="E739" s="4" t="str">
        <x:v>Proposed shelter kit content</x:v>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inputs: Bonded husk sheet; Worked iron stock</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str">
        <x:v>husk-sheet grit screen; collection expansion; shelter item</x:v>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field supplies; proposed shelter kit content; shelter item; finished item; manufactured / unresolved; camp rest; husk fiber; assembly; proposal; husk-sheet grit screen; collection expansion; shelter item; not applicable; t2; finished item</x:v>
      </x:c>
      <x:c r="AF739" s="4" t="str">
        <x:v>Collection expansion classification. Distinct type, use and material family; new item proposal unless author direction is marked.</x:v>
      </x:c>
      <x:c r="AG739" s="4" t="str">
        <x:v>Finished endpoint or currency. Material tier is separate from finished input tier.</x:v>
      </x:c>
      <x:c r="AH739" s="4" t="str">
        <x:v>T2</x:v>
      </x:c>
      <x:c r="AI739" s="4" t="str">
        <x:v>Finished item</x:v>
      </x:c>
      <x:c r="AJ739" s="4" t="n">
        <x:f>COUNTIFS('Material routes'!$D$6:$D$1505,A739,'Material routes'!$C$6:$C$1505,"Output")</x:f>
        <x:v>1</x:v>
      </x:c>
      <x:c r="AK739" s="4" t="n">
        <x:f>SUM(COUNTIFS('Material routes'!$D$6:$D$1505,A739,'Material routes'!$C$6:$C$1505,"Ingredient candidate"),COUNTIFS('Material routes'!$D$6:$D$1505,A739,'Material routes'!$C$6:$C$1505,"Consumed input"),COUNTIFS('Material routes'!$D$6:$D$1505,A739,'Material routes'!$C$6:$C$1505,"Contained input"),COUNTIFS('Material routes'!$D$6:$D$1505,A739,'Material routes'!$C$6:$C$1505,"Transform input"))</x:f>
        <x:v>0</x:v>
      </x:c>
      <x:c r="AL739" s="4" t="n">
        <x:f>COUNTIFS('Material routes'!$D$6:$D$1505,A739,'Material routes'!$C$6:$C$1505,"Tool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str">
        <x:v>Field supplies</x:v>
      </x:c>
      <x:c r="E740" s="4" t="str">
        <x:v>Proposed shelter kit content</x:v>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inputs: Separated shell lamina stock; Worked iron stock</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str">
        <x:v>shell ground-rest panel; collection expansion; shelter item</x:v>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field supplies; proposed shelter kit content; shelter item; finished item; manufactured / unresolved; camp rest; metal and shell; assembly; proposal; shell ground-rest panel; collection expansion; shelter item; not applicable; t2; finished item</x:v>
      </x:c>
      <x:c r="AF740" s="4" t="str">
        <x:v>Collection expansion classification. Distinct type, use and material family; new item proposal unless author direction is marked.</x:v>
      </x:c>
      <x:c r="AG740" s="4" t="str">
        <x:v>Finished endpoint or currency. Material tier is separate from finished input tier.</x:v>
      </x:c>
      <x:c r="AH740" s="4" t="str">
        <x:v>T2</x:v>
      </x:c>
      <x:c r="AI740" s="4" t="str">
        <x:v>Finished item</x:v>
      </x:c>
      <x:c r="AJ740" s="4" t="n">
        <x:f>COUNTIFS('Material routes'!$D$6:$D$1505,A740,'Material routes'!$C$6:$C$1505,"Output")</x:f>
        <x:v>1</x:v>
      </x:c>
      <x:c r="AK740" s="4" t="n">
        <x:f>SUM(COUNTIFS('Material routes'!$D$6:$D$1505,A740,'Material routes'!$C$6:$C$1505,"Ingredient candidate"),COUNTIFS('Material routes'!$D$6:$D$1505,A740,'Material routes'!$C$6:$C$1505,"Consumed input"),COUNTIFS('Material routes'!$D$6:$D$1505,A740,'Material routes'!$C$6:$C$1505,"Contained input"),COUNTIFS('Material routes'!$D$6:$D$1505,A740,'Material routes'!$C$6:$C$1505,"Transform input"))</x:f>
        <x:v>0</x:v>
      </x:c>
      <x:c r="AL740" s="4" t="n">
        <x:f>COUNTIFS('Material routes'!$D$6:$D$1505,A740,'Material routes'!$C$6:$C$1505,"Tool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str">
        <x:v>Field supplies</x:v>
      </x:c>
      <x:c r="E741" s="4" t="str">
        <x:v>Proposed shelter kit content</x:v>
      </x:c>
      <x:c r="F741" s="4" t="str">
        <x:v>New proposal</x:v>
      </x:c>
      <x:c r="G741" s="4" t="str">
        <x:v>Pressed-husk panel on a reusable frame</x:v>
      </x:c>
      <x:c r="H741" s="4" t="str">
        <x:v>None</x:v>
      </x:c>
      <x:c r="I741" s="4" t="str">
        <x:v>Physical inventory / cargo item; dimensions and packing unresolved</x:v>
      </x:c>
      <x:c r="J741" s="4"/>
      <x:c r="K741" s="4"/>
      <x:c r="L741" s="4" t="str">
        <x:v>Candidate inputs: Bonded husk sheet; Worked iron stock</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str">
        <x:v>folding privacy partition; collection expansion; shelter item</x:v>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field supplies; proposed shelter kit content; shelter item; finished item; manufactured / unresolved; camp rest; husk fiber; assembly; proposal; folding privacy partition; collection expansion; shelter item; not applicable; t2; finished item</x:v>
      </x:c>
      <x:c r="AF741" s="4" t="str">
        <x:v>Collection expansion classification. Distinct type, use and material family; new item proposal unless author direction is marked.</x:v>
      </x:c>
      <x:c r="AG741" s="4" t="str">
        <x:v>Finished endpoint or currency. Material tier is separate from finished input tier.</x:v>
      </x:c>
      <x:c r="AH741" s="4" t="str">
        <x:v>T2</x:v>
      </x:c>
      <x:c r="AI741" s="4" t="str">
        <x:v>Finished item</x:v>
      </x:c>
      <x:c r="AJ741" s="4" t="n">
        <x:f>COUNTIFS('Material routes'!$D$6:$D$1505,A741,'Material routes'!$C$6:$C$1505,"Output")</x:f>
        <x:v>1</x:v>
      </x:c>
      <x:c r="AK741" s="4" t="n">
        <x:f>SUM(COUNTIFS('Material routes'!$D$6:$D$1505,A741,'Material routes'!$C$6:$C$1505,"Ingredient candidate"),COUNTIFS('Material routes'!$D$6:$D$1505,A741,'Material routes'!$C$6:$C$1505,"Consumed input"),COUNTIFS('Material routes'!$D$6:$D$1505,A741,'Material routes'!$C$6:$C$1505,"Contained input"),COUNTIFS('Material routes'!$D$6:$D$1505,A741,'Material routes'!$C$6:$C$1505,"Transform input"))</x:f>
        <x:v>0</x:v>
      </x:c>
      <x:c r="AL741" s="4" t="n">
        <x:f>COUNTIFS('Material routes'!$D$6:$D$1505,A741,'Material routes'!$C$6:$C$1505,"Tool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str">
        <x:v>Field supplies</x:v>
      </x:c>
      <x:c r="E742" s="4" t="str">
        <x:v>Proposed shelter kit content</x:v>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inputs: Annealed iron sheet stock; Calibrated ceramic mounting saddle</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str">
        <x:v>canister shelter docking stand; collection expansion; shelter item</x:v>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field supplies; proposed shelter kit content; shelter item; finished item; manufactured / unresolved; camp rest; ceramic and metal; assembly; proposal; canister shelter docking stand; collection expansion; shelter item; not applicable; t4; finished item</x:v>
      </x:c>
      <x:c r="AF742" s="4" t="str">
        <x:v>Collection expansion classification. Distinct type, use and material family; new item proposal unless author direction is marked.</x:v>
      </x:c>
      <x:c r="AG742" s="4" t="str">
        <x:v>Finished endpoint or currency. Material tier is separate from finished input tier.</x:v>
      </x:c>
      <x:c r="AH742" s="4" t="str">
        <x:v>T4</x:v>
      </x:c>
      <x:c r="AI742" s="4" t="str">
        <x:v>Finished item</x:v>
      </x:c>
      <x:c r="AJ742" s="4" t="n">
        <x:f>COUNTIFS('Material routes'!$D$6:$D$1505,A742,'Material routes'!$C$6:$C$1505,"Output")</x:f>
        <x:v>1</x:v>
      </x:c>
      <x:c r="AK742" s="4" t="n">
        <x:f>SUM(COUNTIFS('Material routes'!$D$6:$D$1505,A742,'Material routes'!$C$6:$C$1505,"Ingredient candidate"),COUNTIFS('Material routes'!$D$6:$D$1505,A742,'Material routes'!$C$6:$C$1505,"Consumed input"),COUNTIFS('Material routes'!$D$6:$D$1505,A742,'Material routes'!$C$6:$C$1505,"Contained input"),COUNTIFS('Material routes'!$D$6:$D$1505,A742,'Material routes'!$C$6:$C$1505,"Transform input"))</x:f>
        <x:v>0</x:v>
      </x:c>
      <x:c r="AL742" s="4" t="n">
        <x:f>COUNTIFS('Material routes'!$D$6:$D$1505,A742,'Material routes'!$C$6:$C$1505,"Tool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str">
        <x:v>Field supplies</x:v>
      </x:c>
      <x:c r="E743" s="4" t="str">
        <x:v>Proposed shelter kit content</x:v>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inputs: Membrane seal patches; Matched metal fastener set</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str">
        <x:v>shelter repair patch roll; collection expansion; shelter item</x:v>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field supplies; proposed shelter kit content; shelter item; finished item; manufactured / unresolved; camp rest; faunal membrane; assembly; proposal; shelter repair patch roll; collection expansion; shelter item; not applicable; t3; finished item</x:v>
      </x:c>
      <x:c r="AF743" s="4" t="str">
        <x:v>Collection expansion classification. Distinct type, use and material family; new item proposal unless author direction is marked.</x:v>
      </x:c>
      <x:c r="AG743" s="4" t="str">
        <x:v>Finished endpoint or currency. Material tier is separate from finished input tier.</x:v>
      </x:c>
      <x:c r="AH743" s="4" t="str">
        <x:v>T3</x:v>
      </x:c>
      <x:c r="AI743" s="4" t="str">
        <x:v>Finished item</x:v>
      </x:c>
      <x:c r="AJ743" s="4" t="n">
        <x:f>COUNTIFS('Material routes'!$D$6:$D$1505,A743,'Material routes'!$C$6:$C$1505,"Output")</x:f>
        <x:v>1</x:v>
      </x:c>
      <x:c r="AK743" s="4" t="n">
        <x:f>SUM(COUNTIFS('Material routes'!$D$6:$D$1505,A743,'Material routes'!$C$6:$C$1505,"Ingredient candidate"),COUNTIFS('Material routes'!$D$6:$D$1505,A743,'Material routes'!$C$6:$C$1505,"Consumed input"),COUNTIFS('Material routes'!$D$6:$D$1505,A743,'Material routes'!$C$6:$C$1505,"Contained input"),COUNTIFS('Material routes'!$D$6:$D$1505,A743,'Material routes'!$C$6:$C$1505,"Transform input"))</x:f>
        <x:v>0</x:v>
      </x:c>
      <x:c r="AL743" s="4" t="n">
        <x:f>COUNTIFS('Material routes'!$D$6:$D$1505,A743,'Material routes'!$C$6:$C$1505,"Tool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str">
        <x:v>Equipment</x:v>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inputs: Worked iron stock</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 and shell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equipment; shield; shield; finished item; manufactured / unresolved; defensive combat; metal and shell; assembly; proposal; round iron buckler; collection expansion; shield; not applicable; t2; finished item</x:v>
      </x:c>
      <x:c r="AF744" s="4" t="str">
        <x:v>Collection expansion classification. Distinct type, use and material family; new item proposal unless author direction is marked.</x:v>
      </x:c>
      <x:c r="AG744" s="4" t="str">
        <x:v>Finished endpoint or currency. Material tier is separate from finished input tier.</x:v>
      </x:c>
      <x:c r="AH744" s="4" t="str">
        <x:v>T2</x:v>
      </x:c>
      <x:c r="AI744" s="4" t="str">
        <x:v>Finished item</x:v>
      </x:c>
      <x:c r="AJ744" s="4" t="n">
        <x:f>COUNTIFS('Material routes'!$D$6:$D$1505,A744,'Material routes'!$C$6:$C$1505,"Output")</x:f>
        <x:v>1</x:v>
      </x:c>
      <x:c r="AK744" s="4" t="n">
        <x:f>SUM(COUNTIFS('Material routes'!$D$6:$D$1505,A744,'Material routes'!$C$6:$C$1505,"Ingredient candidate"),COUNTIFS('Material routes'!$D$6:$D$1505,A744,'Material routes'!$C$6:$C$1505,"Consumed input"),COUNTIFS('Material routes'!$D$6:$D$1505,A744,'Material routes'!$C$6:$C$1505,"Contained input"),COUNTIFS('Material routes'!$D$6:$D$1505,A744,'Material routes'!$C$6:$C$1505,"Transform input"))</x:f>
        <x:v>0</x:v>
      </x:c>
      <x:c r="AL744" s="4" t="n">
        <x:f>COUNTIFS('Material routes'!$D$6:$D$1505,A744,'Material routes'!$C$6:$C$1505,"Tool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str">
        <x:v>Equipment</x:v>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inputs: Steel stock; Rough iron rivet stock</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 and shell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equipment; shield; shield; finished item; manufactured / unresolved; defensive combat; metal and shell; assembly; proposal; riveted steel round shield; collection expansion; shield; not applicable; t2; finished item</x:v>
      </x:c>
      <x:c r="AF745" s="4" t="str">
        <x:v>Collection expansion classification. Distinct type, use and material family; new item proposal unless author direction is marked.</x:v>
      </x:c>
      <x:c r="AG745" s="4" t="str">
        <x:v>Finished endpoint or currency. Material tier is separate from finished input tier.</x:v>
      </x:c>
      <x:c r="AH745" s="4" t="str">
        <x:v>T2</x:v>
      </x:c>
      <x:c r="AI745" s="4" t="str">
        <x:v>Finished item</x:v>
      </x:c>
      <x:c r="AJ745" s="4" t="n">
        <x:f>COUNTIFS('Material routes'!$D$6:$D$1505,A745,'Material routes'!$C$6:$C$1505,"Output")</x:f>
        <x:v>1</x:v>
      </x:c>
      <x:c r="AK745" s="4" t="n">
        <x:f>SUM(COUNTIFS('Material routes'!$D$6:$D$1505,A745,'Material routes'!$C$6:$C$1505,"Ingredient candidate"),COUNTIFS('Material routes'!$D$6:$D$1505,A745,'Material routes'!$C$6:$C$1505,"Consumed input"),COUNTIFS('Material routes'!$D$6:$D$1505,A745,'Material routes'!$C$6:$C$1505,"Contained input"),COUNTIFS('Material routes'!$D$6:$D$1505,A745,'Material routes'!$C$6:$C$1505,"Transform input"))</x:f>
        <x:v>0</x:v>
      </x:c>
      <x:c r="AL745" s="4" t="n">
        <x:f>COUNTIFS('Material routes'!$D$6:$D$1505,A745,'Material routes'!$C$6:$C$1505,"Tool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str">
        <x:v>Equipment</x:v>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inputs: Separated shell lamina stock; Worked iron stock</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equipment; shield; shield; finished item; manufactured / unresolved; defensive combat; metal and shell; assembly; proposal; broad chitin shield; collection expansion; shield; not applicable; t2; finished item</x:v>
      </x:c>
      <x:c r="AF746" s="4" t="str">
        <x:v>Collection expansion classification. Distinct type, use and material family; new item proposal unless author direction is marked.</x:v>
      </x:c>
      <x:c r="AG746" s="4" t="str">
        <x:v>Finished endpoint or currency. Material tier is separate from finished input tier.</x:v>
      </x:c>
      <x:c r="AH746" s="4" t="str">
        <x:v>T2</x:v>
      </x:c>
      <x:c r="AI746" s="4" t="str">
        <x:v>Finished item</x:v>
      </x:c>
      <x:c r="AJ746" s="4" t="n">
        <x:f>COUNTIFS('Material routes'!$D$6:$D$1505,A746,'Material routes'!$C$6:$C$1505,"Output")</x:f>
        <x:v>1</x:v>
      </x:c>
      <x:c r="AK746" s="4" t="n">
        <x:f>SUM(COUNTIFS('Material routes'!$D$6:$D$1505,A746,'Material routes'!$C$6:$C$1505,"Ingredient candidate"),COUNTIFS('Material routes'!$D$6:$D$1505,A746,'Material routes'!$C$6:$C$1505,"Consumed input"),COUNTIFS('Material routes'!$D$6:$D$1505,A746,'Material routes'!$C$6:$C$1505,"Contained input"),COUNTIFS('Material routes'!$D$6:$D$1505,A746,'Material routes'!$C$6:$C$1505,"Transform input"))</x:f>
        <x:v>0</x:v>
      </x:c>
      <x:c r="AL746" s="4" t="n">
        <x:f>COUNTIFS('Material routes'!$D$6:$D$1505,A746,'Material routes'!$C$6:$C$1505,"Tool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t="str">
        <x:v>proposal.collection.shell_rib_oval_shield</x:v>
      </x:c>
      <x:c r="B747" s="4" t="str">
        <x:v>Shell-rib oval shield</x:v>
      </x:c>
      <x:c r="C747" s="4" t="str">
        <x:v>Not applicable</x:v>
      </x:c>
      <x:c r="D747" s="4" t="str">
        <x:v>Equipment</x:v>
      </x:c>
      <x:c r="E747" s="4" t="str">
        <x:v>Shield</x:v>
      </x:c>
      <x:c r="F747" s="4" t="str">
        <x:v>New proposal</x:v>
      </x:c>
      <x:c r="G747" s="4" t="str">
        <x:v>Shell plates supported by natural ribs</x:v>
      </x:c>
      <x:c r="H747" s="4" t="str">
        <x:v>None</x:v>
      </x:c>
      <x:c r="I747" s="4" t="str">
        <x:v>Physical inventory / cargo item; dimensions and packing unresolved</x:v>
      </x:c>
      <x:c r="J747" s="4"/>
      <x:c r="K747" s="4"/>
      <x:c r="L747" s="4" t="str">
        <x:v>Candidate inputs: Shaped fauna hard-part blanks; Tendon cord</x:v>
      </x:c>
      <x:c r="M747" s="4" t="str">
        <x:v>Candidate workshop or contained preparation route; detailed tools, quantities and conditions unresolved</x:v>
      </x:c>
      <x:c r="N747" s="4" t="str">
        <x:v>Not implemented</x:v>
      </x:c>
      <x:c r="O747" s="4" t="str">
        <x:v>Specific dimensions, yield, fit, performance and service conditions remain open.</x:v>
      </x:c>
      <x:c r="P747" s="4"/>
      <x:c r="Q747" s="4"/>
      <x:c r="R747" s="4"/>
      <x:c r="S747" s="4"/>
      <x:c r="T747" s="4"/>
      <x:c r="U747" s="4" t="str">
        <x:v>Candidate inputs are partial. Resolve tools, supporting materials, energy, recovery and compatibility before recipes become craftable.</x:v>
      </x:c>
      <x:c r="V747" s="4" t="str">
        <x:v>shell-rib oval shield; collection expansion; shield</x:v>
      </x:c>
      <x:c r="W747" s="4" t="str">
        <x:v>New item proposal, October 15, 2026. Setting reference (source proposal): https://github.com/sleepyseamonster/Arc-Dust/blob/f6f98515c005dc3c73cccd9cbc031691745740c6/02-Arc-Dust-Worldbuilding/world/materials/industrial-material-palette.md</x:v>
      </x:c>
      <x:c r="X747" s="4" t="str">
        <x:v>Shield</x:v>
      </x:c>
      <x:c r="Y747" s="4" t="str">
        <x:v>Finished item</x:v>
      </x:c>
      <x:c r="Z747" s="4" t="str">
        <x:v>Manufactured / unresolved</x:v>
      </x:c>
      <x:c r="AA747" s="4" t="str">
        <x:v>Defensive combat</x:v>
      </x:c>
      <x:c r="AB747" s="4" t="str">
        <x:v>Metal and shell</x:v>
      </x:c>
      <x:c r="AC747" s="4" t="str">
        <x:v>Assembly</x:v>
      </x:c>
      <x:c r="AD747" s="4" t="str">
        <x:v>Proposal</x:v>
      </x:c>
      <x:c r="AE747" s="4" t="str">
        <x:f>LOWER(A747&amp;"; "&amp;B747&amp;"; "&amp;D747&amp;"; "&amp;E747&amp;"; "&amp;X747&amp;"; "&amp;Y747&amp;"; "&amp;Z747&amp;"; "&amp;AA747&amp;"; "&amp;AB747&amp;"; "&amp;AC747&amp;"; "&amp;AD747&amp;"; "&amp;V747&amp;"; "&amp;C747&amp;"; "&amp;AH747&amp;"; "&amp;AI747)</x:f>
        <x:v>proposal.collection.shell_rib_oval_shield; shell-rib oval shield; equipment; shield; shield; finished item; manufactured / unresolved; defensive combat; metal and shell; assembly; proposal; shell-rib oval shield; collection expansion; shield; not applicable; t1; finished item</x:v>
      </x:c>
      <x:c r="AF747" s="4" t="str">
        <x:v>Collection expansion classification. Distinct type, use and material family; new item proposal unless author direction is marked.</x:v>
      </x:c>
      <x:c r="AG747" s="4" t="str">
        <x:v>Finished endpoint or currency. Material tier is separate from finished input tier.</x:v>
      </x:c>
      <x:c r="AH747" s="4" t="str">
        <x:v>T1</x:v>
      </x:c>
      <x:c r="AI747" s="4" t="str">
        <x:v>Finished item</x:v>
      </x:c>
      <x:c r="AJ747" s="4" t="n">
        <x:f>COUNTIFS('Material routes'!$D$6:$D$1505,A747,'Material routes'!$C$6:$C$1505,"Output")</x:f>
        <x:v>1</x:v>
      </x:c>
      <x:c r="AK747" s="4" t="n">
        <x:f>SUM(COUNTIFS('Material routes'!$D$6:$D$1505,A747,'Material routes'!$C$6:$C$1505,"Ingredient candidate"),COUNTIFS('Material routes'!$D$6:$D$1505,A747,'Material routes'!$C$6:$C$1505,"Consumed input"),COUNTIFS('Material routes'!$D$6:$D$1505,A747,'Material routes'!$C$6:$C$1505,"Contained input"),COUNTIFS('Material routes'!$D$6:$D$1505,A747,'Material routes'!$C$6:$C$1505,"Transform input"))</x:f>
        <x:v>0</x:v>
      </x:c>
      <x:c r="AL747" s="4" t="n">
        <x:f>COUNTIFS('Material routes'!$D$6:$D$1505,A747,'Material routes'!$C$6:$C$1505,"Tool candidate")</x:f>
        <x:v>0</x:v>
      </x:c>
      <x:c r="AM747" s="4" t="str">
        <x:f>IF(AJ747&gt;0,"Route listed; review status/completeness",IF(C747="T0","Raw entry feed; no production route","No production route listed"))</x:f>
        <x:v>Route listed; review status/completeness</x:v>
      </x:c>
      <x:c r="AN747" s="4" t="n">
        <x:f>IF(C747="T0",0,IF(C747="T1",1,IF(C747="T2",2,IF(C747="T3",3,IF(C747="T4",4,IF(C747="Unassigned",98,99))))))</x:f>
        <x:v>99</x:v>
      </x:c>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str">
        <x:v>Equipment</x:v>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inputs: Annealed iron sheet stock; Worked iron stock</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 and shell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equipment; shield; shield; finished item; manufactured / unresolved; defensive combat; metal and shell; assembly; proposal; tall iron pavise; collection expansion; shield; not applicable; t3; finished item</x:v>
      </x:c>
      <x:c r="AF748" s="4" t="str">
        <x:v>Collection expansion classification. Distinct type, use and material family; new item proposal unless author direction is marked.</x:v>
      </x:c>
      <x:c r="AG748" s="4" t="str">
        <x:v>Finished endpoint or currency. Material tier is separate from finished input tier.</x:v>
      </x:c>
      <x:c r="AH748" s="4" t="str">
        <x:v>T3</x:v>
      </x:c>
      <x:c r="AI748" s="4" t="str">
        <x:v>Finished item</x:v>
      </x:c>
      <x:c r="AJ748" s="4" t="n">
        <x:f>COUNTIFS('Material routes'!$D$6:$D$1505,A748,'Material routes'!$C$6:$C$1505,"Output")</x:f>
        <x:v>1</x:v>
      </x:c>
      <x:c r="AK748" s="4" t="n">
        <x:f>SUM(COUNTIFS('Material routes'!$D$6:$D$1505,A748,'Material routes'!$C$6:$C$1505,"Ingredient candidate"),COUNTIFS('Material routes'!$D$6:$D$1505,A748,'Material routes'!$C$6:$C$1505,"Consumed input"),COUNTIFS('Material routes'!$D$6:$D$1505,A748,'Material routes'!$C$6:$C$1505,"Contained input"),COUNTIFS('Material routes'!$D$6:$D$1505,A748,'Material routes'!$C$6:$C$1505,"Transform input"))</x:f>
        <x:v>0</x:v>
      </x:c>
      <x:c r="AL748" s="4" t="n">
        <x:f>COUNTIFS('Material routes'!$D$6:$D$1505,A748,'Material routes'!$C$6:$C$1505,"Tool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str">
        <x:v>Equipment</x:v>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inputs: Reinforced wing membrane; Collapsible sail frame</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Metal and shell</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equipment; shield; shield; finished item; manufactured / unresolved; defensive combat; metal and shell; assembly; proposal; folding wing-frame screen shield; collection expansion; shield; not applicable; t4; finished item</x:v>
      </x:c>
      <x:c r="AF749" s="4" t="str">
        <x:v>Collection expansion classification. Distinct type, use and material family; new item proposal unless author direction is marked.</x:v>
      </x:c>
      <x:c r="AG749" s="4" t="str">
        <x:v>Finished endpoint or currency. Material tier is separate from finished input tier.</x:v>
      </x:c>
      <x:c r="AH749" s="4" t="str">
        <x:v>T4</x:v>
      </x:c>
      <x:c r="AI749" s="4" t="str">
        <x:v>Finished item</x:v>
      </x:c>
      <x:c r="AJ749" s="4" t="n">
        <x:f>COUNTIFS('Material routes'!$D$6:$D$1505,A749,'Material routes'!$C$6:$C$1505,"Output")</x:f>
        <x:v>1</x:v>
      </x:c>
      <x:c r="AK749" s="4" t="n">
        <x:f>SUM(COUNTIFS('Material routes'!$D$6:$D$1505,A749,'Material routes'!$C$6:$C$1505,"Ingredient candidate"),COUNTIFS('Material routes'!$D$6:$D$1505,A749,'Material routes'!$C$6:$C$1505,"Consumed input"),COUNTIFS('Material routes'!$D$6:$D$1505,A749,'Material routes'!$C$6:$C$1505,"Contained input"),COUNTIFS('Material routes'!$D$6:$D$1505,A749,'Material routes'!$C$6:$C$1505,"Transform input"))</x:f>
        <x:v>0</x:v>
      </x:c>
      <x:c r="AL749" s="4" t="n">
        <x:f>COUNTIFS('Material routes'!$D$6:$D$1505,A749,'Material routes'!$C$6:$C$1505,"Tool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str">
        <x:v>Equipment</x:v>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inputs: Specialist ceramic armor insert; Annealed iron sheet stock</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Metal and shell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equipment; shield; shield; finished item; manufactured / unresolved; defensive combat; metal and shell; assembly; proposal; ceramic-faced shield; collection expansion; shield; not applicable; unassigned; finished item</x:v>
      </x:c>
      <x:c r="AF750" s="4" t="str">
        <x:v>Collection expansion classification. Distinct type, use and material family; new item proposal unless author direction is marked.</x:v>
      </x:c>
      <x:c r="AG750" s="4" t="str">
        <x:v>Finished endpoint or currency. Material tier is separate from finished input tier.</x:v>
      </x:c>
      <x:c r="AH750" s="4" t="str">
        <x:v>Unassigned</x:v>
      </x:c>
      <x:c r="AI750" s="4" t="str">
        <x:v>Finished item</x:v>
      </x:c>
      <x:c r="AJ750" s="4" t="n">
        <x:f>COUNTIFS('Material routes'!$D$6:$D$1505,A750,'Material routes'!$C$6:$C$1505,"Output")</x:f>
        <x:v>1</x:v>
      </x:c>
      <x:c r="AK750" s="4" t="n">
        <x:f>SUM(COUNTIFS('Material routes'!$D$6:$D$1505,A750,'Material routes'!$C$6:$C$1505,"Ingredient candidate"),COUNTIFS('Material routes'!$D$6:$D$1505,A750,'Material routes'!$C$6:$C$1505,"Consumed input"),COUNTIFS('Material routes'!$D$6:$D$1505,A750,'Material routes'!$C$6:$C$1505,"Contained input"),COUNTIFS('Material routes'!$D$6:$D$1505,A750,'Material routes'!$C$6:$C$1505,"Transform input"))</x:f>
        <x:v>0</x:v>
      </x:c>
      <x:c r="AL750" s="4" t="n">
        <x:f>COUNTIFS('Material routes'!$D$6:$D$1505,A750,'Material routes'!$C$6:$C$1505,"Tool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str">
        <x:v>Equipment</x:v>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inputs: Layered husk composite stock; Worked iron stock</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Metal and shell</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equipment; shield; shield; finished item; manufactured / unresolved; defensive combat; metal and shell; assembly; proposal; layered husk shield; collection expansion; shield; not applicable; t3; finished item</x:v>
      </x:c>
      <x:c r="AF751" s="4" t="str">
        <x:v>Collection expansion classification. Distinct type, use and material family; new item proposal unless author direction is marked.</x:v>
      </x:c>
      <x:c r="AG751" s="4" t="str">
        <x:v>Finished endpoint or currency. Material tier is separate from finished input tier.</x:v>
      </x:c>
      <x:c r="AH751" s="4" t="str">
        <x:v>T3</x:v>
      </x:c>
      <x:c r="AI751" s="4" t="str">
        <x:v>Finished item</x:v>
      </x:c>
      <x:c r="AJ751" s="4" t="n">
        <x:f>COUNTIFS('Material routes'!$D$6:$D$1505,A751,'Material routes'!$C$6:$C$1505,"Output")</x:f>
        <x:v>1</x:v>
      </x:c>
      <x:c r="AK751" s="4" t="n">
        <x:f>SUM(COUNTIFS('Material routes'!$D$6:$D$1505,A751,'Material routes'!$C$6:$C$1505,"Ingredient candidate"),COUNTIFS('Material routes'!$D$6:$D$1505,A751,'Material routes'!$C$6:$C$1505,"Consumed input"),COUNTIFS('Material routes'!$D$6:$D$1505,A751,'Material routes'!$C$6:$C$1505,"Contained input"),COUNTIFS('Material routes'!$D$6:$D$1505,A751,'Material routes'!$C$6:$C$1505,"Transform input"))</x:f>
        <x:v>0</x:v>
      </x:c>
      <x:c r="AL751" s="4" t="n">
        <x:f>COUNTIFS('Material routes'!$D$6:$D$1505,A751,'Material routes'!$C$6:$C$1505,"Tool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str">
        <x:v>Equipment</x:v>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inputs: Separated shell lamina stock; Steel stock</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equipment; shield; shield; finished item; manufactured / unresolved; defensive combat; metal and shell; assembly; proposal; steel-rimmed shell shield; collection expansion; shield; not applicable; t2; finished item</x:v>
      </x:c>
      <x:c r="AF752" s="4" t="str">
        <x:v>Collection expansion classification. Distinct type, use and material family; new item proposal unless author direction is marked.</x:v>
      </x:c>
      <x:c r="AG752" s="4" t="str">
        <x:v>Finished endpoint or currency. Material tier is separate from finished input tier.</x:v>
      </x:c>
      <x:c r="AH752" s="4" t="str">
        <x:v>T2</x:v>
      </x:c>
      <x:c r="AI752" s="4" t="str">
        <x:v>Finished item</x:v>
      </x:c>
      <x:c r="AJ752" s="4" t="n">
        <x:f>COUNTIFS('Material routes'!$D$6:$D$1505,A752,'Material routes'!$C$6:$C$1505,"Output")</x:f>
        <x:v>1</x:v>
      </x:c>
      <x:c r="AK752" s="4" t="n">
        <x:f>SUM(COUNTIFS('Material routes'!$D$6:$D$1505,A752,'Material routes'!$C$6:$C$1505,"Ingredient candidate"),COUNTIFS('Material routes'!$D$6:$D$1505,A752,'Material routes'!$C$6:$C$1505,"Consumed input"),COUNTIFS('Material routes'!$D$6:$D$1505,A752,'Material routes'!$C$6:$C$1505,"Contained input"),COUNTIFS('Material routes'!$D$6:$D$1505,A752,'Material routes'!$C$6:$C$1505,"Transform input"))</x:f>
        <x:v>0</x:v>
      </x:c>
      <x:c r="AL752" s="4" t="n">
        <x:f>COUNTIFS('Material routes'!$D$6:$D$1505,A752,'Material routes'!$C$6:$C$1505,"Tool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t="str">
        <x:v>proposal.collection.hook_edged_catch_shield</x:v>
      </x:c>
      <x:c r="B753" s="4" t="str">
        <x:v>Hook-edged catch shield</x:v>
      </x:c>
      <x:c r="C753" s="4" t="str">
        <x:v>Not applicable</x:v>
      </x:c>
      <x:c r="D753" s="4" t="str">
        <x:v>Equipment</x:v>
      </x:c>
      <x:c r="E753" s="4" t="str">
        <x:v>Shield</x:v>
      </x:c>
      <x:c r="F753" s="4" t="str">
        <x:v>New proposal</x:v>
      </x:c>
      <x:c r="G753" s="4" t="str">
        <x:v>Shaped rim intended for catching equipment, function unresolved</x:v>
      </x:c>
      <x:c r="H753" s="4" t="str">
        <x:v>None</x:v>
      </x:c>
      <x:c r="I753" s="4" t="str">
        <x:v>Physical inventory / cargo item; dimensions and packing unresolved</x:v>
      </x:c>
      <x:c r="J753" s="4"/>
      <x:c r="K753" s="4"/>
      <x:c r="L753" s="4" t="str">
        <x:v>Candidate inputs: Steel stock</x:v>
      </x:c>
      <x:c r="M753" s="4" t="str">
        <x:v>Candidate workshop or contained preparation route; detailed tools, quantities and conditions unresolved</x:v>
      </x:c>
      <x:c r="N753" s="4" t="str">
        <x:v>Not implemented</x:v>
      </x:c>
      <x:c r="O753" s="4" t="str">
        <x:v>Specific dimensions, yield, fit, performance and service conditions remain open.</x:v>
      </x:c>
      <x:c r="P753" s="4"/>
      <x:c r="Q753" s="4"/>
      <x:c r="R753" s="4"/>
      <x:c r="S753" s="4"/>
      <x:c r="T753" s="4"/>
      <x:c r="U753" s="4" t="str">
        <x:v>Candidate inputs are partial. Resolve tools, supporting materials, energy, recovery and compatibility before recipes become craftable.</x:v>
      </x:c>
      <x:c r="V753" s="4" t="str">
        <x:v>hook-edged catch shield; collection expansion; shield</x:v>
      </x:c>
      <x:c r="W753" s="4" t="str">
        <x:v>New item proposal, October 15, 2026. Setting reference (source proposal): https://github.com/sleepyseamonster/Arc-Dust/blob/f6f98515c005dc3c73cccd9cbc031691745740c6/02-Arc-Dust-Worldbuilding/world/materials/industrial-material-palette.md</x:v>
      </x:c>
      <x:c r="X753" s="4" t="str">
        <x:v>Shield</x:v>
      </x:c>
      <x:c r="Y753" s="4" t="str">
        <x:v>Finished item</x:v>
      </x:c>
      <x:c r="Z753" s="4" t="str">
        <x:v>Manufactured / unresolved</x:v>
      </x:c>
      <x:c r="AA753" s="4" t="str">
        <x:v>Defensive combat</x:v>
      </x:c>
      <x:c r="AB753" s="4" t="str">
        <x:v>Metal and shell</x:v>
      </x:c>
      <x:c r="AC753" s="4" t="str">
        <x:v>Assembly</x:v>
      </x:c>
      <x:c r="AD753" s="4" t="str">
        <x:v>Proposal</x:v>
      </x:c>
      <x:c r="AE753" s="4" t="str">
        <x:f>LOWER(A753&amp;"; "&amp;B753&amp;"; "&amp;D753&amp;"; "&amp;E753&amp;"; "&amp;X753&amp;"; "&amp;Y753&amp;"; "&amp;Z753&amp;"; "&amp;AA753&amp;"; "&amp;AB753&amp;"; "&amp;AC753&amp;"; "&amp;AD753&amp;"; "&amp;V753&amp;"; "&amp;C753&amp;"; "&amp;AH753&amp;"; "&amp;AI753)</x:f>
        <x:v>proposal.collection.hook_edged_catch_shield; hook-edged catch shield; equipment; shield; shield; finished item; manufactured / unresolved; defensive combat; metal and shell; assembly; proposal; hook-edged catch shield; collection expansion; shield; not applicable; t2; finished item</x:v>
      </x:c>
      <x:c r="AF753" s="4" t="str">
        <x:v>Collection expansion classification. Distinct type, use and material family; new item proposal unless author direction is marked.</x:v>
      </x:c>
      <x:c r="AG753" s="4" t="str">
        <x:v>Finished endpoint or currency. Material tier is separate from finished input tier.</x:v>
      </x:c>
      <x:c r="AH753" s="4" t="str">
        <x:v>T2</x:v>
      </x:c>
      <x:c r="AI753" s="4" t="str">
        <x:v>Finished item</x:v>
      </x:c>
      <x:c r="AJ753" s="4" t="n">
        <x:f>COUNTIFS('Material routes'!$D$6:$D$1505,A753,'Material routes'!$C$6:$C$1505,"Output")</x:f>
        <x:v>1</x:v>
      </x:c>
      <x:c r="AK753" s="4" t="n">
        <x:f>SUM(COUNTIFS('Material routes'!$D$6:$D$1505,A753,'Material routes'!$C$6:$C$1505,"Ingredient candidate"),COUNTIFS('Material routes'!$D$6:$D$1505,A753,'Material routes'!$C$6:$C$1505,"Consumed input"),COUNTIFS('Material routes'!$D$6:$D$1505,A753,'Material routes'!$C$6:$C$1505,"Contained input"),COUNTIFS('Material routes'!$D$6:$D$1505,A753,'Material routes'!$C$6:$C$1505,"Transform input"))</x:f>
        <x:v>0</x:v>
      </x:c>
      <x:c r="AL753" s="4" t="n">
        <x:f>COUNTIFS('Material routes'!$D$6:$D$1505,A753,'Material routes'!$C$6:$C$1505,"Tool candidate")</x:f>
        <x:v>0</x:v>
      </x:c>
      <x:c r="AM753" s="4" t="str">
        <x:f>IF(AJ753&gt;0,"Route listed; review status/completeness",IF(C753="T0","Raw entry feed; no production route","No production route listed"))</x:f>
        <x:v>Route listed; review status/completeness</x:v>
      </x:c>
      <x:c r="AN753" s="4" t="n">
        <x:f>IF(C753="T0",0,IF(C753="T1",1,IF(C753="T2",2,IF(C753="T3",3,IF(C753="T4",4,IF(C753="Unassigned",98,99))))))</x:f>
        <x:v>99</x:v>
      </x:c>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str">
        <x:v>Equipment</x:v>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inputs: Annealed iron sheet stock; Processed hide material</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Metal and shell</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equipment; shield; shield; finished item; manufactured / unresolved; defensive combat; metal and shell; assembly; proposal; elbow-strapped work shield; collection expansion; shield; not applicable; t3; finished item</x:v>
      </x:c>
      <x:c r="AF754" s="4" t="str">
        <x:v>Collection expansion classification. Distinct type, use and material family; new item proposal unless author direction is marked.</x:v>
      </x:c>
      <x:c r="AG754" s="4" t="str">
        <x:v>Finished endpoint or currency. Material tier is separate from finished input tier.</x:v>
      </x:c>
      <x:c r="AH754" s="4" t="str">
        <x:v>T3</x:v>
      </x:c>
      <x:c r="AI754" s="4" t="str">
        <x:v>Finished item</x:v>
      </x:c>
      <x:c r="AJ754" s="4" t="n">
        <x:f>COUNTIFS('Material routes'!$D$6:$D$1505,A754,'Material routes'!$C$6:$C$1505,"Output")</x:f>
        <x:v>1</x:v>
      </x:c>
      <x:c r="AK754" s="4" t="n">
        <x:f>SUM(COUNTIFS('Material routes'!$D$6:$D$1505,A754,'Material routes'!$C$6:$C$1505,"Ingredient candidate"),COUNTIFS('Material routes'!$D$6:$D$1505,A754,'Material routes'!$C$6:$C$1505,"Consumed input"),COUNTIFS('Material routes'!$D$6:$D$1505,A754,'Material routes'!$C$6:$C$1505,"Contained input"),COUNTIFS('Material routes'!$D$6:$D$1505,A754,'Material routes'!$C$6:$C$1505,"Transform input"))</x:f>
        <x:v>0</x:v>
      </x:c>
      <x:c r="AL754" s="4" t="n">
        <x:f>COUNTIFS('Material routes'!$D$6:$D$1505,A754,'Material routes'!$C$6:$C$1505,"Tool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str">
        <x:v>Equipment</x:v>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inputs: Steel stock; Replaceable joint pin</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 and shell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equipment; shield; shield; finished item; manufactured / unresolved; defensive combat; metal and shell; assembly; proposal; knee-braced ground shield; collection expansion; shield; not applicable; t3; finished item</x:v>
      </x:c>
      <x:c r="AF755" s="4" t="str">
        <x:v>Collection expansion classification. Distinct type, use and material family; new item proposal unless author direction is marked.</x:v>
      </x:c>
      <x:c r="AG755" s="4" t="str">
        <x:v>Finished endpoint or currency. Material tier is separate from finished input tier.</x:v>
      </x:c>
      <x:c r="AH755" s="4" t="str">
        <x:v>T3</x:v>
      </x:c>
      <x:c r="AI755" s="4" t="str">
        <x:v>Finished item</x:v>
      </x:c>
      <x:c r="AJ755" s="4" t="n">
        <x:f>COUNTIFS('Material routes'!$D$6:$D$1505,A755,'Material routes'!$C$6:$C$1505,"Output")</x:f>
        <x:v>1</x:v>
      </x:c>
      <x:c r="AK755" s="4" t="n">
        <x:f>SUM(COUNTIFS('Material routes'!$D$6:$D$1505,A755,'Material routes'!$C$6:$C$1505,"Ingredient candidate"),COUNTIFS('Material routes'!$D$6:$D$1505,A755,'Material routes'!$C$6:$C$1505,"Consumed input"),COUNTIFS('Material routes'!$D$6:$D$1505,A755,'Material routes'!$C$6:$C$1505,"Contained input"),COUNTIFS('Material routes'!$D$6:$D$1505,A755,'Material routes'!$C$6:$C$1505,"Transform input"))</x:f>
        <x:v>0</x:v>
      </x:c>
      <x:c r="AL755" s="4" t="n">
        <x:f>COUNTIFS('Material routes'!$D$6:$D$1505,A755,'Material routes'!$C$6:$C$1505,"Tool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str">
        <x:v>Equipment</x:v>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inputs: Annealed iron sheet stock; Hinged shell-panel sets</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equipment; shield; shield; finished item; manufactured / unresolved; defensive combat; metal and shell; assembly; proposal; segmented tower shield; collection expansion; shield; not applicable; t3; finished item</x:v>
      </x:c>
      <x:c r="AF756" s="4" t="str">
        <x:v>Collection expansion classification. Distinct type, use and material family; new item proposal unless author direction is marked.</x:v>
      </x:c>
      <x:c r="AG756" s="4" t="str">
        <x:v>Finished endpoint or currency. Material tier is separate from finished input tier.</x:v>
      </x:c>
      <x:c r="AH756" s="4" t="str">
        <x:v>T3</x:v>
      </x:c>
      <x:c r="AI756" s="4" t="str">
        <x:v>Finished item</x:v>
      </x:c>
      <x:c r="AJ756" s="4" t="n">
        <x:f>COUNTIFS('Material routes'!$D$6:$D$1505,A756,'Material routes'!$C$6:$C$1505,"Output")</x:f>
        <x:v>1</x:v>
      </x:c>
      <x:c r="AK756" s="4" t="n">
        <x:f>SUM(COUNTIFS('Material routes'!$D$6:$D$1505,A756,'Material routes'!$C$6:$C$1505,"Ingredient candidate"),COUNTIFS('Material routes'!$D$6:$D$1505,A756,'Material routes'!$C$6:$C$1505,"Consumed input"),COUNTIFS('Material routes'!$D$6:$D$1505,A756,'Material routes'!$C$6:$C$1505,"Contained input"),COUNTIFS('Material routes'!$D$6:$D$1505,A756,'Material routes'!$C$6:$C$1505,"Transform input"))</x:f>
        <x:v>0</x:v>
      </x:c>
      <x:c r="AL756" s="4" t="n">
        <x:f>COUNTIFS('Material routes'!$D$6:$D$1505,A756,'Material routes'!$C$6:$C$1505,"Tool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str">
        <x:v>Equipment</x:v>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inputs: Sized mica viewing sheet; Steel stock</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Metal and shell</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equipment; shield; shield; finished item; manufactured / unresolved; defensive combat; metal and shell; assembly; proposal; mica-slit observation shield; collection expansion; shield; not applicable; t2; finished item</x:v>
      </x:c>
      <x:c r="AF757" s="4" t="str">
        <x:v>Collection expansion classification. Distinct type, use and material family; new item proposal unless author direction is marked.</x:v>
      </x:c>
      <x:c r="AG757" s="4" t="str">
        <x:v>Finished endpoint or currency. Material tier is separate from finished input tier.</x:v>
      </x:c>
      <x:c r="AH757" s="4" t="str">
        <x:v>T2</x:v>
      </x:c>
      <x:c r="AI757" s="4" t="str">
        <x:v>Finished item</x:v>
      </x:c>
      <x:c r="AJ757" s="4" t="n">
        <x:f>COUNTIFS('Material routes'!$D$6:$D$1505,A757,'Material routes'!$C$6:$C$1505,"Output")</x:f>
        <x:v>1</x:v>
      </x:c>
      <x:c r="AK757" s="4" t="n">
        <x:f>SUM(COUNTIFS('Material routes'!$D$6:$D$1505,A757,'Material routes'!$C$6:$C$1505,"Ingredient candidate"),COUNTIFS('Material routes'!$D$6:$D$1505,A757,'Material routes'!$C$6:$C$1505,"Consumed input"),COUNTIFS('Material routes'!$D$6:$D$1505,A757,'Material routes'!$C$6:$C$1505,"Contained input"),COUNTIFS('Material routes'!$D$6:$D$1505,A757,'Material routes'!$C$6:$C$1505,"Transform input"))</x:f>
        <x:v>0</x:v>
      </x:c>
      <x:c r="AL757" s="4" t="n">
        <x:f>COUNTIFS('Material routes'!$D$6:$D$1505,A757,'Material routes'!$C$6:$C$1505,"Tool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str">
        <x:v>Equipment</x:v>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inputs: Separated shell lamina stock; Prepared shell-binding adhesive</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Metal and shell</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equipment; shield; shield; finished item; manufactured / unresolved; defensive combat; metal and shell; assembly; proposal; grit-shedding curved shield; collection expansion; shield; not applicable; t1; finished item</x:v>
      </x:c>
      <x:c r="AF758" s="4" t="str">
        <x:v>Collection expansion classification. Distinct type, use and material family; new item proposal unless author direction is marked.</x:v>
      </x:c>
      <x:c r="AG758" s="4" t="str">
        <x:v>Finished endpoint or currency. Material tier is separate from finished input tier.</x:v>
      </x:c>
      <x:c r="AH758" s="4" t="str">
        <x:v>T1</x:v>
      </x:c>
      <x:c r="AI758" s="4" t="str">
        <x:v>Finished item</x:v>
      </x:c>
      <x:c r="AJ758" s="4" t="n">
        <x:f>COUNTIFS('Material routes'!$D$6:$D$1505,A758,'Material routes'!$C$6:$C$1505,"Output")</x:f>
        <x:v>1</x:v>
      </x:c>
      <x:c r="AK758" s="4" t="n">
        <x:f>SUM(COUNTIFS('Material routes'!$D$6:$D$1505,A758,'Material routes'!$C$6:$C$1505,"Ingredient candidate"),COUNTIFS('Material routes'!$D$6:$D$1505,A758,'Material routes'!$C$6:$C$1505,"Consumed input"),COUNTIFS('Material routes'!$D$6:$D$1505,A758,'Material routes'!$C$6:$C$1505,"Contained input"),COUNTIFS('Material routes'!$D$6:$D$1505,A758,'Material routes'!$C$6:$C$1505,"Transform input"))</x:f>
        <x:v>0</x:v>
      </x:c>
      <x:c r="AL758" s="4" t="n">
        <x:f>COUNTIFS('Material routes'!$D$6:$D$1505,A758,'Material routes'!$C$6:$C$1505,"Tool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str">
        <x:v>Equipment</x:v>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inputs: Annealed iron sheet stock; Prepared electrical insulation stock</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Metal and shell</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equipment; shield; shield; finished item; manufactured / unresolved; defensive combat; metal and shell; assembly; proposal; insulated-handle shield; collection expansion; shield; not applicable; t3; finished item</x:v>
      </x:c>
      <x:c r="AF759" s="4" t="str">
        <x:v>Collection expansion classification. Distinct type, use and material family; new item proposal unless author direction is marked.</x:v>
      </x:c>
      <x:c r="AG759" s="4" t="str">
        <x:v>Finished endpoint or currency. Material tier is separate from finished input tier.</x:v>
      </x:c>
      <x:c r="AH759" s="4" t="str">
        <x:v>T3</x:v>
      </x:c>
      <x:c r="AI759" s="4" t="str">
        <x:v>Finished item</x:v>
      </x:c>
      <x:c r="AJ759" s="4" t="n">
        <x:f>COUNTIFS('Material routes'!$D$6:$D$1505,A759,'Material routes'!$C$6:$C$1505,"Output")</x:f>
        <x:v>1</x:v>
      </x:c>
      <x:c r="AK759" s="4" t="n">
        <x:f>SUM(COUNTIFS('Material routes'!$D$6:$D$1505,A759,'Material routes'!$C$6:$C$1505,"Ingredient candidate"),COUNTIFS('Material routes'!$D$6:$D$1505,A759,'Material routes'!$C$6:$C$1505,"Consumed input"),COUNTIFS('Material routes'!$D$6:$D$1505,A759,'Material routes'!$C$6:$C$1505,"Contained input"),COUNTIFS('Material routes'!$D$6:$D$1505,A759,'Material routes'!$C$6:$C$1505,"Transform input"))</x:f>
        <x:v>0</x:v>
      </x:c>
      <x:c r="AL759" s="4" t="n">
        <x:f>COUNTIFS('Material routes'!$D$6:$D$1505,A759,'Material routes'!$C$6:$C$1505,"Tool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t="str">
        <x:v>proposal.collection.ceremonial_inlay_shield</x:v>
      </x:c>
      <x:c r="B760" s="4" t="str">
        <x:v>Ceremonial inlay shield</x:v>
      </x:c>
      <x:c r="C760" s="4" t="str">
        <x:v>Not applicable</x:v>
      </x:c>
      <x:c r="D760" s="4" t="str">
        <x:v>Equipment</x:v>
      </x:c>
      <x:c r="E760" s="4" t="str">
        <x:v>Shield</x:v>
      </x:c>
      <x:c r="F760" s="4" t="str">
        <x:v>New proposal</x:v>
      </x:c>
      <x:c r="G760" s="4" t="str">
        <x:v>Rare display shield with expensive decorative work</x:v>
      </x:c>
      <x:c r="H760" s="4" t="str">
        <x:v>None</x:v>
      </x:c>
      <x:c r="I760" s="4" t="str">
        <x:v>Physical inventory / cargo item; dimensions and packing unresolved</x:v>
      </x:c>
      <x:c r="J760" s="4"/>
      <x:c r="K760" s="4"/>
      <x:c r="L760" s="4" t="str">
        <x:v>Candidate inputs: Layered ceremonial inlay stock; Steel stock</x:v>
      </x:c>
      <x:c r="M760" s="4" t="str">
        <x:v>Candidate workshop or contained preparation route; detailed tools, quantities and conditions unresolved</x:v>
      </x:c>
      <x:c r="N760" s="4" t="str">
        <x:v>Not implemented</x:v>
      </x:c>
      <x:c r="O760" s="4" t="str">
        <x:v>Specific dimensions, yield, fit, performance and service conditions remain open.</x:v>
      </x:c>
      <x:c r="P760" s="4"/>
      <x:c r="Q760" s="4"/>
      <x:c r="R760" s="4"/>
      <x:c r="S760" s="4"/>
      <x:c r="T760" s="4"/>
      <x:c r="U760" s="4" t="str">
        <x:v>Candidate inputs are partial. Resolve tools, supporting materials, energy, recovery and compatibility before recipes become craftable.</x:v>
      </x:c>
      <x:c r="V760" s="4" t="str">
        <x:v>ceremonial inlay shield; collection expansion; shield</x:v>
      </x:c>
      <x:c r="W760" s="4" t="str">
        <x:v>New item proposal, October 15, 2026. Setting reference (source proposal): https://github.com/sleepyseamonster/Arc-Dust/blob/f6f98515c005dc3c73cccd9cbc031691745740c6/02-Arc-Dust-Worldbuilding/world/materials/industrial-material-palette.md</x:v>
      </x:c>
      <x:c r="X760" s="4" t="str">
        <x:v>Shield</x:v>
      </x:c>
      <x:c r="Y760" s="4" t="str">
        <x:v>Finished item</x:v>
      </x:c>
      <x:c r="Z760" s="4" t="str">
        <x:v>Manufactured / unresolved</x:v>
      </x:c>
      <x:c r="AA760" s="4" t="str">
        <x:v>Defensive combat</x:v>
      </x:c>
      <x:c r="AB760" s="4" t="str">
        <x:v>Metal and shell</x:v>
      </x:c>
      <x:c r="AC760" s="4" t="str">
        <x:v>Assembly</x:v>
      </x:c>
      <x:c r="AD760" s="4" t="str">
        <x:v>Proposal</x:v>
      </x:c>
      <x:c r="AE760" s="4" t="str">
        <x:f>LOWER(A760&amp;"; "&amp;B760&amp;"; "&amp;D760&amp;"; "&amp;E760&amp;"; "&amp;X760&amp;"; "&amp;Y760&amp;"; "&amp;Z760&amp;"; "&amp;AA760&amp;"; "&amp;AB760&amp;"; "&amp;AC760&amp;"; "&amp;AD760&amp;"; "&amp;V760&amp;"; "&amp;C760&amp;"; "&amp;AH760&amp;"; "&amp;AI760)</x:f>
        <x:v>proposal.collection.ceremonial_inlay_shield; ceremonial inlay shield; equipment; shield; shield; finished item; manufactured / unresolved; defensive combat; metal and shell; assembly; proposal; ceremonial inlay shield; collection expansion; shield; not applicable; t4; finished item</x:v>
      </x:c>
      <x:c r="AF760" s="4" t="str">
        <x:v>Collection expansion classification. Distinct type, use and material family; new item proposal unless author direction is marked.</x:v>
      </x:c>
      <x:c r="AG760" s="4" t="str">
        <x:v>Finished endpoint or currency. Material tier is separate from finished input tier.</x:v>
      </x:c>
      <x:c r="AH760" s="4" t="str">
        <x:v>T4</x:v>
      </x:c>
      <x:c r="AI760" s="4" t="str">
        <x:v>Finished item</x:v>
      </x:c>
      <x:c r="AJ760" s="4" t="n">
        <x:f>COUNTIFS('Material routes'!$D$6:$D$1505,A760,'Material routes'!$C$6:$C$1505,"Output")</x:f>
        <x:v>1</x:v>
      </x:c>
      <x:c r="AK760" s="4" t="n">
        <x:f>SUM(COUNTIFS('Material routes'!$D$6:$D$1505,A760,'Material routes'!$C$6:$C$1505,"Ingredient candidate"),COUNTIFS('Material routes'!$D$6:$D$1505,A760,'Material routes'!$C$6:$C$1505,"Consumed input"),COUNTIFS('Material routes'!$D$6:$D$1505,A760,'Material routes'!$C$6:$C$1505,"Contained input"),COUNTIFS('Material routes'!$D$6:$D$1505,A760,'Material routes'!$C$6:$C$1505,"Transform input"))</x:f>
        <x:v>0</x:v>
      </x:c>
      <x:c r="AL760" s="4" t="n">
        <x:f>COUNTIFS('Material routes'!$D$6:$D$1505,A760,'Material routes'!$C$6:$C$1505,"Tool candidate")</x:f>
        <x:v>0</x:v>
      </x:c>
      <x:c r="AM760" s="4" t="str">
        <x:f>IF(AJ760&gt;0,"Route listed; review status/completeness",IF(C760="T0","Raw entry feed; no production route","No production route listed"))</x:f>
        <x:v>Route listed; review status/completeness</x:v>
      </x:c>
      <x:c r="AN760" s="4" t="n">
        <x:f>IF(C760="T0",0,IF(C760="T1",1,IF(C760="T2",2,IF(C760="T3",3,IF(C760="T4",4,IF(C760="Unassigned",98,99))))))</x:f>
        <x:v>99</x:v>
      </x:c>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str">
        <x:v>Equipment</x:v>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inputs: Annealed iron sheet stock; Field magnets</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 and shell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equipment; shield; shield; finished item; manufactured / unresolved; defensive combat; metal and shell; assembly; proposal; magnet-clamp utility shield; collection expansion; shield; not applicable; unassigned; finished item</x:v>
      </x:c>
      <x:c r="AF761" s="4" t="str">
        <x:v>Collection expansion classification. Distinct type, use and material family; new item proposal unless author direction is marked.</x:v>
      </x:c>
      <x:c r="AG761" s="4" t="str">
        <x:v>Finished endpoint or currency. Material tier is separate from finished input tier.</x:v>
      </x:c>
      <x:c r="AH761" s="4" t="str">
        <x:v>Unassigned</x:v>
      </x:c>
      <x:c r="AI761" s="4" t="str">
        <x:v>Finished item</x:v>
      </x:c>
      <x:c r="AJ761" s="4" t="n">
        <x:f>COUNTIFS('Material routes'!$D$6:$D$1505,A761,'Material routes'!$C$6:$C$1505,"Output")</x:f>
        <x:v>1</x:v>
      </x:c>
      <x:c r="AK761" s="4" t="n">
        <x:f>SUM(COUNTIFS('Material routes'!$D$6:$D$1505,A761,'Material routes'!$C$6:$C$1505,"Ingredient candidate"),COUNTIFS('Material routes'!$D$6:$D$1505,A761,'Material routes'!$C$6:$C$1505,"Consumed input"),COUNTIFS('Material routes'!$D$6:$D$1505,A761,'Material routes'!$C$6:$C$1505,"Contained input"),COUNTIFS('Material routes'!$D$6:$D$1505,A761,'Material routes'!$C$6:$C$1505,"Transform input"))</x:f>
        <x:v>0</x:v>
      </x:c>
      <x:c r="AL761" s="4" t="n">
        <x:f>COUNTIFS('Material routes'!$D$6:$D$1505,A761,'Material routes'!$C$6:$C$1505,"Tool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str">
        <x:v>Equipment</x:v>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inputs: Separated shell lamina stock; Matched metal fastener set</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equipment; shield; shield; finished item; manufactured / unresolved; defensive combat; metal and shell; assembly; proposal; replaceable-scale shield; collection expansion; shield; not applicable; t3; finished item</x:v>
      </x:c>
      <x:c r="AF762" s="4" t="str">
        <x:v>Collection expansion classification. Distinct type, use and material family; new item proposal unless author direction is marked.</x:v>
      </x:c>
      <x:c r="AG762" s="4" t="str">
        <x:v>Finished endpoint or currency. Material tier is separate from finished input tier.</x:v>
      </x:c>
      <x:c r="AH762" s="4" t="str">
        <x:v>T3</x:v>
      </x:c>
      <x:c r="AI762" s="4" t="str">
        <x:v>Finished item</x:v>
      </x:c>
      <x:c r="AJ762" s="4" t="n">
        <x:f>COUNTIFS('Material routes'!$D$6:$D$1505,A762,'Material routes'!$C$6:$C$1505,"Output")</x:f>
        <x:v>1</x:v>
      </x:c>
      <x:c r="AK762" s="4" t="n">
        <x:f>SUM(COUNTIFS('Material routes'!$D$6:$D$1505,A762,'Material routes'!$C$6:$C$1505,"Ingredient candidate"),COUNTIFS('Material routes'!$D$6:$D$1505,A762,'Material routes'!$C$6:$C$1505,"Consumed input"),COUNTIFS('Material routes'!$D$6:$D$1505,A762,'Material routes'!$C$6:$C$1505,"Contained input"),COUNTIFS('Material routes'!$D$6:$D$1505,A762,'Material routes'!$C$6:$C$1505,"Transform input"))</x:f>
        <x:v>0</x:v>
      </x:c>
      <x:c r="AL762" s="4" t="n">
        <x:f>COUNTIFS('Material routes'!$D$6:$D$1505,A762,'Material routes'!$C$6:$C$1505,"Tool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str">
        <x:v>Equipment</x:v>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equipment; ancient recovery; shield; recovered part; ancient technology; defensive combat; ancient composite; assembly; proposal; ancient plasteel guard shield; collection expansion; shield; not applicable; not applicable; finished item</x:v>
      </x:c>
      <x:c r="AF763" s="4" t="str">
        <x:v>Collection expansion classification. Distinct type, use and material family; new item proposal unless author direction is marked.</x:v>
      </x:c>
      <x:c r="AG763" s="4" t="str">
        <x:v>Recovered item outside contemporary manufacturing tiers.</x:v>
      </x:c>
      <x:c r="AH763" s="4" t="str">
        <x:v>Not applicable</x:v>
      </x:c>
      <x:c r="AI763" s="4" t="str">
        <x:v>Finished item</x:v>
      </x:c>
      <x:c r="AJ763" s="4" t="n">
        <x:f>COUNTIFS('Material routes'!$D$6:$D$1505,A763,'Material routes'!$C$6:$C$1505,"Output")</x:f>
        <x:v>0</x:v>
      </x:c>
      <x:c r="AK763" s="4" t="n">
        <x:f>SUM(COUNTIFS('Material routes'!$D$6:$D$1505,A763,'Material routes'!$C$6:$C$1505,"Ingredient candidate"),COUNTIFS('Material routes'!$D$6:$D$1505,A763,'Material routes'!$C$6:$C$1505,"Consumed input"),COUNTIFS('Material routes'!$D$6:$D$1505,A763,'Material routes'!$C$6:$C$1505,"Contained input"),COUNTIFS('Material routes'!$D$6:$D$1505,A763,'Material routes'!$C$6:$C$1505,"Transform input"))</x:f>
        <x:v>0</x:v>
      </x:c>
      <x:c r="AL763" s="4" t="n">
        <x:f>COUNTIFS('Material routes'!$D$6:$D$1505,A763,'Material routes'!$C$6:$C$1505,"Tool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inputs: Tendon cord; Ground-anchor stake set</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Metal and shell</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metal and shell; assembly; proposal; tendon ankle tripline; collection expansion; trap; not applicable; unassigned; finished item</x:v>
      </x:c>
      <x:c r="AF764" s="4" t="str">
        <x:v>Collection expansion classification. Distinct type, use and material family; new item proposal unless author direction is marked.</x:v>
      </x:c>
      <x:c r="AG764" s="4" t="str">
        <x:v>Finished endpoint or currency. Material tier is separate from finished input tier.</x:v>
      </x:c>
      <x:c r="AH764" s="4" t="str">
        <x:v>Unassigned</x:v>
      </x:c>
      <x:c r="AI764" s="4" t="str">
        <x:v>Finished item</x:v>
      </x:c>
      <x:c r="AJ764" s="4" t="n">
        <x:f>COUNTIFS('Material routes'!$D$6:$D$1505,A764,'Material routes'!$C$6:$C$1505,"Output")</x:f>
        <x:v>1</x:v>
      </x:c>
      <x:c r="AK764" s="4" t="n">
        <x:f>SUM(COUNTIFS('Material routes'!$D$6:$D$1505,A764,'Material routes'!$C$6:$C$1505,"Ingredient candidate"),COUNTIFS('Material routes'!$D$6:$D$1505,A764,'Material routes'!$C$6:$C$1505,"Consumed input"),COUNTIFS('Material routes'!$D$6:$D$1505,A764,'Material routes'!$C$6:$C$1505,"Contained input"),COUNTIFS('Material routes'!$D$6:$D$1505,A764,'Material routes'!$C$6:$C$1505,"Transform input"))</x:f>
        <x:v>0</x:v>
      </x:c>
      <x:c r="AL764" s="4" t="n">
        <x:f>COUNTIFS('Material routes'!$D$6:$D$1505,A764,'Material routes'!$C$6:$C$1505,"Tool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inputs: Tendon cord; Shell-clapper pair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Area denial</x:v>
      </x:c>
      <x:c r="AB765" s="4" t="str">
        <x:v>Metal and shell</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area denial; metal and shell; assembly; proposal; rattle alarm tripline; collection expansion; trap; not applicable; unassigned; finished item</x:v>
      </x:c>
      <x:c r="AF765" s="4" t="str">
        <x:v>Collection expansion classification. Distinct type, use and material family; new item proposal unless author direction is marked.</x:v>
      </x:c>
      <x:c r="AG765" s="4" t="str">
        <x:v>Finished endpoint or currency. Material tier is separate from finished input tier.</x:v>
      </x:c>
      <x:c r="AH765" s="4" t="str">
        <x:v>Unassigned</x:v>
      </x:c>
      <x:c r="AI765" s="4" t="str">
        <x:v>Finished item</x:v>
      </x:c>
      <x:c r="AJ765" s="4" t="n">
        <x:f>COUNTIFS('Material routes'!$D$6:$D$1505,A765,'Material routes'!$C$6:$C$1505,"Output")</x:f>
        <x:v>1</x:v>
      </x:c>
      <x:c r="AK765" s="4" t="n">
        <x:f>SUM(COUNTIFS('Material routes'!$D$6:$D$1505,A765,'Material routes'!$C$6:$C$1505,"Ingredient candidate"),COUNTIFS('Material routes'!$D$6:$D$1505,A765,'Material routes'!$C$6:$C$1505,"Consumed input"),COUNTIFS('Material routes'!$D$6:$D$1505,A765,'Material routes'!$C$6:$C$1505,"Contained input"),COUNTIFS('Material routes'!$D$6:$D$1505,A765,'Material routes'!$C$6:$C$1505,"Transform input"))</x:f>
        <x:v>0</x:v>
      </x:c>
      <x:c r="AL765" s="4" t="n">
        <x:f>COUNTIFS('Material routes'!$D$6:$D$1505,A765,'Material routes'!$C$6:$C$1505,"Tool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inputs: Tendon cord; Bronze hand bell</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Area denial</x:v>
      </x:c>
      <x:c r="AB766" s="4" t="str">
        <x:v>Metal and shell</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area denial; metal and shell; assembly; proposal; metal bell alarm tether; collection expansion; trap; not applicable; unassigned; finished item</x:v>
      </x:c>
      <x:c r="AF766" s="4" t="str">
        <x:v>Collection expansion classification. Distinct type, use and material family; new item proposal unless author direction is marked.</x:v>
      </x:c>
      <x:c r="AG766" s="4" t="str">
        <x:v>Finished endpoint or currency. Material tier is separate from finished input tier.</x:v>
      </x:c>
      <x:c r="AH766" s="4" t="str">
        <x:v>Unassigned</x:v>
      </x:c>
      <x:c r="AI766" s="4" t="str">
        <x:v>Finished item</x:v>
      </x:c>
      <x:c r="AJ766" s="4" t="n">
        <x:f>COUNTIFS('Material routes'!$D$6:$D$1505,A766,'Material routes'!$C$6:$C$1505,"Output")</x:f>
        <x:v>1</x:v>
      </x:c>
      <x:c r="AK766" s="4" t="n">
        <x:f>SUM(COUNTIFS('Material routes'!$D$6:$D$1505,A766,'Material routes'!$C$6:$C$1505,"Ingredient candidate"),COUNTIFS('Material routes'!$D$6:$D$1505,A766,'Material routes'!$C$6:$C$1505,"Consumed input"),COUNTIFS('Material routes'!$D$6:$D$1505,A766,'Material routes'!$C$6:$C$1505,"Contained input"),COUNTIFS('Material routes'!$D$6:$D$1505,A766,'Material routes'!$C$6:$C$1505,"Transform input"))</x:f>
        <x:v>0</x:v>
      </x:c>
      <x:c r="AL766" s="4" t="n">
        <x:f>COUNTIFS('Material routes'!$D$6:$D$1505,A766,'Material routes'!$C$6:$C$1505,"Tool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inputs: Steel stock; Replaceable joint pin</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 and shell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and shell; assembly; proposal; folding hooked trip frame; collection expansion; trap; not applicable; t3; finished item</x:v>
      </x:c>
      <x:c r="AF767" s="4" t="str">
        <x:v>Collection expansion classification. Distinct type, use and material family; new item proposal unless author direction is marked.</x:v>
      </x:c>
      <x:c r="AG767" s="4" t="str">
        <x:v>Finished endpoint or currency. Material tier is separate from finished input tier.</x:v>
      </x:c>
      <x:c r="AH767" s="4" t="str">
        <x:v>T3</x:v>
      </x:c>
      <x:c r="AI767" s="4" t="str">
        <x:v>Finished item</x:v>
      </x:c>
      <x:c r="AJ767" s="4" t="n">
        <x:f>COUNTIFS('Material routes'!$D$6:$D$1505,A767,'Material routes'!$C$6:$C$1505,"Output")</x:f>
        <x:v>1</x:v>
      </x:c>
      <x:c r="AK767" s="4" t="n">
        <x:f>SUM(COUNTIFS('Material routes'!$D$6:$D$1505,A767,'Material routes'!$C$6:$C$1505,"Ingredient candidate"),COUNTIFS('Material routes'!$D$6:$D$1505,A767,'Material routes'!$C$6:$C$1505,"Consumed input"),COUNTIFS('Material routes'!$D$6:$D$1505,A767,'Material routes'!$C$6:$C$1505,"Contained input"),COUNTIFS('Material routes'!$D$6:$D$1505,A767,'Material routes'!$C$6:$C$1505,"Transform input"))</x:f>
        <x:v>0</x:v>
      </x:c>
      <x:c r="AL767" s="4" t="n">
        <x:f>COUNTIFS('Material routes'!$D$6:$D$1505,A767,'Material routes'!$C$6:$C$1505,"Tool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inputs: Annealed iron sheet stock</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 and shell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and shell; assembly; proposal; loose-plate skid patch; collection expansion; trap; not applicable; t3; finished item</x:v>
      </x:c>
      <x:c r="AF768" s="4" t="str">
        <x:v>Collection expansion classification. Distinct type, use and material family; new item proposal unless author direction is marked.</x:v>
      </x:c>
      <x:c r="AG768" s="4" t="str">
        <x:v>Finished endpoint or currency. Material tier is separate from finished input tier.</x:v>
      </x:c>
      <x:c r="AH768" s="4" t="str">
        <x:v>T3</x:v>
      </x:c>
      <x:c r="AI768" s="4" t="str">
        <x:v>Finished item</x:v>
      </x:c>
      <x:c r="AJ768" s="4" t="n">
        <x:f>COUNTIFS('Material routes'!$D$6:$D$1505,A768,'Material routes'!$C$6:$C$1505,"Output")</x:f>
        <x:v>1</x:v>
      </x:c>
      <x:c r="AK768" s="4" t="n">
        <x:f>SUM(COUNTIFS('Material routes'!$D$6:$D$1505,A768,'Material routes'!$C$6:$C$1505,"Ingredient candidate"),COUNTIFS('Material routes'!$D$6:$D$1505,A768,'Material routes'!$C$6:$C$1505,"Consumed input"),COUNTIFS('Material routes'!$D$6:$D$1505,A768,'Material routes'!$C$6:$C$1505,"Contained input"),COUNTIFS('Material routes'!$D$6:$D$1505,A768,'Material routes'!$C$6:$C$1505,"Transform input"))</x:f>
        <x:v>0</x:v>
      </x:c>
      <x:c r="AL768" s="4" t="n">
        <x:f>COUNTIFS('Material routes'!$D$6:$D$1505,A768,'Material routes'!$C$6:$C$1505,"Tool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inputs: Rounded grinding stones; Processed hide material</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Metal and shell</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metal and shell; assembly; proposal; rolling-stone scatter pouch; collection expansion; trap; not applicable; t1; finished item</x:v>
      </x:c>
      <x:c r="AF769" s="4" t="str">
        <x:v>Collection expansion classification. Distinct type, use and material family; new item proposal unless author direction is marked.</x:v>
      </x:c>
      <x:c r="AG769" s="4" t="str">
        <x:v>Finished endpoint or currency. Material tier is separate from finished input tier.</x:v>
      </x:c>
      <x:c r="AH769" s="4" t="str">
        <x:v>T1</x:v>
      </x:c>
      <x:c r="AI769" s="4" t="str">
        <x:v>Finished item</x:v>
      </x:c>
      <x:c r="AJ769" s="4" t="n">
        <x:f>COUNTIFS('Material routes'!$D$6:$D$1505,A769,'Material routes'!$C$6:$C$1505,"Output")</x:f>
        <x:v>1</x:v>
      </x:c>
      <x:c r="AK769" s="4" t="n">
        <x:f>SUM(COUNTIFS('Material routes'!$D$6:$D$1505,A769,'Material routes'!$C$6:$C$1505,"Ingredient candidate"),COUNTIFS('Material routes'!$D$6:$D$1505,A769,'Material routes'!$C$6:$C$1505,"Consumed input"),COUNTIFS('Material routes'!$D$6:$D$1505,A769,'Material routes'!$C$6:$C$1505,"Contained input"),COUNTIFS('Material routes'!$D$6:$D$1505,A769,'Material routes'!$C$6:$C$1505,"Transform input"))</x:f>
        <x:v>0</x:v>
      </x:c>
      <x:c r="AL769" s="4" t="n">
        <x:f>COUNTIFS('Material routes'!$D$6:$D$1505,A769,'Material routes'!$C$6:$C$1505,"Tool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inputs: Loose fauna spines; Bonded husk sheet</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Metal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metal and shell; assembly; proposal; shell-spine scatter mat; collection expansion; trap; not applicable; t2; finished item</x:v>
      </x:c>
      <x:c r="AF770" s="4" t="str">
        <x:v>Collection expansion classification. Distinct type, use and material family; new item proposal unless author direction is marked.</x:v>
      </x:c>
      <x:c r="AG770" s="4" t="str">
        <x:v>Finished endpoint or currency. Material tier is separate from finished input tier.</x:v>
      </x:c>
      <x:c r="AH770" s="4" t="str">
        <x:v>T2</x:v>
      </x:c>
      <x:c r="AI770" s="4" t="str">
        <x:v>Finished item</x:v>
      </x:c>
      <x:c r="AJ770" s="4" t="n">
        <x:f>COUNTIFS('Material routes'!$D$6:$D$1505,A770,'Material routes'!$C$6:$C$1505,"Output")</x:f>
        <x:v>1</x:v>
      </x:c>
      <x:c r="AK770" s="4" t="n">
        <x:f>SUM(COUNTIFS('Material routes'!$D$6:$D$1505,A770,'Material routes'!$C$6:$C$1505,"Ingredient candidate"),COUNTIFS('Material routes'!$D$6:$D$1505,A770,'Material routes'!$C$6:$C$1505,"Consumed input"),COUNTIFS('Material routes'!$D$6:$D$1505,A770,'Material routes'!$C$6:$C$1505,"Contained input"),COUNTIFS('Material routes'!$D$6:$D$1505,A770,'Material routes'!$C$6:$C$1505,"Transform input"))</x:f>
        <x:v>0</x:v>
      </x:c>
      <x:c r="AL770" s="4" t="n">
        <x:f>COUNTIFS('Material routes'!$D$6:$D$1505,A770,'Material routes'!$C$6:$C$1505,"Tool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inputs: Steel stock; Replaceable joint pin</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 and shell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and shell; assembly; proposal; collapsible wheel chock; collection expansion; trap; not applicable; t3; finished item</x:v>
      </x:c>
      <x:c r="AF771" s="4" t="str">
        <x:v>Collection expansion classification. Distinct type, use and material family; new item proposal unless author direction is marked.</x:v>
      </x:c>
      <x:c r="AG771" s="4" t="str">
        <x:v>Finished endpoint or currency. Material tier is separate from finished input tier.</x:v>
      </x:c>
      <x:c r="AH771" s="4" t="str">
        <x:v>T3</x:v>
      </x:c>
      <x:c r="AI771" s="4" t="str">
        <x:v>Finished item</x:v>
      </x:c>
      <x:c r="AJ771" s="4" t="n">
        <x:f>COUNTIFS('Material routes'!$D$6:$D$1505,A771,'Material routes'!$C$6:$C$1505,"Output")</x:f>
        <x:v>1</x:v>
      </x:c>
      <x:c r="AK771" s="4" t="n">
        <x:f>SUM(COUNTIFS('Material routes'!$D$6:$D$1505,A771,'Material routes'!$C$6:$C$1505,"Ingredient candidate"),COUNTIFS('Material routes'!$D$6:$D$1505,A771,'Material routes'!$C$6:$C$1505,"Consumed input"),COUNTIFS('Material routes'!$D$6:$D$1505,A771,'Material routes'!$C$6:$C$1505,"Contained input"),COUNTIFS('Material routes'!$D$6:$D$1505,A771,'Material routes'!$C$6:$C$1505,"Transform input"))</x:f>
        <x:v>0</x:v>
      </x:c>
      <x:c r="AL771" s="4" t="n">
        <x:f>COUNTIFS('Material routes'!$D$6:$D$1505,A771,'Material routes'!$C$6:$C$1505,"Tool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inputs: Salvaged metal cable; Worked iron stock</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 and shell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and shell; assembly; proposal; cable snag hoop; collection expansion; trap; not applicable; t2; finished item</x:v>
      </x:c>
      <x:c r="AF772" s="4" t="str">
        <x:v>Collection expansion classification. Distinct type, use and material family; new item proposal unless author direction is marked.</x:v>
      </x:c>
      <x:c r="AG772" s="4" t="str">
        <x:v>Finished endpoint or currency. Material tier is separate from finished input tier.</x:v>
      </x:c>
      <x:c r="AH772" s="4" t="str">
        <x:v>T2</x:v>
      </x:c>
      <x:c r="AI772" s="4" t="str">
        <x:v>Finished item</x:v>
      </x:c>
      <x:c r="AJ772" s="4" t="n">
        <x:f>COUNTIFS('Material routes'!$D$6:$D$1505,A772,'Material routes'!$C$6:$C$1505,"Output")</x:f>
        <x:v>1</x:v>
      </x:c>
      <x:c r="AK772" s="4" t="n">
        <x:f>SUM(COUNTIFS('Material routes'!$D$6:$D$1505,A772,'Material routes'!$C$6:$C$1505,"Ingredient candidate"),COUNTIFS('Material routes'!$D$6:$D$1505,A772,'Material routes'!$C$6:$C$1505,"Consumed input"),COUNTIFS('Material routes'!$D$6:$D$1505,A772,'Material routes'!$C$6:$C$1505,"Contained input"),COUNTIFS('Material routes'!$D$6:$D$1505,A772,'Material routes'!$C$6:$C$1505,"Transform input"))</x:f>
        <x:v>0</x:v>
      </x:c>
      <x:c r="AL772" s="4" t="n">
        <x:f>COUNTIFS('Material routes'!$D$6:$D$1505,A772,'Material routes'!$C$6:$C$1505,"Tool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inputs: Tendon cord; Dressed building-stone stock</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Area denial</x:v>
      </x:c>
      <x:c r="AB773" s="4" t="str">
        <x:v>Metal and shell</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area denial; metal and shell; assembly; proposal; weighted tendon snare; collection expansion; trap; not applicable; t1; finished item</x:v>
      </x:c>
      <x:c r="AF773" s="4" t="str">
        <x:v>Collection expansion classification. Distinct type, use and material family; new item proposal unless author direction is marked.</x:v>
      </x:c>
      <x:c r="AG773" s="4" t="str">
        <x:v>Finished endpoint or currency. Material tier is separate from finished input tier.</x:v>
      </x:c>
      <x:c r="AH773" s="4" t="str">
        <x:v>T1</x:v>
      </x:c>
      <x:c r="AI773" s="4" t="str">
        <x:v>Finished item</x:v>
      </x:c>
      <x:c r="AJ773" s="4" t="n">
        <x:f>COUNTIFS('Material routes'!$D$6:$D$1505,A773,'Material routes'!$C$6:$C$1505,"Output")</x:f>
        <x:v>1</x:v>
      </x:c>
      <x:c r="AK773" s="4" t="n">
        <x:f>SUM(COUNTIFS('Material routes'!$D$6:$D$1505,A773,'Material routes'!$C$6:$C$1505,"Ingredient candidate"),COUNTIFS('Material routes'!$D$6:$D$1505,A773,'Material routes'!$C$6:$C$1505,"Consumed input"),COUNTIFS('Material routes'!$D$6:$D$1505,A773,'Material routes'!$C$6:$C$1505,"Contained input"),COUNTIFS('Material routes'!$D$6:$D$1505,A773,'Material routes'!$C$6:$C$1505,"Transform input"))</x:f>
        <x:v>0</x:v>
      </x:c>
      <x:c r="AL773" s="4" t="n">
        <x:f>COUNTIFS('Material routes'!$D$6:$D$1505,A773,'Material routes'!$C$6:$C$1505,"Tool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inputs: Hinged shell-panel sets; Matched metal fastener set</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Area denial</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area denial; metal and shell; assembly; proposal; hinged shell-drop cage; collection expansion; trap; not applicable; t3; finished item</x:v>
      </x:c>
      <x:c r="AF774" s="4" t="str">
        <x:v>Collection expansion classification. Distinct type, use and material family; new item proposal unless author direction is marked.</x:v>
      </x:c>
      <x:c r="AG774" s="4" t="str">
        <x:v>Finished endpoint or currency. Material tier is separate from finished input tier.</x:v>
      </x:c>
      <x:c r="AH774" s="4" t="str">
        <x:v>T3</x:v>
      </x:c>
      <x:c r="AI774" s="4" t="str">
        <x:v>Finished item</x:v>
      </x:c>
      <x:c r="AJ774" s="4" t="n">
        <x:f>COUNTIFS('Material routes'!$D$6:$D$1505,A774,'Material routes'!$C$6:$C$1505,"Output")</x:f>
        <x:v>1</x:v>
      </x:c>
      <x:c r="AK774" s="4" t="n">
        <x:f>SUM(COUNTIFS('Material routes'!$D$6:$D$1505,A774,'Material routes'!$C$6:$C$1505,"Ingredient candidate"),COUNTIFS('Material routes'!$D$6:$D$1505,A774,'Material routes'!$C$6:$C$1505,"Consumed input"),COUNTIFS('Material routes'!$D$6:$D$1505,A774,'Material routes'!$C$6:$C$1505,"Contained input"),COUNTIFS('Material routes'!$D$6:$D$1505,A774,'Material routes'!$C$6:$C$1505,"Transform input"))</x:f>
        <x:v>0</x:v>
      </x:c>
      <x:c r="AL774" s="4" t="n">
        <x:f>COUNTIFS('Material routes'!$D$6:$D$1505,A774,'Material routes'!$C$6:$C$1505,"Tool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inputs: Tendon cord; Cargo quick-release latch; Worked iron stock</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Area denial</x:v>
      </x:c>
      <x:c r="AB775" s="4" t="str">
        <x:v>Metal and shell</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area denial; metal and shell; assembly; proposal; counterweight net drop; collection expansion; trap; not applicable; t4; finished item</x:v>
      </x:c>
      <x:c r="AF775" s="4" t="str">
        <x:v>Collection expansion classification. Distinct type, use and material family; new item proposal unless author direction is marked.</x:v>
      </x:c>
      <x:c r="AG775" s="4" t="str">
        <x:v>Finished endpoint or currency. Material tier is separate from finished input tier.</x:v>
      </x:c>
      <x:c r="AH775" s="4" t="str">
        <x:v>T4</x:v>
      </x:c>
      <x:c r="AI775" s="4" t="str">
        <x:v>Finished item</x:v>
      </x:c>
      <x:c r="AJ775" s="4" t="n">
        <x:f>COUNTIFS('Material routes'!$D$6:$D$1505,A775,'Material routes'!$C$6:$C$1505,"Output")</x:f>
        <x:v>1</x:v>
      </x:c>
      <x:c r="AK775" s="4" t="n">
        <x:f>SUM(COUNTIFS('Material routes'!$D$6:$D$1505,A775,'Material routes'!$C$6:$C$1505,"Ingredient candidate"),COUNTIFS('Material routes'!$D$6:$D$1505,A775,'Material routes'!$C$6:$C$1505,"Consumed input"),COUNTIFS('Material routes'!$D$6:$D$1505,A775,'Material routes'!$C$6:$C$1505,"Contained input"),COUNTIFS('Material routes'!$D$6:$D$1505,A775,'Material routes'!$C$6:$C$1505,"Transform input"))</x:f>
        <x:v>0</x:v>
      </x:c>
      <x:c r="AL775" s="4" t="n">
        <x:f>COUNTIFS('Material routes'!$D$6:$D$1505,A775,'Material routes'!$C$6:$C$1505,"Tool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inputs: Annealed iron sheet stock; Shell-clapper pair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Area denial</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area denial; metal and shell; assembly; proposal; pressure-plate shell clacker; collection expansion; trap; not applicable; unassigned; finished item</x:v>
      </x:c>
      <x:c r="AF776" s="4" t="str">
        <x:v>Collection expansion classification. Distinct type, use and material family; new item proposal unless author direction is marked.</x:v>
      </x:c>
      <x:c r="AG776" s="4" t="str">
        <x:v>Finished endpoint or currency. Material tier is separate from finished input tier.</x:v>
      </x:c>
      <x:c r="AH776" s="4" t="str">
        <x:v>Unassigned</x:v>
      </x:c>
      <x:c r="AI776" s="4" t="str">
        <x:v>Finished item</x:v>
      </x:c>
      <x:c r="AJ776" s="4" t="n">
        <x:f>COUNTIFS('Material routes'!$D$6:$D$1505,A776,'Material routes'!$C$6:$C$1505,"Output")</x:f>
        <x:v>1</x:v>
      </x:c>
      <x:c r="AK776" s="4" t="n">
        <x:f>SUM(COUNTIFS('Material routes'!$D$6:$D$1505,A776,'Material routes'!$C$6:$C$1505,"Ingredient candidate"),COUNTIFS('Material routes'!$D$6:$D$1505,A776,'Material routes'!$C$6:$C$1505,"Consumed input"),COUNTIFS('Material routes'!$D$6:$D$1505,A776,'Material routes'!$C$6:$C$1505,"Contained input"),COUNTIFS('Material routes'!$D$6:$D$1505,A776,'Material routes'!$C$6:$C$1505,"Transform input"))</x:f>
        <x:v>0</x:v>
      </x:c>
      <x:c r="AL776" s="4" t="n">
        <x:f>COUNTIFS('Material routes'!$D$6:$D$1505,A776,'Material routes'!$C$6:$C$1505,"Tool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inputs: Spring-grade steel stock; Steel stock</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Area denial</x:v>
      </x:c>
      <x:c r="AB777" s="4" t="str">
        <x:v>Metal and shell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area denial; metal and shell; assembly; proposal; spring-latched jaw restraint; collection expansion; trap; not applicable; t3; finished item</x:v>
      </x:c>
      <x:c r="AF777" s="4" t="str">
        <x:v>Collection expansion classification. Distinct type, use and material family; new item proposal unless author direction is marked.</x:v>
      </x:c>
      <x:c r="AG777" s="4" t="str">
        <x:v>Finished endpoint or currency. Material tier is separate from finished input tier.</x:v>
      </x:c>
      <x:c r="AH777" s="4" t="str">
        <x:v>T3</x:v>
      </x:c>
      <x:c r="AI777" s="4" t="str">
        <x:v>Finished item</x:v>
      </x:c>
      <x:c r="AJ777" s="4" t="n">
        <x:f>COUNTIFS('Material routes'!$D$6:$D$1505,A777,'Material routes'!$C$6:$C$1505,"Output")</x:f>
        <x:v>1</x:v>
      </x:c>
      <x:c r="AK777" s="4" t="n">
        <x:f>SUM(COUNTIFS('Material routes'!$D$6:$D$1505,A777,'Material routes'!$C$6:$C$1505,"Ingredient candidate"),COUNTIFS('Material routes'!$D$6:$D$1505,A777,'Material routes'!$C$6:$C$1505,"Consumed input"),COUNTIFS('Material routes'!$D$6:$D$1505,A777,'Material routes'!$C$6:$C$1505,"Contained input"),COUNTIFS('Material routes'!$D$6:$D$1505,A777,'Material routes'!$C$6:$C$1505,"Transform input"))</x:f>
        <x:v>0</x:v>
      </x:c>
      <x:c r="AL777" s="4" t="n">
        <x:f>COUNTIFS('Material routes'!$D$6:$D$1505,A777,'Material routes'!$C$6:$C$1505,"Tool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inputs: Chemical scent marker; Glazed ceramic reagent jar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Area denial</x:v>
      </x:c>
      <x:c r="AB778" s="4" t="str">
        <x:v>Metal and shell</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area denial; metal and shell; assembly; proposal; fauna scent lure station; collection expansion; trap; not applicable; unassigned; finished item</x:v>
      </x:c>
      <x:c r="AF778" s="4" t="str">
        <x:v>Collection expansion classification. Distinct type, use and material family; new item proposal unless author direction is marked.</x:v>
      </x:c>
      <x:c r="AG778" s="4" t="str">
        <x:v>Finished endpoint or currency. Material tier is separate from finished input tier.</x:v>
      </x:c>
      <x:c r="AH778" s="4" t="str">
        <x:v>Unassigned</x:v>
      </x:c>
      <x:c r="AI778" s="4" t="str">
        <x:v>Finished item</x:v>
      </x:c>
      <x:c r="AJ778" s="4" t="n">
        <x:f>COUNTIFS('Material routes'!$D$6:$D$1505,A778,'Material routes'!$C$6:$C$1505,"Output")</x:f>
        <x:v>1</x:v>
      </x:c>
      <x:c r="AK778" s="4" t="n">
        <x:f>SUM(COUNTIFS('Material routes'!$D$6:$D$1505,A778,'Material routes'!$C$6:$C$1505,"Ingredient candidate"),COUNTIFS('Material routes'!$D$6:$D$1505,A778,'Material routes'!$C$6:$C$1505,"Consumed input"),COUNTIFS('Material routes'!$D$6:$D$1505,A778,'Material routes'!$C$6:$C$1505,"Contained input"),COUNTIFS('Material routes'!$D$6:$D$1505,A778,'Material routes'!$C$6:$C$1505,"Transform input"))</x:f>
        <x:v>0</x:v>
      </x:c>
      <x:c r="AL778" s="4" t="n">
        <x:f>COUNTIFS('Material routes'!$D$6:$D$1505,A778,'Material routes'!$C$6:$C$1505,"Tool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Weapons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inputs: Field magnets; Annealed iron sheet stock</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Area denial</x:v>
      </x:c>
      <x:c r="AB779" s="4" t="str">
        <x:v>Metal and shell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weapons; trap; trap; finished item; manufactured / unresolved; area denial; metal and shell; assembly; proposal; magnetic salvage catch plate; collection expansion; trap; not applicable; unassigned; finished item</x:v>
      </x:c>
      <x:c r="AF779" s="4" t="str">
        <x:v>Collection expansion classification. Distinct type, use and material family; new item proposal unless author direction is marked.</x:v>
      </x:c>
      <x:c r="AG779" s="4" t="str">
        <x:v>Finished endpoint or currency. Material tier is separate from finished input tier.</x:v>
      </x:c>
      <x:c r="AH779" s="4" t="str">
        <x:v>Unassigned</x:v>
      </x:c>
      <x:c r="AI779" s="4" t="str">
        <x:v>Finished item</x:v>
      </x:c>
      <x:c r="AJ779" s="4" t="n">
        <x:f>COUNTIFS('Material routes'!$D$6:$D$1505,A779,'Material routes'!$C$6:$C$1505,"Output")</x:f>
        <x:v>1</x:v>
      </x:c>
      <x:c r="AK779" s="4" t="n">
        <x:f>SUM(COUNTIFS('Material routes'!$D$6:$D$1505,A779,'Material routes'!$C$6:$C$1505,"Ingredient candidate"),COUNTIFS('Material routes'!$D$6:$D$1505,A779,'Material routes'!$C$6:$C$1505,"Consumed input"),COUNTIFS('Material routes'!$D$6:$D$1505,A779,'Material routes'!$C$6:$C$1505,"Contained input"),COUNTIFS('Material routes'!$D$6:$D$1505,A779,'Material routes'!$C$6:$C$1505,"Transform input"))</x:f>
        <x:v>0</x:v>
      </x:c>
      <x:c r="AL779" s="4" t="n">
        <x:f>COUNTIFS('Material routes'!$D$6:$D$1505,A779,'Material routes'!$C$6:$C$1505,"Tool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str">
        <x:v>Weapons</x:v>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inputs: Steel stock</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 and shell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weapons; trap; trap; finished item; manufactured / unresolved; area denial; metal and shell; assembly; proposal; dirtboard lane snag bar; collection expansion; trap; not applicable; t2; finished item</x:v>
      </x:c>
      <x:c r="AF780" s="4" t="str">
        <x:v>Collection expansion classification. Distinct type, use and material family; new item proposal unless author direction is marked.</x:v>
      </x:c>
      <x:c r="AG780" s="4" t="str">
        <x:v>Finished endpoint or currency. Material tier is separate from finished input tier.</x:v>
      </x:c>
      <x:c r="AH780" s="4" t="str">
        <x:v>T2</x:v>
      </x:c>
      <x:c r="AI780" s="4" t="str">
        <x:v>Finished item</x:v>
      </x:c>
      <x:c r="AJ780" s="4" t="n">
        <x:f>COUNTIFS('Material routes'!$D$6:$D$1505,A780,'Material routes'!$C$6:$C$1505,"Output")</x:f>
        <x:v>1</x:v>
      </x:c>
      <x:c r="AK780" s="4" t="n">
        <x:f>SUM(COUNTIFS('Material routes'!$D$6:$D$1505,A780,'Material routes'!$C$6:$C$1505,"Ingredient candidate"),COUNTIFS('Material routes'!$D$6:$D$1505,A780,'Material routes'!$C$6:$C$1505,"Consumed input"),COUNTIFS('Material routes'!$D$6:$D$1505,A780,'Material routes'!$C$6:$C$1505,"Contained input"),COUNTIFS('Material routes'!$D$6:$D$1505,A780,'Material routes'!$C$6:$C$1505,"Transform input"))</x:f>
        <x:v>0</x:v>
      </x:c>
      <x:c r="AL780" s="4" t="n">
        <x:f>COUNTIFS('Material routes'!$D$6:$D$1505,A780,'Material routes'!$C$6:$C$1505,"Tool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inputs: Separated shell lamina stock</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Metal and shell</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metal and shell; assembly; proposal; false-footing shell panel; collection expansion; trap; not applicable; t1; finished item</x:v>
      </x:c>
      <x:c r="AF781" s="4" t="str">
        <x:v>Collection expansion classification. Distinct type, use and material family; new item proposal unless author direction is marked.</x:v>
      </x:c>
      <x:c r="AG781" s="4" t="str">
        <x:v>Finished endpoint or currency. Material tier is separate from finished input tier.</x:v>
      </x:c>
      <x:c r="AH781" s="4" t="str">
        <x:v>T1</x:v>
      </x:c>
      <x:c r="AI781" s="4" t="str">
        <x:v>Finished item</x:v>
      </x:c>
      <x:c r="AJ781" s="4" t="n">
        <x:f>COUNTIFS('Material routes'!$D$6:$D$1505,A781,'Material routes'!$C$6:$C$1505,"Output")</x:f>
        <x:v>1</x:v>
      </x:c>
      <x:c r="AK781" s="4" t="n">
        <x:f>SUM(COUNTIFS('Material routes'!$D$6:$D$1505,A781,'Material routes'!$C$6:$C$1505,"Ingredient candidate"),COUNTIFS('Material routes'!$D$6:$D$1505,A781,'Material routes'!$C$6:$C$1505,"Consumed input"),COUNTIFS('Material routes'!$D$6:$D$1505,A781,'Material routes'!$C$6:$C$1505,"Contained input"),COUNTIFS('Material routes'!$D$6:$D$1505,A781,'Material routes'!$C$6:$C$1505,"Transform input"))</x:f>
        <x:v>0</x:v>
      </x:c>
      <x:c r="AL781" s="4" t="n">
        <x:f>COUNTIFS('Material routes'!$D$6:$D$1505,A781,'Material routes'!$C$6:$C$1505,"Tool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inputs: Braided iron signal lead; Mica-separated terminal strip</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Area denial</x:v>
      </x:c>
      <x:c r="AB782" s="4" t="str">
        <x:v>Metal and shell</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area denial; metal and shell; assembly; proposal; static alarm contact line; collection expansion; trap; not applicable; t4; finished item</x:v>
      </x:c>
      <x:c r="AF782" s="4" t="str">
        <x:v>Collection expansion classification. Distinct type, use and material family; new item proposal unless author direction is marked.</x:v>
      </x:c>
      <x:c r="AG782" s="4" t="str">
        <x:v>Finished endpoint or currency. Material tier is separate from finished input tier.</x:v>
      </x:c>
      <x:c r="AH782" s="4" t="str">
        <x:v>T4</x:v>
      </x:c>
      <x:c r="AI782" s="4" t="str">
        <x:v>Finished item</x:v>
      </x:c>
      <x:c r="AJ782" s="4" t="n">
        <x:f>COUNTIFS('Material routes'!$D$6:$D$1505,A782,'Material routes'!$C$6:$C$1505,"Output")</x:f>
        <x:v>1</x:v>
      </x:c>
      <x:c r="AK782" s="4" t="n">
        <x:f>SUM(COUNTIFS('Material routes'!$D$6:$D$1505,A782,'Material routes'!$C$6:$C$1505,"Ingredient candidate"),COUNTIFS('Material routes'!$D$6:$D$1505,A782,'Material routes'!$C$6:$C$1505,"Consumed input"),COUNTIFS('Material routes'!$D$6:$D$1505,A782,'Material routes'!$C$6:$C$1505,"Contained input"),COUNTIFS('Material routes'!$D$6:$D$1505,A782,'Material routes'!$C$6:$C$1505,"Transform input"))</x:f>
        <x:v>0</x:v>
      </x:c>
      <x:c r="AL782" s="4" t="n">
        <x:f>COUNTIFS('Material routes'!$D$6:$D$1505,A782,'Material routes'!$C$6:$C$1505,"Tool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inputs: Dressed building-stone stock</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Mixed / unresolved</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mixed / unresolved; assembly; proposal; shaped stone sling pellet; collection expansion; ammunition; not applicable; t1; finished item</x:v>
      </x:c>
      <x:c r="AF783" s="4" t="str">
        <x:v>Collection expansion classification. Distinct type, use and material family; new item proposal unless author direction is marked.</x:v>
      </x:c>
      <x:c r="AG783" s="4" t="str">
        <x:v>Finished endpoint or currency. Material tier is separate from finished input tier.</x:v>
      </x:c>
      <x:c r="AH783" s="4" t="str">
        <x:v>T1</x:v>
      </x:c>
      <x:c r="AI783" s="4" t="str">
        <x:v>Finished item</x:v>
      </x:c>
      <x:c r="AJ783" s="4" t="n">
        <x:f>COUNTIFS('Material routes'!$D$6:$D$1505,A783,'Material routes'!$C$6:$C$1505,"Output")</x:f>
        <x:v>1</x:v>
      </x:c>
      <x:c r="AK783" s="4" t="n">
        <x:f>SUM(COUNTIFS('Material routes'!$D$6:$D$1505,A783,'Material routes'!$C$6:$C$1505,"Ingredient candidate"),COUNTIFS('Material routes'!$D$6:$D$1505,A783,'Material routes'!$C$6:$C$1505,"Consumed input"),COUNTIFS('Material routes'!$D$6:$D$1505,A783,'Material routes'!$C$6:$C$1505,"Contained input"),COUNTIFS('Material routes'!$D$6:$D$1505,A783,'Material routes'!$C$6:$C$1505,"Transform input"))</x:f>
        <x:v>0</x:v>
      </x:c>
      <x:c r="AL783" s="4" t="n">
        <x:f>COUNTIFS('Material routes'!$D$6:$D$1505,A783,'Material routes'!$C$6:$C$1505,"Tool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inputs: Steel stock</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Mixed / unresolved</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mixed / unresolved; assembly; proposal; steel broadhead bolt; collection expansion; ammunition; not applicable; t2; finished item</x:v>
      </x:c>
      <x:c r="AF784" s="4" t="str">
        <x:v>Collection expansion classification. Distinct type, use and material family; new item proposal unless author direction is marked.</x:v>
      </x:c>
      <x:c r="AG784" s="4" t="str">
        <x:v>Finished endpoint or currency. Material tier is separate from finished input tier.</x:v>
      </x:c>
      <x:c r="AH784" s="4" t="str">
        <x:v>T2</x:v>
      </x:c>
      <x:c r="AI784" s="4" t="str">
        <x:v>Finished item</x:v>
      </x:c>
      <x:c r="AJ784" s="4" t="n">
        <x:f>COUNTIFS('Material routes'!$D$6:$D$1505,A784,'Material routes'!$C$6:$C$1505,"Output")</x:f>
        <x:v>1</x:v>
      </x:c>
      <x:c r="AK784" s="4" t="n">
        <x:f>SUM(COUNTIFS('Material routes'!$D$6:$D$1505,A784,'Material routes'!$C$6:$C$1505,"Ingredient candidate"),COUNTIFS('Material routes'!$D$6:$D$1505,A784,'Material routes'!$C$6:$C$1505,"Consumed input"),COUNTIFS('Material routes'!$D$6:$D$1505,A784,'Material routes'!$C$6:$C$1505,"Contained input"),COUNTIFS('Material routes'!$D$6:$D$1505,A784,'Material routes'!$C$6:$C$1505,"Transform input"))</x:f>
        <x:v>0</x:v>
      </x:c>
      <x:c r="AL784" s="4" t="n">
        <x:f>COUNTIFS('Material routes'!$D$6:$D$1505,A784,'Material routes'!$C$6:$C$1505,"Tool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inputs: Steel stock; Drawn steel tube stock</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Mixed / unresolved</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mixed / unresolved; assembly; proposal; heavy siege bolt; collection expansion; ammunition; not applicable; t3; finished item</x:v>
      </x:c>
      <x:c r="AF785" s="4" t="str">
        <x:v>Collection expansion classification. Distinct type, use and material family; new item proposal unless author direction is marked.</x:v>
      </x:c>
      <x:c r="AG785" s="4" t="str">
        <x:v>Finished endpoint or currency. Material tier is separate from finished input tier.</x:v>
      </x:c>
      <x:c r="AH785" s="4" t="str">
        <x:v>T3</x:v>
      </x:c>
      <x:c r="AI785" s="4" t="str">
        <x:v>Finished item</x:v>
      </x:c>
      <x:c r="AJ785" s="4" t="n">
        <x:f>COUNTIFS('Material routes'!$D$6:$D$1505,A785,'Material routes'!$C$6:$C$1505,"Output")</x:f>
        <x:v>1</x:v>
      </x:c>
      <x:c r="AK785" s="4" t="n">
        <x:f>SUM(COUNTIFS('Material routes'!$D$6:$D$1505,A785,'Material routes'!$C$6:$C$1505,"Ingredient candidate"),COUNTIFS('Material routes'!$D$6:$D$1505,A785,'Material routes'!$C$6:$C$1505,"Consumed input"),COUNTIFS('Material routes'!$D$6:$D$1505,A785,'Material routes'!$C$6:$C$1505,"Contained input"),COUNTIFS('Material routes'!$D$6:$D$1505,A785,'Material routes'!$C$6:$C$1505,"Transform input"))</x:f>
        <x:v>0</x:v>
      </x:c>
      <x:c r="AL785" s="4" t="n">
        <x:f>COUNTIFS('Material routes'!$D$6:$D$1505,A785,'Material routes'!$C$6:$C$1505,"Tool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inputs: Steel stock</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Mixed / unresolved</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mixed / unresolved; assembly; proposal; spring-projector dart; collection expansion; ammunition; not applicable; t2; finished item</x:v>
      </x:c>
      <x:c r="AF786" s="4" t="str">
        <x:v>Collection expansion classification. Distinct type, use and material family; new item proposal unless author direction is marked.</x:v>
      </x:c>
      <x:c r="AG786" s="4" t="str">
        <x:v>Finished endpoint or currency. Material tier is separate from finished input tier.</x:v>
      </x:c>
      <x:c r="AH786" s="4" t="str">
        <x:v>T2</x:v>
      </x:c>
      <x:c r="AI786" s="4" t="str">
        <x:v>Finished item</x:v>
      </x:c>
      <x:c r="AJ786" s="4" t="n">
        <x:f>COUNTIFS('Material routes'!$D$6:$D$1505,A786,'Material routes'!$C$6:$C$1505,"Output")</x:f>
        <x:v>1</x:v>
      </x:c>
      <x:c r="AK786" s="4" t="n">
        <x:f>SUM(COUNTIFS('Material routes'!$D$6:$D$1505,A786,'Material routes'!$C$6:$C$1505,"Ingredient candidate"),COUNTIFS('Material routes'!$D$6:$D$1505,A786,'Material routes'!$C$6:$C$1505,"Consumed input"),COUNTIFS('Material routes'!$D$6:$D$1505,A786,'Material routes'!$C$6:$C$1505,"Contained input"),COUNTIFS('Material routes'!$D$6:$D$1505,A786,'Material routes'!$C$6:$C$1505,"Transform input"))</x:f>
        <x:v>0</x:v>
      </x:c>
      <x:c r="AL786" s="4" t="n">
        <x:f>COUNTIFS('Material routes'!$D$6:$D$1505,A786,'Material routes'!$C$6:$C$1505,"Tool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inputs: Rough iron rivet stock</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Mixed / unresolved</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mixed / unresolved; assembly; proposal; pressure-launcher rivet round; collection expansion; ammunition; not applicable; t2; finished item</x:v>
      </x:c>
      <x:c r="AF787" s="4" t="str">
        <x:v>Collection expansion classification. Distinct type, use and material family; new item proposal unless author direction is marked.</x:v>
      </x:c>
      <x:c r="AG787" s="4" t="str">
        <x:v>Finished endpoint or currency. Material tier is separate from finished input tier.</x:v>
      </x:c>
      <x:c r="AH787" s="4" t="str">
        <x:v>T2</x:v>
      </x:c>
      <x:c r="AI787" s="4" t="str">
        <x:v>Finished item</x:v>
      </x:c>
      <x:c r="AJ787" s="4" t="n">
        <x:f>COUNTIFS('Material routes'!$D$6:$D$1505,A787,'Material routes'!$C$6:$C$1505,"Output")</x:f>
        <x:v>1</x:v>
      </x:c>
      <x:c r="AK787" s="4" t="n">
        <x:f>SUM(COUNTIFS('Material routes'!$D$6:$D$1505,A787,'Material routes'!$C$6:$C$1505,"Ingredient candidate"),COUNTIFS('Material routes'!$D$6:$D$1505,A787,'Material routes'!$C$6:$C$1505,"Consumed input"),COUNTIFS('Material routes'!$D$6:$D$1505,A787,'Material routes'!$C$6:$C$1505,"Contained input"),COUNTIFS('Material routes'!$D$6:$D$1505,A787,'Material routes'!$C$6:$C$1505,"Transform input"))</x:f>
        <x:v>0</x:v>
      </x:c>
      <x:c r="AL787" s="4" t="n">
        <x:f>COUNTIFS('Material routes'!$D$6:$D$1505,A787,'Material routes'!$C$6:$C$1505,"Tool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inputs: Steel stock</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Mixed / unresolved</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mixed / unresolved; assembly; proposal; magnetic projector dart; collection expansion; ammunition; not applicable; t2; finished item</x:v>
      </x:c>
      <x:c r="AF788" s="4" t="str">
        <x:v>Collection expansion classification. Distinct type, use and material family; new item proposal unless author direction is marked.</x:v>
      </x:c>
      <x:c r="AG788" s="4" t="str">
        <x:v>Finished endpoint or currency. Material tier is separate from finished input tier.</x:v>
      </x:c>
      <x:c r="AH788" s="4" t="str">
        <x:v>T2</x:v>
      </x:c>
      <x:c r="AI788" s="4" t="str">
        <x:v>Finished item</x:v>
      </x:c>
      <x:c r="AJ788" s="4" t="n">
        <x:f>COUNTIFS('Material routes'!$D$6:$D$1505,A788,'Material routes'!$C$6:$C$1505,"Output")</x:f>
        <x:v>1</x:v>
      </x:c>
      <x:c r="AK788" s="4" t="n">
        <x:f>SUM(COUNTIFS('Material routes'!$D$6:$D$1505,A788,'Material routes'!$C$6:$C$1505,"Ingredient candidate"),COUNTIFS('Material routes'!$D$6:$D$1505,A788,'Material routes'!$C$6:$C$1505,"Consumed input"),COUNTIFS('Material routes'!$D$6:$D$1505,A788,'Material routes'!$C$6:$C$1505,"Contained input"),COUNTIFS('Material routes'!$D$6:$D$1505,A788,'Material routes'!$C$6:$C$1505,"Transform input"))</x:f>
        <x:v>0</x:v>
      </x:c>
      <x:c r="AL788" s="4" t="n">
        <x:f>COUNTIFS('Material routes'!$D$6:$D$1505,A788,'Material routes'!$C$6:$C$1505,"Tool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inputs: Steel stock</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Mixed / unresolved</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mixed / unresolved; assembly; proposal; coil-carbine slug; collection expansion; ammunition; not applicable; t2; finished item</x:v>
      </x:c>
      <x:c r="AF789" s="4" t="str">
        <x:v>Collection expansion classification. Distinct type, use and material family; new item proposal unless author direction is marked.</x:v>
      </x:c>
      <x:c r="AG789" s="4" t="str">
        <x:v>Finished endpoint or currency. Material tier is separate from finished input tier.</x:v>
      </x:c>
      <x:c r="AH789" s="4" t="str">
        <x:v>T2</x:v>
      </x:c>
      <x:c r="AI789" s="4" t="str">
        <x:v>Finished item</x:v>
      </x:c>
      <x:c r="AJ789" s="4" t="n">
        <x:f>COUNTIFS('Material routes'!$D$6:$D$1505,A789,'Material routes'!$C$6:$C$1505,"Output")</x:f>
        <x:v>1</x:v>
      </x:c>
      <x:c r="AK789" s="4" t="n">
        <x:f>SUM(COUNTIFS('Material routes'!$D$6:$D$1505,A789,'Material routes'!$C$6:$C$1505,"Ingredient candidate"),COUNTIFS('Material routes'!$D$6:$D$1505,A789,'Material routes'!$C$6:$C$1505,"Consumed input"),COUNTIFS('Material routes'!$D$6:$D$1505,A789,'Material routes'!$C$6:$C$1505,"Contained input"),COUNTIFS('Material routes'!$D$6:$D$1505,A789,'Material routes'!$C$6:$C$1505,"Transform input"))</x:f>
        <x:v>0</x:v>
      </x:c>
      <x:c r="AL789" s="4" t="n">
        <x:f>COUNTIFS('Material routes'!$D$6:$D$1505,A789,'Material routes'!$C$6:$C$1505,"Tool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inputs: Ceramic-dielectric pulse bank</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routes'!$D$6:$D$1505,A790,'Material routes'!$C$6:$C$1505,"Output")</x:f>
        <x:v>1</x:v>
      </x:c>
      <x:c r="AK790" s="4" t="n">
        <x:f>SUM(COUNTIFS('Material routes'!$D$6:$D$1505,A790,'Material routes'!$C$6:$C$1505,"Ingredient candidate"),COUNTIFS('Material routes'!$D$6:$D$1505,A790,'Material routes'!$C$6:$C$1505,"Consumed input"),COUNTIFS('Material routes'!$D$6:$D$1505,A790,'Material routes'!$C$6:$C$1505,"Contained input"),COUNTIFS('Material routes'!$D$6:$D$1505,A790,'Material routes'!$C$6:$C$1505,"Transform input"))</x:f>
        <x:v>0</x:v>
      </x:c>
      <x:c r="AL790" s="4" t="n">
        <x:f>COUNTIFS('Material routes'!$D$6:$D$1505,A790,'Material routes'!$C$6:$C$1505,"Tool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routes'!$D$6:$D$1505,A791,'Material routes'!$C$6:$C$1505,"Output")</x:f>
        <x:v>0</x:v>
      </x:c>
      <x:c r="AK791" s="4" t="n">
        <x:f>SUM(COUNTIFS('Material routes'!$D$6:$D$1505,A791,'Material routes'!$C$6:$C$1505,"Ingredient candidate"),COUNTIFS('Material routes'!$D$6:$D$1505,A791,'Material routes'!$C$6:$C$1505,"Consumed input"),COUNTIFS('Material routes'!$D$6:$D$1505,A791,'Material routes'!$C$6:$C$1505,"Contained input"),COUNTIFS('Material routes'!$D$6:$D$1505,A791,'Material routes'!$C$6:$C$1505,"Transform input"))</x:f>
        <x:v>0</x:v>
      </x:c>
      <x:c r="AL791" s="4" t="n">
        <x:f>COUNTIFS('Material routes'!$D$6:$D$1505,A791,'Material routes'!$C$6:$C$1505,"Tool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routes'!$D$6:$D$1505,A792,'Material routes'!$C$6:$C$1505,"Output")</x:f>
        <x:v>0</x:v>
      </x:c>
      <x:c r="AK792" s="4" t="n">
        <x:f>SUM(COUNTIFS('Material routes'!$D$6:$D$1505,A792,'Material routes'!$C$6:$C$1505,"Ingredient candidate"),COUNTIFS('Material routes'!$D$6:$D$1505,A792,'Material routes'!$C$6:$C$1505,"Consumed input"),COUNTIFS('Material routes'!$D$6:$D$1505,A792,'Material routes'!$C$6:$C$1505,"Contained input"),COUNTIFS('Material routes'!$D$6:$D$1505,A792,'Material routes'!$C$6:$C$1505,"Transform input"))</x:f>
        <x:v>0</x:v>
      </x:c>
      <x:c r="AL792" s="4" t="n">
        <x:f>COUNTIFS('Material routes'!$D$6:$D$1505,A792,'Material routes'!$C$6:$C$1505,"Tool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routes'!$D$6:$D$1505,A793,'Material routes'!$C$6:$C$1505,"Output")</x:f>
        <x:v>0</x:v>
      </x:c>
      <x:c r="AK793" s="4" t="n">
        <x:f>SUM(COUNTIFS('Material routes'!$D$6:$D$1505,A793,'Material routes'!$C$6:$C$1505,"Ingredient candidate"),COUNTIFS('Material routes'!$D$6:$D$1505,A793,'Material routes'!$C$6:$C$1505,"Consumed input"),COUNTIFS('Material routes'!$D$6:$D$1505,A793,'Material routes'!$C$6:$C$1505,"Contained input"),COUNTIFS('Material routes'!$D$6:$D$1505,A793,'Material routes'!$C$6:$C$1505,"Transform input"))</x:f>
        <x:v>0</x:v>
      </x:c>
      <x:c r="AL793" s="4" t="n">
        <x:f>COUNTIFS('Material routes'!$D$6:$D$1505,A793,'Material routes'!$C$6:$C$1505,"Tool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routes'!$D$6:$D$1505,A794,'Material routes'!$C$6:$C$1505,"Output")</x:f>
        <x:v>0</x:v>
      </x:c>
      <x:c r="AK794" s="4" t="n">
        <x:f>SUM(COUNTIFS('Material routes'!$D$6:$D$1505,A794,'Material routes'!$C$6:$C$1505,"Ingredient candidate"),COUNTIFS('Material routes'!$D$6:$D$1505,A794,'Material routes'!$C$6:$C$1505,"Consumed input"),COUNTIFS('Material routes'!$D$6:$D$1505,A794,'Material routes'!$C$6:$C$1505,"Contained input"),COUNTIFS('Material routes'!$D$6:$D$1505,A794,'Material routes'!$C$6:$C$1505,"Transform input"))</x:f>
        <x:v>0</x:v>
      </x:c>
      <x:c r="AL794" s="4" t="n">
        <x:f>COUNTIFS('Material routes'!$D$6:$D$1505,A794,'Material routes'!$C$6:$C$1505,"Tool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routes'!$D$6:$D$1505,A795,'Material routes'!$C$6:$C$1505,"Output")</x:f>
        <x:v>0</x:v>
      </x:c>
      <x:c r="AK795" s="4" t="n">
        <x:f>SUM(COUNTIFS('Material routes'!$D$6:$D$1505,A795,'Material routes'!$C$6:$C$1505,"Ingredient candidate"),COUNTIFS('Material routes'!$D$6:$D$1505,A795,'Material routes'!$C$6:$C$1505,"Consumed input"),COUNTIFS('Material routes'!$D$6:$D$1505,A795,'Material routes'!$C$6:$C$1505,"Contained input"),COUNTIFS('Material routes'!$D$6:$D$1505,A795,'Material routes'!$C$6:$C$1505,"Transform input"))</x:f>
        <x:v>0</x:v>
      </x:c>
      <x:c r="AL795" s="4" t="n">
        <x:f>COUNTIFS('Material routes'!$D$6:$D$1505,A795,'Material routes'!$C$6:$C$1505,"Tool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routes'!$D$6:$D$1505,A796,'Material routes'!$C$6:$C$1505,"Output")</x:f>
        <x:v>0</x:v>
      </x:c>
      <x:c r="AK796" s="4" t="n">
        <x:f>SUM(COUNTIFS('Material routes'!$D$6:$D$1505,A796,'Material routes'!$C$6:$C$1505,"Ingredient candidate"),COUNTIFS('Material routes'!$D$6:$D$1505,A796,'Material routes'!$C$6:$C$1505,"Consumed input"),COUNTIFS('Material routes'!$D$6:$D$1505,A796,'Material routes'!$C$6:$C$1505,"Contained input"),COUNTIFS('Material routes'!$D$6:$D$1505,A796,'Material routes'!$C$6:$C$1505,"Transform input"))</x:f>
        <x:v>0</x:v>
      </x:c>
      <x:c r="AL796" s="4" t="n">
        <x:f>COUNTIFS('Material routes'!$D$6:$D$1505,A796,'Material routes'!$C$6:$C$1505,"Tool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x:c r="C797"/>
      <x:c r="D797"/>
      <x:c r="E797"/>
      <x:c r="F797"/>
      <x:c r="G797"/>
      <x:c r="H797"/>
      <x:c r="I797"/>
      <x:c r="J797"/>
      <x:c r="K797"/>
      <x:c r="L797"/>
      <x:c r="M797"/>
      <x:c r="N797"/>
      <x:c r="O797"/>
      <x:c r="P797"/>
      <x:c r="Q797"/>
      <x:c r="R797"/>
      <x:c r="S797"/>
      <x:c r="T797"/>
      <x:c r="U797"/>
      <x:c r="V797"/>
      <x:c r="W797"/>
      <x:c r="X797"/>
      <x:c r="Y797"/>
      <x:c r="Z797"/>
      <x:c r="AA797"/>
      <x:c r="AB797"/>
      <x:c r="AC797"/>
      <x:c r="AD797"/>
      <x:c r="AE797"/>
      <x:c r="AF797"/>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x:c r="C798"/>
      <x:c r="D798"/>
      <x:c r="E798"/>
      <x:c r="F798"/>
      <x:c r="G798"/>
      <x:c r="H798"/>
      <x:c r="I798"/>
      <x:c r="J798"/>
      <x:c r="K798"/>
      <x:c r="L798"/>
      <x:c r="M798"/>
      <x:c r="N798"/>
      <x:c r="O798"/>
      <x:c r="P798"/>
      <x:c r="Q798"/>
      <x:c r="R798"/>
      <x:c r="S798"/>
      <x:c r="T798"/>
      <x:c r="U798"/>
      <x:c r="V798"/>
      <x:c r="W798"/>
      <x:c r="X798"/>
      <x:c r="Y798"/>
      <x:c r="Z798"/>
      <x:c r="AA798"/>
      <x:c r="AB798"/>
      <x:c r="AC798"/>
      <x:c r="AD798"/>
      <x:c r="AE798"/>
      <x:c r="AF798"/>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x:c r="C799"/>
      <x:c r="D799"/>
      <x:c r="E799"/>
      <x:c r="F799"/>
      <x:c r="G799"/>
      <x:c r="H799"/>
      <x:c r="I799"/>
      <x:c r="J799"/>
      <x:c r="K799"/>
      <x:c r="L799"/>
      <x:c r="M799"/>
      <x:c r="N799"/>
      <x:c r="O799"/>
      <x:c r="P799"/>
      <x:c r="Q799"/>
      <x:c r="R799"/>
      <x:c r="S799"/>
      <x:c r="T799"/>
      <x:c r="U799"/>
      <x:c r="V799"/>
      <x:c r="W799"/>
      <x:c r="X799"/>
      <x:c r="Y799"/>
      <x:c r="Z799"/>
      <x:c r="AA799"/>
      <x:c r="AB799"/>
      <x:c r="AC799"/>
      <x:c r="AD799"/>
      <x:c r="AE799"/>
      <x:c r="AF799"/>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x:c r="C800"/>
      <x:c r="D800"/>
      <x:c r="E800"/>
      <x:c r="F800"/>
      <x:c r="G800"/>
      <x:c r="H800"/>
      <x:c r="I800"/>
      <x:c r="J800"/>
      <x:c r="K800"/>
      <x:c r="L800"/>
      <x:c r="M800"/>
      <x:c r="N800"/>
      <x:c r="O800"/>
      <x:c r="P800"/>
      <x:c r="Q800"/>
      <x:c r="R800"/>
      <x:c r="S800"/>
      <x:c r="T800"/>
      <x:c r="U800"/>
      <x:c r="V800"/>
      <x:c r="W800"/>
      <x:c r="X800"/>
      <x:c r="Y800"/>
      <x:c r="Z800"/>
      <x:c r="AA800"/>
      <x:c r="AB800"/>
      <x:c r="AC800"/>
      <x:c r="AD800"/>
      <x:c r="AE800"/>
      <x:c r="AF800"/>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x:c r="C801"/>
      <x:c r="D801"/>
      <x:c r="E801"/>
      <x:c r="F801"/>
      <x:c r="G801"/>
      <x:c r="H801"/>
      <x:c r="I801"/>
      <x:c r="J801"/>
      <x:c r="K801"/>
      <x:c r="L801"/>
      <x:c r="M801"/>
      <x:c r="N801"/>
      <x:c r="O801"/>
      <x:c r="P801"/>
      <x:c r="Q801"/>
      <x:c r="R801"/>
      <x:c r="S801"/>
      <x:c r="T801"/>
      <x:c r="U801"/>
      <x:c r="V801"/>
      <x:c r="W801"/>
      <x:c r="X801"/>
      <x:c r="Y801"/>
      <x:c r="Z801"/>
      <x:c r="AA801"/>
      <x:c r="AB801"/>
      <x:c r="AC801"/>
      <x:c r="AD801"/>
      <x:c r="AE801"/>
      <x:c r="AF801"/>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x:c r="C802"/>
      <x:c r="D802"/>
      <x:c r="E802"/>
      <x:c r="F802"/>
      <x:c r="G802"/>
      <x:c r="H802"/>
      <x:c r="I802"/>
      <x:c r="J802"/>
      <x:c r="K802"/>
      <x:c r="L802"/>
      <x:c r="M802"/>
      <x:c r="N802"/>
      <x:c r="O802"/>
      <x:c r="P802"/>
      <x:c r="Q802"/>
      <x:c r="R802"/>
      <x:c r="S802"/>
      <x:c r="T802"/>
      <x:c r="U802"/>
      <x:c r="V802"/>
      <x:c r="W802"/>
      <x:c r="X802"/>
      <x:c r="Y802"/>
      <x:c r="Z802"/>
      <x:c r="AA802"/>
      <x:c r="AB802"/>
      <x:c r="AC802"/>
      <x:c r="AD802"/>
      <x:c r="AE802"/>
      <x:c r="AF802"/>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x:c r="C803"/>
      <x:c r="D803"/>
      <x:c r="E803"/>
      <x:c r="F803"/>
      <x:c r="G803"/>
      <x:c r="H803"/>
      <x:c r="I803"/>
      <x:c r="J803"/>
      <x:c r="K803"/>
      <x:c r="L803"/>
      <x:c r="M803"/>
      <x:c r="N803"/>
      <x:c r="O803"/>
      <x:c r="P803"/>
      <x:c r="Q803"/>
      <x:c r="R803"/>
      <x:c r="S803"/>
      <x:c r="T803"/>
      <x:c r="U803"/>
      <x:c r="V803"/>
      <x:c r="W803"/>
      <x:c r="X803"/>
      <x:c r="Y803"/>
      <x:c r="Z803"/>
      <x:c r="AA803"/>
      <x:c r="AB803"/>
      <x:c r="AC803"/>
      <x:c r="AD803"/>
      <x:c r="AE803"/>
      <x:c r="AF803"/>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x:c r="C804"/>
      <x:c r="D804"/>
      <x:c r="E804"/>
      <x:c r="F804"/>
      <x:c r="G804"/>
      <x:c r="H804"/>
      <x:c r="I804"/>
      <x:c r="J804"/>
      <x:c r="K804"/>
      <x:c r="L804"/>
      <x:c r="M804"/>
      <x:c r="N804"/>
      <x:c r="O804"/>
      <x:c r="P804"/>
      <x:c r="Q804"/>
      <x:c r="R804"/>
      <x:c r="S804"/>
      <x:c r="T804"/>
      <x:c r="U804"/>
      <x:c r="V804"/>
      <x:c r="W804"/>
      <x:c r="X804"/>
      <x:c r="Y804"/>
      <x:c r="Z804"/>
      <x:c r="AA804"/>
      <x:c r="AB804"/>
      <x:c r="AC804"/>
      <x:c r="AD804"/>
      <x:c r="AE804"/>
      <x:c r="AF804"/>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x:c r="C805"/>
      <x:c r="D805"/>
      <x:c r="E805"/>
      <x:c r="F805"/>
      <x:c r="G805"/>
      <x:c r="H805"/>
      <x:c r="I805"/>
      <x:c r="J805"/>
      <x:c r="K805"/>
      <x:c r="L805"/>
      <x:c r="M805"/>
      <x:c r="N805"/>
      <x:c r="O805"/>
      <x:c r="P805"/>
      <x:c r="Q805"/>
      <x:c r="R805"/>
      <x:c r="S805"/>
      <x:c r="T805"/>
      <x:c r="U805"/>
      <x:c r="V805"/>
      <x:c r="W805"/>
      <x:c r="X805"/>
      <x:c r="Y805"/>
      <x:c r="Z805"/>
      <x:c r="AA805"/>
      <x:c r="AB805"/>
      <x:c r="AC805"/>
      <x:c r="AD805"/>
      <x:c r="AE805"/>
      <x:c r="AF805"/>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x:c r="C806"/>
      <x:c r="D806"/>
      <x:c r="E806"/>
      <x:c r="F806"/>
      <x:c r="G806"/>
      <x:c r="H806"/>
      <x:c r="I806"/>
      <x:c r="J806"/>
      <x:c r="K806"/>
      <x:c r="L806"/>
      <x:c r="M806"/>
      <x:c r="N806"/>
      <x:c r="O806"/>
      <x:c r="P806"/>
      <x:c r="Q806"/>
      <x:c r="R806"/>
      <x:c r="S806"/>
      <x:c r="T806"/>
      <x:c r="U806"/>
      <x:c r="V806"/>
      <x:c r="W806"/>
      <x:c r="X806"/>
      <x:c r="Y806"/>
      <x:c r="Z806"/>
      <x:c r="AA806"/>
      <x:c r="AB806"/>
      <x:c r="AC806"/>
      <x:c r="AD806"/>
      <x:c r="AE806"/>
      <x:c r="AF806"/>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x:c r="C807"/>
      <x:c r="D807"/>
      <x:c r="E807"/>
      <x:c r="F807"/>
      <x:c r="G807"/>
      <x:c r="H807"/>
      <x:c r="I807"/>
      <x:c r="J807"/>
      <x:c r="K807"/>
      <x:c r="L807"/>
      <x:c r="M807"/>
      <x:c r="N807"/>
      <x:c r="O807"/>
      <x:c r="P807"/>
      <x:c r="Q807"/>
      <x:c r="R807"/>
      <x:c r="S807"/>
      <x:c r="T807"/>
      <x:c r="U807"/>
      <x:c r="V807"/>
      <x:c r="W807"/>
      <x:c r="X807"/>
      <x:c r="Y807"/>
      <x:c r="Z807"/>
      <x:c r="AA807"/>
      <x:c r="AB807"/>
      <x:c r="AC807"/>
      <x:c r="AD807"/>
      <x:c r="AE807"/>
      <x:c r="AF807"/>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x:c r="C808"/>
      <x:c r="D808"/>
      <x:c r="E808"/>
      <x:c r="F808"/>
      <x:c r="G808"/>
      <x:c r="H808"/>
      <x:c r="I808"/>
      <x:c r="J808"/>
      <x:c r="K808"/>
      <x:c r="L808"/>
      <x:c r="M808"/>
      <x:c r="N808"/>
      <x:c r="O808"/>
      <x:c r="P808"/>
      <x:c r="Q808"/>
      <x:c r="R808"/>
      <x:c r="S808"/>
      <x:c r="T808"/>
      <x:c r="U808"/>
      <x:c r="V808"/>
      <x:c r="W808"/>
      <x:c r="X808"/>
      <x:c r="Y808"/>
      <x:c r="Z808"/>
      <x:c r="AA808"/>
      <x:c r="AB808"/>
      <x:c r="AC808"/>
      <x:c r="AD808"/>
      <x:c r="AE808"/>
      <x:c r="AF808"/>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x:c r="C809"/>
      <x:c r="D809"/>
      <x:c r="E809"/>
      <x:c r="F809"/>
      <x:c r="G809"/>
      <x:c r="H809"/>
      <x:c r="I809"/>
      <x:c r="J809"/>
      <x:c r="K809"/>
      <x:c r="L809"/>
      <x:c r="M809"/>
      <x:c r="N809"/>
      <x:c r="O809"/>
      <x:c r="P809"/>
      <x:c r="Q809"/>
      <x:c r="R809"/>
      <x:c r="S809"/>
      <x:c r="T809"/>
      <x:c r="U809"/>
      <x:c r="V809"/>
      <x:c r="W809"/>
      <x:c r="X809"/>
      <x:c r="Y809"/>
      <x:c r="Z809"/>
      <x:c r="AA809"/>
      <x:c r="AB809"/>
      <x:c r="AC809"/>
      <x:c r="AD809"/>
      <x:c r="AE809"/>
      <x:c r="AF809"/>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x:c r="C810"/>
      <x:c r="D810"/>
      <x:c r="E810"/>
      <x:c r="F810"/>
      <x:c r="G810"/>
      <x:c r="H810"/>
      <x:c r="I810"/>
      <x:c r="J810"/>
      <x:c r="K810"/>
      <x:c r="L810"/>
      <x:c r="M810"/>
      <x:c r="N810"/>
      <x:c r="O810"/>
      <x:c r="P810"/>
      <x:c r="Q810"/>
      <x:c r="R810"/>
      <x:c r="S810"/>
      <x:c r="T810"/>
      <x:c r="U810"/>
      <x:c r="V810"/>
      <x:c r="W810"/>
      <x:c r="X810"/>
      <x:c r="Y810"/>
      <x:c r="Z810"/>
      <x:c r="AA810"/>
      <x:c r="AB810"/>
      <x:c r="AC810"/>
      <x:c r="AD810"/>
      <x:c r="AE810"/>
      <x:c r="AF810"/>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x:c r="C811"/>
      <x:c r="D811"/>
      <x:c r="E811"/>
      <x:c r="F811"/>
      <x:c r="G811"/>
      <x:c r="H811"/>
      <x:c r="I811"/>
      <x:c r="J811"/>
      <x:c r="K811"/>
      <x:c r="L811"/>
      <x:c r="M811"/>
      <x:c r="N811"/>
      <x:c r="O811"/>
      <x:c r="P811"/>
      <x:c r="Q811"/>
      <x:c r="R811"/>
      <x:c r="S811"/>
      <x:c r="T811"/>
      <x:c r="U811"/>
      <x:c r="V811"/>
      <x:c r="W811"/>
      <x:c r="X811"/>
      <x:c r="Y811"/>
      <x:c r="Z811"/>
      <x:c r="AA811"/>
      <x:c r="AB811"/>
      <x:c r="AC811"/>
      <x:c r="AD811"/>
      <x:c r="AE811"/>
      <x:c r="AF811"/>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x:c r="C812"/>
      <x:c r="D812"/>
      <x:c r="E812"/>
      <x:c r="F812"/>
      <x:c r="G812"/>
      <x:c r="H812"/>
      <x:c r="I812"/>
      <x:c r="J812"/>
      <x:c r="K812"/>
      <x:c r="L812"/>
      <x:c r="M812"/>
      <x:c r="N812"/>
      <x:c r="O812"/>
      <x:c r="P812"/>
      <x:c r="Q812"/>
      <x:c r="R812"/>
      <x:c r="S812"/>
      <x:c r="T812"/>
      <x:c r="U812"/>
      <x:c r="V812"/>
      <x:c r="W812"/>
      <x:c r="X812"/>
      <x:c r="Y812"/>
      <x:c r="Z812"/>
      <x:c r="AA812"/>
      <x:c r="AB812"/>
      <x:c r="AC812"/>
      <x:c r="AD812"/>
      <x:c r="AE812"/>
      <x:c r="AF812"/>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x:c r="C813"/>
      <x:c r="D813"/>
      <x:c r="E813"/>
      <x:c r="F813"/>
      <x:c r="G813"/>
      <x:c r="H813"/>
      <x:c r="I813"/>
      <x:c r="J813"/>
      <x:c r="K813"/>
      <x:c r="L813"/>
      <x:c r="M813"/>
      <x:c r="N813"/>
      <x:c r="O813"/>
      <x:c r="P813"/>
      <x:c r="Q813"/>
      <x:c r="R813"/>
      <x:c r="S813"/>
      <x:c r="T813"/>
      <x:c r="U813"/>
      <x:c r="V813"/>
      <x:c r="W813"/>
      <x:c r="X813"/>
      <x:c r="Y813"/>
      <x:c r="Z813"/>
      <x:c r="AA813"/>
      <x:c r="AB813"/>
      <x:c r="AC813"/>
      <x:c r="AD813"/>
      <x:c r="AE813"/>
      <x:c r="AF813"/>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x:c r="C814"/>
      <x:c r="D814"/>
      <x:c r="E814"/>
      <x:c r="F814"/>
      <x:c r="G814"/>
      <x:c r="H814"/>
      <x:c r="I814"/>
      <x:c r="J814"/>
      <x:c r="K814"/>
      <x:c r="L814"/>
      <x:c r="M814"/>
      <x:c r="N814"/>
      <x:c r="O814"/>
      <x:c r="P814"/>
      <x:c r="Q814"/>
      <x:c r="R814"/>
      <x:c r="S814"/>
      <x:c r="T814"/>
      <x:c r="U814"/>
      <x:c r="V814"/>
      <x:c r="W814"/>
      <x:c r="X814"/>
      <x:c r="Y814"/>
      <x:c r="Z814"/>
      <x:c r="AA814"/>
      <x:c r="AB814"/>
      <x:c r="AC814"/>
      <x:c r="AD814"/>
      <x:c r="AE814"/>
      <x:c r="AF814"/>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x:c r="C815"/>
      <x:c r="D815"/>
      <x:c r="E815"/>
      <x:c r="F815"/>
      <x:c r="G815"/>
      <x:c r="H815"/>
      <x:c r="I815"/>
      <x:c r="J815"/>
      <x:c r="K815"/>
      <x:c r="L815"/>
      <x:c r="M815"/>
      <x:c r="N815"/>
      <x:c r="O815"/>
      <x:c r="P815"/>
      <x:c r="Q815"/>
      <x:c r="R815"/>
      <x:c r="S815"/>
      <x:c r="T815"/>
      <x:c r="U815"/>
      <x:c r="V815"/>
      <x:c r="W815"/>
      <x:c r="X815"/>
      <x:c r="Y815"/>
      <x:c r="Z815"/>
      <x:c r="AA815"/>
      <x:c r="AB815"/>
      <x:c r="AC815"/>
      <x:c r="AD815"/>
      <x:c r="AE815"/>
      <x:c r="AF815"/>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x:c r="C816"/>
      <x:c r="D816"/>
      <x:c r="E816"/>
      <x:c r="F816"/>
      <x:c r="G816"/>
      <x:c r="H816"/>
      <x:c r="I816"/>
      <x:c r="J816"/>
      <x:c r="K816"/>
      <x:c r="L816"/>
      <x:c r="M816"/>
      <x:c r="N816"/>
      <x:c r="O816"/>
      <x:c r="P816"/>
      <x:c r="Q816"/>
      <x:c r="R816"/>
      <x:c r="S816"/>
      <x:c r="T816"/>
      <x:c r="U816"/>
      <x:c r="V816"/>
      <x:c r="W816"/>
      <x:c r="X816"/>
      <x:c r="Y816"/>
      <x:c r="Z816"/>
      <x:c r="AA816"/>
      <x:c r="AB816"/>
      <x:c r="AC816"/>
      <x:c r="AD816"/>
      <x:c r="AE816"/>
      <x:c r="AF816"/>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x:c r="C817"/>
      <x:c r="D817"/>
      <x:c r="E817"/>
      <x:c r="F817"/>
      <x:c r="G817"/>
      <x:c r="H817"/>
      <x:c r="I817"/>
      <x:c r="J817"/>
      <x:c r="K817"/>
      <x:c r="L817"/>
      <x:c r="M817"/>
      <x:c r="N817"/>
      <x:c r="O817"/>
      <x:c r="P817"/>
      <x:c r="Q817"/>
      <x:c r="R817"/>
      <x:c r="S817"/>
      <x:c r="T817"/>
      <x:c r="U817"/>
      <x:c r="V817"/>
      <x:c r="W817"/>
      <x:c r="X817"/>
      <x:c r="Y817"/>
      <x:c r="Z817"/>
      <x:c r="AA817"/>
      <x:c r="AB817"/>
      <x:c r="AC817"/>
      <x:c r="AD817"/>
      <x:c r="AE817"/>
      <x:c r="AF817"/>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x:c r="C818"/>
      <x:c r="D818"/>
      <x:c r="E818"/>
      <x:c r="F818"/>
      <x:c r="G818"/>
      <x:c r="H818"/>
      <x:c r="I818"/>
      <x:c r="J818"/>
      <x:c r="K818"/>
      <x:c r="L818"/>
      <x:c r="M818"/>
      <x:c r="N818"/>
      <x:c r="O818"/>
      <x:c r="P818"/>
      <x:c r="Q818"/>
      <x:c r="R818"/>
      <x:c r="S818"/>
      <x:c r="T818"/>
      <x:c r="U818"/>
      <x:c r="V818"/>
      <x:c r="W818"/>
      <x:c r="X818"/>
      <x:c r="Y818"/>
      <x:c r="Z818"/>
      <x:c r="AA818"/>
      <x:c r="AB818"/>
      <x:c r="AC818"/>
      <x:c r="AD818"/>
      <x:c r="AE818"/>
      <x:c r="AF818"/>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x:c r="C819"/>
      <x:c r="D819"/>
      <x:c r="E819"/>
      <x:c r="F819"/>
      <x:c r="G819"/>
      <x:c r="H819"/>
      <x:c r="I819"/>
      <x:c r="J819"/>
      <x:c r="K819"/>
      <x:c r="L819"/>
      <x:c r="M819"/>
      <x:c r="N819"/>
      <x:c r="O819"/>
      <x:c r="P819"/>
      <x:c r="Q819"/>
      <x:c r="R819"/>
      <x:c r="S819"/>
      <x:c r="T819"/>
      <x:c r="U819"/>
      <x:c r="V819"/>
      <x:c r="W819"/>
      <x:c r="X819"/>
      <x:c r="Y819"/>
      <x:c r="Z819"/>
      <x:c r="AA819"/>
      <x:c r="AB819"/>
      <x:c r="AC819"/>
      <x:c r="AD819"/>
      <x:c r="AE819"/>
      <x:c r="AF819"/>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x:c r="C820"/>
      <x:c r="D820"/>
      <x:c r="E820"/>
      <x:c r="F820"/>
      <x:c r="G820"/>
      <x:c r="H820"/>
      <x:c r="I820"/>
      <x:c r="J820"/>
      <x:c r="K820"/>
      <x:c r="L820"/>
      <x:c r="M820"/>
      <x:c r="N820"/>
      <x:c r="O820"/>
      <x:c r="P820"/>
      <x:c r="Q820"/>
      <x:c r="R820"/>
      <x:c r="S820"/>
      <x:c r="T820"/>
      <x:c r="U820"/>
      <x:c r="V820"/>
      <x:c r="W820"/>
      <x:c r="X820"/>
      <x:c r="Y820"/>
      <x:c r="Z820"/>
      <x:c r="AA820"/>
      <x:c r="AB820"/>
      <x:c r="AC820"/>
      <x:c r="AD820"/>
      <x:c r="AE820"/>
      <x:c r="AF820"/>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x:c r="C821"/>
      <x:c r="D821"/>
      <x:c r="E821"/>
      <x:c r="F821"/>
      <x:c r="G821"/>
      <x:c r="H821"/>
      <x:c r="I821"/>
      <x:c r="J821"/>
      <x:c r="K821"/>
      <x:c r="L821"/>
      <x:c r="M821"/>
      <x:c r="N821"/>
      <x:c r="O821"/>
      <x:c r="P821"/>
      <x:c r="Q821"/>
      <x:c r="R821"/>
      <x:c r="S821"/>
      <x:c r="T821"/>
      <x:c r="U821"/>
      <x:c r="V821"/>
      <x:c r="W821"/>
      <x:c r="X821"/>
      <x:c r="Y821"/>
      <x:c r="Z821"/>
      <x:c r="AA821"/>
      <x:c r="AB821"/>
      <x:c r="AC821"/>
      <x:c r="AD821"/>
      <x:c r="AE821"/>
      <x:c r="AF821"/>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x:c r="C822"/>
      <x:c r="D822"/>
      <x:c r="E822"/>
      <x:c r="F822"/>
      <x:c r="G822"/>
      <x:c r="H822"/>
      <x:c r="I822"/>
      <x:c r="J822"/>
      <x:c r="K822"/>
      <x:c r="L822"/>
      <x:c r="M822"/>
      <x:c r="N822"/>
      <x:c r="O822"/>
      <x:c r="P822"/>
      <x:c r="Q822"/>
      <x:c r="R822"/>
      <x:c r="S822"/>
      <x:c r="T822"/>
      <x:c r="U822"/>
      <x:c r="V822"/>
      <x:c r="W822"/>
      <x:c r="X822"/>
      <x:c r="Y822"/>
      <x:c r="Z822"/>
      <x:c r="AA822"/>
      <x:c r="AB822"/>
      <x:c r="AC822"/>
      <x:c r="AD822"/>
      <x:c r="AE822"/>
      <x:c r="AF822"/>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x:c r="C823"/>
      <x:c r="D823"/>
      <x:c r="E823"/>
      <x:c r="F823"/>
      <x:c r="G823"/>
      <x:c r="H823"/>
      <x:c r="I823"/>
      <x:c r="J823"/>
      <x:c r="K823"/>
      <x:c r="L823"/>
      <x:c r="M823"/>
      <x:c r="N823"/>
      <x:c r="O823"/>
      <x:c r="P823"/>
      <x:c r="Q823"/>
      <x:c r="R823"/>
      <x:c r="S823"/>
      <x:c r="T823"/>
      <x:c r="U823"/>
      <x:c r="V823"/>
      <x:c r="W823"/>
      <x:c r="X823"/>
      <x:c r="Y823"/>
      <x:c r="Z823"/>
      <x:c r="AA823"/>
      <x:c r="AB823"/>
      <x:c r="AC823"/>
      <x:c r="AD823"/>
      <x:c r="AE823"/>
      <x:c r="AF823"/>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x:c r="C824"/>
      <x:c r="D824"/>
      <x:c r="E824"/>
      <x:c r="F824"/>
      <x:c r="G824"/>
      <x:c r="H824"/>
      <x:c r="I824"/>
      <x:c r="J824"/>
      <x:c r="K824"/>
      <x:c r="L824"/>
      <x:c r="M824"/>
      <x:c r="N824"/>
      <x:c r="O824"/>
      <x:c r="P824"/>
      <x:c r="Q824"/>
      <x:c r="R824"/>
      <x:c r="S824"/>
      <x:c r="T824"/>
      <x:c r="U824"/>
      <x:c r="V824"/>
      <x:c r="W824"/>
      <x:c r="X824"/>
      <x:c r="Y824"/>
      <x:c r="Z824"/>
      <x:c r="AA824"/>
      <x:c r="AB824"/>
      <x:c r="AC824"/>
      <x:c r="AD824"/>
      <x:c r="AE824"/>
      <x:c r="AF824"/>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x:c r="C825"/>
      <x:c r="D825"/>
      <x:c r="E825"/>
      <x:c r="F825"/>
      <x:c r="G825"/>
      <x:c r="H825"/>
      <x:c r="I825"/>
      <x:c r="J825"/>
      <x:c r="K825"/>
      <x:c r="L825"/>
      <x:c r="M825"/>
      <x:c r="N825"/>
      <x:c r="O825"/>
      <x:c r="P825"/>
      <x:c r="Q825"/>
      <x:c r="R825"/>
      <x:c r="S825"/>
      <x:c r="T825"/>
      <x:c r="U825"/>
      <x:c r="V825"/>
      <x:c r="W825"/>
      <x:c r="X825"/>
      <x:c r="Y825"/>
      <x:c r="Z825"/>
      <x:c r="AA825"/>
      <x:c r="AB825"/>
      <x:c r="AC825"/>
      <x:c r="AD825"/>
      <x:c r="AE825"/>
      <x:c r="AF825"/>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x:c r="C826"/>
      <x:c r="D826"/>
      <x:c r="E826"/>
      <x:c r="F826"/>
      <x:c r="G826"/>
      <x:c r="H826"/>
      <x:c r="I826"/>
      <x:c r="J826"/>
      <x:c r="K826"/>
      <x:c r="L826"/>
      <x:c r="M826"/>
      <x:c r="N826"/>
      <x:c r="O826"/>
      <x:c r="P826"/>
      <x:c r="Q826"/>
      <x:c r="R826"/>
      <x:c r="S826"/>
      <x:c r="T826"/>
      <x:c r="U826"/>
      <x:c r="V826"/>
      <x:c r="W826"/>
      <x:c r="X826"/>
      <x:c r="Y826"/>
      <x:c r="Z826"/>
      <x:c r="AA826"/>
      <x:c r="AB826"/>
      <x:c r="AC826"/>
      <x:c r="AD826"/>
      <x:c r="AE826"/>
      <x:c r="AF826"/>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x:c r="C827"/>
      <x:c r="D827"/>
      <x:c r="E827"/>
      <x:c r="F827"/>
      <x:c r="G827"/>
      <x:c r="H827"/>
      <x:c r="I827"/>
      <x:c r="J827"/>
      <x:c r="K827"/>
      <x:c r="L827"/>
      <x:c r="M827"/>
      <x:c r="N827"/>
      <x:c r="O827"/>
      <x:c r="P827"/>
      <x:c r="Q827"/>
      <x:c r="R827"/>
      <x:c r="S827"/>
      <x:c r="T827"/>
      <x:c r="U827"/>
      <x:c r="V827"/>
      <x:c r="W827"/>
      <x:c r="X827"/>
      <x:c r="Y827"/>
      <x:c r="Z827"/>
      <x:c r="AA827"/>
      <x:c r="AB827"/>
      <x:c r="AC827"/>
      <x:c r="AD827"/>
      <x:c r="AE827"/>
      <x:c r="AF827"/>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x:c r="C828"/>
      <x:c r="D828"/>
      <x:c r="E828"/>
      <x:c r="F828"/>
      <x:c r="G828"/>
      <x:c r="H828"/>
      <x:c r="I828"/>
      <x:c r="J828"/>
      <x:c r="K828"/>
      <x:c r="L828"/>
      <x:c r="M828"/>
      <x:c r="N828"/>
      <x:c r="O828"/>
      <x:c r="P828"/>
      <x:c r="Q828"/>
      <x:c r="R828"/>
      <x:c r="S828"/>
      <x:c r="T828"/>
      <x:c r="U828"/>
      <x:c r="V828"/>
      <x:c r="W828"/>
      <x:c r="X828"/>
      <x:c r="Y828"/>
      <x:c r="Z828"/>
      <x:c r="AA828"/>
      <x:c r="AB828"/>
      <x:c r="AC828"/>
      <x:c r="AD828"/>
      <x:c r="AE828"/>
      <x:c r="AF828"/>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x:c r="C829"/>
      <x:c r="D829"/>
      <x:c r="E829"/>
      <x:c r="F829"/>
      <x:c r="G829"/>
      <x:c r="H829"/>
      <x:c r="I829"/>
      <x:c r="J829"/>
      <x:c r="K829"/>
      <x:c r="L829"/>
      <x:c r="M829"/>
      <x:c r="N829"/>
      <x:c r="O829"/>
      <x:c r="P829"/>
      <x:c r="Q829"/>
      <x:c r="R829"/>
      <x:c r="S829"/>
      <x:c r="T829"/>
      <x:c r="U829"/>
      <x:c r="V829"/>
      <x:c r="W829"/>
      <x:c r="X829"/>
      <x:c r="Y829"/>
      <x:c r="Z829"/>
      <x:c r="AA829"/>
      <x:c r="AB829"/>
      <x:c r="AC829"/>
      <x:c r="AD829"/>
      <x:c r="AE829"/>
      <x:c r="AF829"/>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x:c r="C830"/>
      <x:c r="D830"/>
      <x:c r="E830"/>
      <x:c r="F830"/>
      <x:c r="G830"/>
      <x:c r="H830"/>
      <x:c r="I830"/>
      <x:c r="J830"/>
      <x:c r="K830"/>
      <x:c r="L830"/>
      <x:c r="M830"/>
      <x:c r="N830"/>
      <x:c r="O830"/>
      <x:c r="P830"/>
      <x:c r="Q830"/>
      <x:c r="R830"/>
      <x:c r="S830"/>
      <x:c r="T830"/>
      <x:c r="U830"/>
      <x:c r="V830"/>
      <x:c r="W830"/>
      <x:c r="X830"/>
      <x:c r="Y830"/>
      <x:c r="Z830"/>
      <x:c r="AA830"/>
      <x:c r="AB830"/>
      <x:c r="AC830"/>
      <x:c r="AD830"/>
      <x:c r="AE830"/>
      <x:c r="AF830"/>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x:c r="C831"/>
      <x:c r="D831"/>
      <x:c r="E831"/>
      <x:c r="F831"/>
      <x:c r="G831"/>
      <x:c r="H831"/>
      <x:c r="I831"/>
      <x:c r="J831"/>
      <x:c r="K831"/>
      <x:c r="L831"/>
      <x:c r="M831"/>
      <x:c r="N831"/>
      <x:c r="O831"/>
      <x:c r="P831"/>
      <x:c r="Q831"/>
      <x:c r="R831"/>
      <x:c r="S831"/>
      <x:c r="T831"/>
      <x:c r="U831"/>
      <x:c r="V831"/>
      <x:c r="W831"/>
      <x:c r="X831"/>
      <x:c r="Y831"/>
      <x:c r="Z831"/>
      <x:c r="AA831"/>
      <x:c r="AB831"/>
      <x:c r="AC831"/>
      <x:c r="AD831"/>
      <x:c r="AE831"/>
      <x:c r="AF831"/>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x:c r="C832"/>
      <x:c r="D832"/>
      <x:c r="E832"/>
      <x:c r="F832"/>
      <x:c r="G832"/>
      <x:c r="H832"/>
      <x:c r="I832"/>
      <x:c r="J832"/>
      <x:c r="K832"/>
      <x:c r="L832"/>
      <x:c r="M832"/>
      <x:c r="N832"/>
      <x:c r="O832"/>
      <x:c r="P832"/>
      <x:c r="Q832"/>
      <x:c r="R832"/>
      <x:c r="S832"/>
      <x:c r="T832"/>
      <x:c r="U832"/>
      <x:c r="V832"/>
      <x:c r="W832"/>
      <x:c r="X832"/>
      <x:c r="Y832"/>
      <x:c r="Z832"/>
      <x:c r="AA832"/>
      <x:c r="AB832"/>
      <x:c r="AC832"/>
      <x:c r="AD832"/>
      <x:c r="AE832"/>
      <x:c r="AF832"/>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C833"/>
      <x:c r="D833"/>
      <x:c r="E833"/>
      <x:c r="F833"/>
      <x:c r="G833"/>
      <x:c r="H833"/>
      <x:c r="I833"/>
      <x:c r="J833"/>
      <x:c r="K833"/>
      <x:c r="L833"/>
      <x:c r="M833"/>
      <x:c r="N833"/>
      <x:c r="O833"/>
      <x:c r="P833"/>
      <x:c r="Q833"/>
      <x:c r="R833"/>
      <x:c r="S833"/>
      <x:c r="T833"/>
      <x:c r="U833"/>
      <x:c r="V833"/>
      <x:c r="W833"/>
      <x:c r="X833"/>
      <x:c r="Y833"/>
      <x:c r="Z833"/>
      <x:c r="AA833"/>
      <x:c r="AB833"/>
      <x:c r="AC833"/>
      <x:c r="AD833"/>
      <x:c r="AE833"/>
      <x:c r="AF833"/>
      <x:c r="AZ833"/>
      <x:c r="BA833"/>
      <x:c r="BB833"/>
      <x:c r="BC833"/>
      <x:c r="BD833"/>
      <x:c r="BE833"/>
      <x:c r="BF833"/>
      <x:c r="BG833"/>
      <x:c r="BH833"/>
      <x:c r="BI833"/>
      <x:c r="BJ833"/>
      <x:c r="BK833"/>
      <x:c r="BL833"/>
      <x:c r="BM833"/>
      <x:c r="BN833"/>
      <x:c r="BO833"/>
      <x:c r="BP833"/>
      <x:c r="BQ833"/>
      <x:c r="BR833"/>
      <x:c r="BS833"/>
      <x:c r="BT833"/>
      <x:c r="BU833"/>
      <x:c r="BV833"/>
      <x:c r="BW833"/>
      <x:c r="BX833"/>
      <x:c r="BY833"/>
      <x:c r="BZ833"/>
      <x:c r="CA833"/>
      <x:c r="CB833"/>
      <x:c r="CC833"/>
    </x:row>
    <x:row r="834">
      <x:c r="C834"/>
      <x:c r="D834"/>
      <x:c r="E834"/>
      <x:c r="F834"/>
      <x:c r="G834"/>
      <x:c r="H834"/>
      <x:c r="I834"/>
      <x:c r="J834"/>
      <x:c r="K834"/>
      <x:c r="L834"/>
      <x:c r="M834"/>
      <x:c r="N834"/>
      <x:c r="O834"/>
      <x:c r="P834"/>
      <x:c r="Q834"/>
      <x:c r="R834"/>
      <x:c r="S834"/>
      <x:c r="T834"/>
      <x:c r="U834"/>
      <x:c r="V834"/>
      <x:c r="W834"/>
      <x:c r="X834"/>
      <x:c r="Y834"/>
      <x:c r="Z834"/>
      <x:c r="AA834"/>
      <x:c r="AB834"/>
      <x:c r="AC834"/>
      <x:c r="AD834"/>
      <x:c r="AE834"/>
      <x:c r="AF834"/>
      <x:c r="AZ834"/>
      <x:c r="BA834"/>
      <x:c r="BB834"/>
      <x:c r="BC834"/>
      <x:c r="BD834"/>
      <x:c r="BE834"/>
      <x:c r="BF834"/>
      <x:c r="BG834"/>
      <x:c r="BH834"/>
      <x:c r="BI834"/>
      <x:c r="BJ834"/>
      <x:c r="BK834"/>
      <x:c r="BL834"/>
      <x:c r="BM834"/>
      <x:c r="BN834"/>
      <x:c r="BO834"/>
      <x:c r="BP834"/>
      <x:c r="BQ834"/>
      <x:c r="BR834"/>
      <x:c r="BS834"/>
      <x:c r="BT834"/>
      <x:c r="BU834"/>
      <x:c r="BV834"/>
      <x:c r="BW834"/>
      <x:c r="BX834"/>
      <x:c r="BY834"/>
      <x:c r="BZ834"/>
      <x:c r="CA834"/>
      <x:c r="CB834"/>
      <x:c r="CC834"/>
    </x:row>
    <x:row r="835">
      <x:c r="C835"/>
      <x:c r="D835"/>
      <x:c r="E835"/>
      <x:c r="F835"/>
      <x:c r="G835"/>
      <x:c r="H835"/>
      <x:c r="I835"/>
      <x:c r="J835"/>
      <x:c r="K835"/>
      <x:c r="L835"/>
      <x:c r="M835"/>
      <x:c r="N835"/>
      <x:c r="O835"/>
      <x:c r="P835"/>
      <x:c r="Q835"/>
      <x:c r="R835"/>
      <x:c r="S835"/>
      <x:c r="T835"/>
      <x:c r="U835"/>
      <x:c r="V835"/>
      <x:c r="W835"/>
      <x:c r="X835"/>
      <x:c r="Y835"/>
      <x:c r="Z835"/>
      <x:c r="AA835"/>
      <x:c r="AB835"/>
      <x:c r="AC835"/>
      <x:c r="AD835"/>
      <x:c r="AE835"/>
      <x:c r="AF835"/>
      <x:c r="AZ835"/>
      <x:c r="BA835"/>
      <x:c r="BB835"/>
      <x:c r="BC835"/>
      <x:c r="BD835"/>
      <x:c r="BE835"/>
      <x:c r="BF835"/>
      <x:c r="BG835"/>
      <x:c r="BH835"/>
      <x:c r="BI835"/>
      <x:c r="BJ835"/>
      <x:c r="BK835"/>
      <x:c r="BL835"/>
      <x:c r="BM835"/>
      <x:c r="BN835"/>
      <x:c r="BO835"/>
      <x:c r="BP835"/>
      <x:c r="BQ835"/>
      <x:c r="BR835"/>
      <x:c r="BS835"/>
      <x:c r="BT835"/>
      <x:c r="BU835"/>
      <x:c r="BV835"/>
      <x:c r="BW835"/>
      <x:c r="BX835"/>
      <x:c r="BY835"/>
      <x:c r="BZ835"/>
      <x:c r="CA835"/>
      <x:c r="CB835"/>
      <x:c r="CC835"/>
    </x:row>
    <x:row r="836">
      <x:c r="C836"/>
      <x:c r="D836"/>
      <x:c r="E836"/>
      <x:c r="F836"/>
      <x:c r="G836"/>
      <x:c r="H836"/>
      <x:c r="I836"/>
      <x:c r="J836"/>
      <x:c r="K836"/>
      <x:c r="L836"/>
      <x:c r="M836"/>
      <x:c r="N836"/>
      <x:c r="O836"/>
      <x:c r="P836"/>
      <x:c r="Q836"/>
      <x:c r="R836"/>
      <x:c r="S836"/>
      <x:c r="T836"/>
      <x:c r="U836"/>
      <x:c r="V836"/>
      <x:c r="W836"/>
      <x:c r="X836"/>
      <x:c r="Y836"/>
      <x:c r="Z836"/>
      <x:c r="AA836"/>
      <x:c r="AB836"/>
      <x:c r="AC836"/>
      <x:c r="AD836"/>
      <x:c r="AE836"/>
      <x:c r="AF836"/>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row>
    <x:row r="837">
      <x:c r="C837"/>
      <x:c r="D837"/>
      <x:c r="E837"/>
      <x:c r="F837"/>
      <x:c r="G837"/>
      <x:c r="H837"/>
      <x:c r="I837"/>
      <x:c r="J837"/>
      <x:c r="K837"/>
      <x:c r="L837"/>
      <x:c r="M837"/>
      <x:c r="N837"/>
      <x:c r="O837"/>
      <x:c r="P837"/>
      <x:c r="Q837"/>
      <x:c r="R837"/>
      <x:c r="S837"/>
      <x:c r="T837"/>
      <x:c r="U837"/>
      <x:c r="V837"/>
      <x:c r="W837"/>
      <x:c r="X837"/>
      <x:c r="Y837"/>
      <x:c r="Z837"/>
      <x:c r="AA837"/>
      <x:c r="AB837"/>
      <x:c r="AC837"/>
      <x:c r="AD837"/>
      <x:c r="AE837"/>
      <x:c r="AF837"/>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row>
    <x:row r="838">
      <x:c r="C838"/>
      <x:c r="D838"/>
      <x:c r="E838"/>
      <x:c r="F838"/>
      <x:c r="G838"/>
      <x:c r="H838"/>
      <x:c r="I838"/>
      <x:c r="J838"/>
      <x:c r="K838"/>
      <x:c r="L838"/>
      <x:c r="M838"/>
      <x:c r="N838"/>
      <x:c r="O838"/>
      <x:c r="P838"/>
      <x:c r="Q838"/>
      <x:c r="R838"/>
      <x:c r="S838"/>
      <x:c r="T838"/>
      <x:c r="U838"/>
      <x:c r="V838"/>
      <x:c r="W838"/>
      <x:c r="X838"/>
      <x:c r="Y838"/>
      <x:c r="Z838"/>
      <x:c r="AA838"/>
      <x:c r="AB838"/>
      <x:c r="AC838"/>
      <x:c r="AD838"/>
      <x:c r="AE838"/>
      <x:c r="AF838"/>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row>
    <x:row r="839">
      <x:c r="C839"/>
      <x:c r="D839"/>
      <x:c r="E839"/>
      <x:c r="F839"/>
      <x:c r="G839"/>
      <x:c r="H839"/>
      <x:c r="I839"/>
      <x:c r="J839"/>
      <x:c r="K839"/>
      <x:c r="L839"/>
      <x:c r="M839"/>
      <x:c r="N839"/>
      <x:c r="O839"/>
      <x:c r="P839"/>
      <x:c r="Q839"/>
      <x:c r="R839"/>
      <x:c r="S839"/>
      <x:c r="T839"/>
      <x:c r="U839"/>
      <x:c r="V839"/>
      <x:c r="W839"/>
      <x:c r="X839"/>
      <x:c r="Y839"/>
      <x:c r="Z839"/>
      <x:c r="AA839"/>
      <x:c r="AB839"/>
      <x:c r="AC839"/>
      <x:c r="AD839"/>
      <x:c r="AE839"/>
      <x:c r="AF839"/>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row>
    <x:row r="840">
      <x:c r="C840"/>
      <x:c r="D840"/>
      <x:c r="E840"/>
      <x:c r="F840"/>
      <x:c r="G840"/>
      <x:c r="H840"/>
      <x:c r="I840"/>
      <x:c r="J840"/>
      <x:c r="K840"/>
      <x:c r="L840"/>
      <x:c r="M840"/>
      <x:c r="N840"/>
      <x:c r="O840"/>
      <x:c r="P840"/>
      <x:c r="Q840"/>
      <x:c r="R840"/>
      <x:c r="S840"/>
      <x:c r="T840"/>
      <x:c r="U840"/>
      <x:c r="V840"/>
      <x:c r="W840"/>
      <x:c r="X840"/>
      <x:c r="Y840"/>
      <x:c r="Z840"/>
      <x:c r="AA840"/>
      <x:c r="AB840"/>
      <x:c r="AC840"/>
      <x:c r="AD840"/>
      <x:c r="AE840"/>
      <x:c r="AF840"/>
      <x:c r="AZ840"/>
      <x:c r="BA840"/>
      <x:c r="BB840"/>
      <x:c r="BC840"/>
      <x:c r="BD840"/>
      <x:c r="BE840"/>
      <x:c r="BF840"/>
      <x:c r="BG840"/>
      <x:c r="BH840"/>
      <x:c r="BI840"/>
      <x:c r="BJ840"/>
      <x:c r="BK840"/>
      <x:c r="BL840"/>
      <x:c r="BM840"/>
      <x:c r="BN840"/>
      <x:c r="BO840"/>
      <x:c r="BP840"/>
      <x:c r="BQ840"/>
      <x:c r="BR840"/>
      <x:c r="BS840"/>
      <x:c r="BT840"/>
      <x:c r="BU840"/>
      <x:c r="BV840"/>
      <x:c r="BW840"/>
      <x:c r="BX840"/>
      <x:c r="BY840"/>
      <x:c r="BZ840"/>
      <x:c r="CA840"/>
      <x:c r="CB840"/>
      <x:c r="CC840"/>
    </x:row>
    <x:row r="841">
      <x:c r="C841"/>
      <x:c r="D841"/>
      <x:c r="E841"/>
      <x:c r="F841"/>
      <x:c r="G841"/>
      <x:c r="H841"/>
      <x:c r="I841"/>
      <x:c r="J841"/>
      <x:c r="K841"/>
      <x:c r="L841"/>
      <x:c r="M841"/>
      <x:c r="N841"/>
      <x:c r="O841"/>
      <x:c r="P841"/>
      <x:c r="Q841"/>
      <x:c r="R841"/>
      <x:c r="S841"/>
      <x:c r="T841"/>
      <x:c r="U841"/>
      <x:c r="V841"/>
      <x:c r="W841"/>
      <x:c r="X841"/>
      <x:c r="Y841"/>
      <x:c r="Z841"/>
      <x:c r="AA841"/>
      <x:c r="AB841"/>
      <x:c r="AC841"/>
      <x:c r="AD841"/>
      <x:c r="AE841"/>
      <x:c r="AF841"/>
      <x:c r="AZ841"/>
      <x:c r="BA841"/>
      <x:c r="BB841"/>
      <x:c r="BC841"/>
      <x:c r="BD841"/>
      <x:c r="BE841"/>
      <x:c r="BF841"/>
      <x:c r="BG841"/>
      <x:c r="BH841"/>
      <x:c r="BI841"/>
      <x:c r="BJ841"/>
      <x:c r="BK841"/>
      <x:c r="BL841"/>
      <x:c r="BM841"/>
      <x:c r="BN841"/>
      <x:c r="BO841"/>
      <x:c r="BP841"/>
      <x:c r="BQ841"/>
      <x:c r="BR841"/>
      <x:c r="BS841"/>
      <x:c r="BT841"/>
      <x:c r="BU841"/>
      <x:c r="BV841"/>
      <x:c r="BW841"/>
      <x:c r="BX841"/>
      <x:c r="BY841"/>
      <x:c r="BZ841"/>
      <x:c r="CA841"/>
      <x:c r="CB841"/>
      <x:c r="CC841"/>
    </x:row>
    <x:row r="842">
      <x:c r="C842"/>
      <x:c r="D842"/>
      <x:c r="E842"/>
      <x:c r="F842"/>
      <x:c r="G842"/>
      <x:c r="H842"/>
      <x:c r="I842"/>
      <x:c r="J842"/>
      <x:c r="K842"/>
      <x:c r="L842"/>
      <x:c r="M842"/>
      <x:c r="N842"/>
      <x:c r="O842"/>
      <x:c r="P842"/>
      <x:c r="Q842"/>
      <x:c r="R842"/>
      <x:c r="S842"/>
      <x:c r="T842"/>
      <x:c r="U842"/>
      <x:c r="V842"/>
      <x:c r="W842"/>
      <x:c r="X842"/>
      <x:c r="Y842"/>
      <x:c r="Z842"/>
      <x:c r="AA842"/>
      <x:c r="AB842"/>
      <x:c r="AC842"/>
      <x:c r="AD842"/>
      <x:c r="AE842"/>
      <x:c r="AF842"/>
      <x:c r="AZ842"/>
      <x:c r="BA842"/>
      <x:c r="BB842"/>
      <x:c r="BC842"/>
      <x:c r="BD842"/>
      <x:c r="BE842"/>
      <x:c r="BF842"/>
      <x:c r="BG842"/>
      <x:c r="BH842"/>
      <x:c r="BI842"/>
      <x:c r="BJ842"/>
      <x:c r="BK842"/>
      <x:c r="BL842"/>
      <x:c r="BM842"/>
      <x:c r="BN842"/>
      <x:c r="BO842"/>
      <x:c r="BP842"/>
      <x:c r="BQ842"/>
      <x:c r="BR842"/>
      <x:c r="BS842"/>
      <x:c r="BT842"/>
      <x:c r="BU842"/>
      <x:c r="BV842"/>
      <x:c r="BW842"/>
      <x:c r="BX842"/>
      <x:c r="BY842"/>
      <x:c r="BZ842"/>
      <x:c r="CA842"/>
      <x:c r="CB842"/>
      <x:c r="CC842"/>
    </x:row>
    <x:row r="843">
      <x:c r="C843"/>
      <x:c r="D843"/>
      <x:c r="E843"/>
      <x:c r="F843"/>
      <x:c r="G843"/>
      <x:c r="H843"/>
      <x:c r="I843"/>
      <x:c r="J843"/>
      <x:c r="K843"/>
      <x:c r="L843"/>
      <x:c r="M843"/>
      <x:c r="N843"/>
      <x:c r="O843"/>
      <x:c r="P843"/>
      <x:c r="Q843"/>
      <x:c r="R843"/>
      <x:c r="S843"/>
      <x:c r="T843"/>
      <x:c r="U843"/>
      <x:c r="V843"/>
      <x:c r="W843"/>
      <x:c r="X843"/>
      <x:c r="Y843"/>
      <x:c r="Z843"/>
      <x:c r="AA843"/>
      <x:c r="AB843"/>
      <x:c r="AC843"/>
      <x:c r="AD843"/>
      <x:c r="AE843"/>
      <x:c r="AF843"/>
      <x:c r="AZ843"/>
      <x:c r="BA843"/>
      <x:c r="BB843"/>
      <x:c r="BC843"/>
      <x:c r="BD843"/>
      <x:c r="BE843"/>
      <x:c r="BF843"/>
      <x:c r="BG843"/>
      <x:c r="BH843"/>
      <x:c r="BI843"/>
      <x:c r="BJ843"/>
      <x:c r="BK843"/>
      <x:c r="BL843"/>
      <x:c r="BM843"/>
      <x:c r="BN843"/>
      <x:c r="BO843"/>
      <x:c r="BP843"/>
      <x:c r="BQ843"/>
      <x:c r="BR843"/>
      <x:c r="BS843"/>
      <x:c r="BT843"/>
      <x:c r="BU843"/>
      <x:c r="BV843"/>
      <x:c r="BW843"/>
      <x:c r="BX843"/>
      <x:c r="BY843"/>
      <x:c r="BZ843"/>
      <x:c r="CA843"/>
      <x:c r="CB843"/>
      <x:c r="CC843"/>
    </x:row>
    <x:row r="844">
      <x:c r="C844"/>
      <x:c r="D844"/>
      <x:c r="E844"/>
      <x:c r="F844"/>
      <x:c r="G844"/>
      <x:c r="H844"/>
      <x:c r="I844"/>
      <x:c r="J844"/>
      <x:c r="K844"/>
      <x:c r="L844"/>
      <x:c r="M844"/>
      <x:c r="N844"/>
      <x:c r="O844"/>
      <x:c r="P844"/>
      <x:c r="Q844"/>
      <x:c r="R844"/>
      <x:c r="S844"/>
      <x:c r="T844"/>
      <x:c r="U844"/>
      <x:c r="V844"/>
      <x:c r="W844"/>
      <x:c r="X844"/>
      <x:c r="Y844"/>
      <x:c r="Z844"/>
      <x:c r="AA844"/>
      <x:c r="AB844"/>
      <x:c r="AC844"/>
      <x:c r="AD844"/>
      <x:c r="AE844"/>
      <x:c r="AF844"/>
      <x:c r="AZ844"/>
      <x:c r="BA844"/>
      <x:c r="BB844"/>
      <x:c r="BC844"/>
      <x:c r="BD844"/>
      <x:c r="BE844"/>
      <x:c r="BF844"/>
      <x:c r="BG844"/>
      <x:c r="BH844"/>
      <x:c r="BI844"/>
      <x:c r="BJ844"/>
      <x:c r="BK844"/>
      <x:c r="BL844"/>
      <x:c r="BM844"/>
      <x:c r="BN844"/>
      <x:c r="BO844"/>
      <x:c r="BP844"/>
      <x:c r="BQ844"/>
      <x:c r="BR844"/>
      <x:c r="BS844"/>
      <x:c r="BT844"/>
      <x:c r="BU844"/>
      <x:c r="BV844"/>
      <x:c r="BW844"/>
      <x:c r="BX844"/>
      <x:c r="BY844"/>
      <x:c r="BZ844"/>
      <x:c r="CA844"/>
      <x:c r="CB844"/>
      <x:c r="CC844"/>
    </x:row>
    <x:row r="845">
      <x:c r="C845"/>
      <x:c r="D845"/>
      <x:c r="E845"/>
      <x:c r="F845"/>
      <x:c r="G845"/>
      <x:c r="H845"/>
      <x:c r="I845"/>
      <x:c r="J845"/>
      <x:c r="K845"/>
      <x:c r="L845"/>
      <x:c r="M845"/>
      <x:c r="N845"/>
      <x:c r="O845"/>
      <x:c r="P845"/>
      <x:c r="Q845"/>
      <x:c r="R845"/>
      <x:c r="S845"/>
      <x:c r="T845"/>
      <x:c r="U845"/>
      <x:c r="V845"/>
      <x:c r="W845"/>
      <x:c r="X845"/>
      <x:c r="Y845"/>
      <x:c r="Z845"/>
      <x:c r="AA845"/>
      <x:c r="AB845"/>
      <x:c r="AC845"/>
      <x:c r="AD845"/>
      <x:c r="AE845"/>
      <x:c r="AF845"/>
      <x:c r="AZ845"/>
      <x:c r="BA845"/>
      <x:c r="BB845"/>
      <x:c r="BC845"/>
      <x:c r="BD845"/>
      <x:c r="BE845"/>
      <x:c r="BF845"/>
      <x:c r="BG845"/>
      <x:c r="BH845"/>
      <x:c r="BI845"/>
      <x:c r="BJ845"/>
      <x:c r="BK845"/>
      <x:c r="BL845"/>
      <x:c r="BM845"/>
      <x:c r="BN845"/>
      <x:c r="BO845"/>
      <x:c r="BP845"/>
      <x:c r="BQ845"/>
      <x:c r="BR845"/>
      <x:c r="BS845"/>
      <x:c r="BT845"/>
      <x:c r="BU845"/>
      <x:c r="BV845"/>
      <x:c r="BW845"/>
      <x:c r="BX845"/>
      <x:c r="BY845"/>
      <x:c r="BZ845"/>
      <x:c r="CA845"/>
      <x:c r="CB845"/>
      <x:c r="CC845"/>
    </x:row>
    <x:row r="846">
      <x:c r="C846"/>
      <x:c r="D846"/>
      <x:c r="E846"/>
      <x:c r="F846"/>
      <x:c r="G846"/>
      <x:c r="H846"/>
      <x:c r="I846"/>
      <x:c r="J846"/>
      <x:c r="K846"/>
      <x:c r="L846"/>
      <x:c r="M846"/>
      <x:c r="N846"/>
      <x:c r="O846"/>
      <x:c r="P846"/>
      <x:c r="Q846"/>
      <x:c r="R846"/>
      <x:c r="S846"/>
      <x:c r="T846"/>
      <x:c r="U846"/>
      <x:c r="V846"/>
      <x:c r="W846"/>
      <x:c r="X846"/>
      <x:c r="Y846"/>
      <x:c r="Z846"/>
      <x:c r="AA846"/>
      <x:c r="AB846"/>
      <x:c r="AC846"/>
      <x:c r="AD846"/>
      <x:c r="AE846"/>
      <x:c r="AF846"/>
      <x:c r="AZ846"/>
      <x:c r="BA846"/>
      <x:c r="BB846"/>
      <x:c r="BC846"/>
      <x:c r="BD846"/>
      <x:c r="BE846"/>
      <x:c r="BF846"/>
      <x:c r="BG846"/>
      <x:c r="BH846"/>
      <x:c r="BI846"/>
      <x:c r="BJ846"/>
      <x:c r="BK846"/>
      <x:c r="BL846"/>
      <x:c r="BM846"/>
      <x:c r="BN846"/>
      <x:c r="BO846"/>
      <x:c r="BP846"/>
      <x:c r="BQ846"/>
      <x:c r="BR846"/>
      <x:c r="BS846"/>
      <x:c r="BT846"/>
      <x:c r="BU846"/>
      <x:c r="BV846"/>
      <x:c r="BW846"/>
      <x:c r="BX846"/>
      <x:c r="BY846"/>
      <x:c r="BZ846"/>
      <x:c r="CA846"/>
      <x:c r="CB846"/>
      <x:c r="CC846"/>
    </x:row>
    <x:row r="847">
      <x:c r="C847"/>
      <x:c r="D847"/>
      <x:c r="E847"/>
      <x:c r="F847"/>
      <x:c r="G847"/>
      <x:c r="H847"/>
      <x:c r="I847"/>
      <x:c r="J847"/>
      <x:c r="K847"/>
      <x:c r="L847"/>
      <x:c r="M847"/>
      <x:c r="N847"/>
      <x:c r="O847"/>
      <x:c r="P847"/>
      <x:c r="Q847"/>
      <x:c r="R847"/>
      <x:c r="S847"/>
      <x:c r="T847"/>
      <x:c r="U847"/>
      <x:c r="V847"/>
      <x:c r="W847"/>
      <x:c r="X847"/>
      <x:c r="Y847"/>
      <x:c r="Z847"/>
      <x:c r="AA847"/>
      <x:c r="AB847"/>
      <x:c r="AC847"/>
      <x:c r="AD847"/>
      <x:c r="AE847"/>
      <x:c r="AF847"/>
      <x:c r="AZ847"/>
      <x:c r="BA847"/>
      <x:c r="BB847"/>
      <x:c r="BC847"/>
      <x:c r="BD847"/>
      <x:c r="BE847"/>
      <x:c r="BF847"/>
      <x:c r="BG847"/>
      <x:c r="BH847"/>
      <x:c r="BI847"/>
      <x:c r="BJ847"/>
      <x:c r="BK847"/>
      <x:c r="BL847"/>
      <x:c r="BM847"/>
      <x:c r="BN847"/>
      <x:c r="BO847"/>
      <x:c r="BP847"/>
      <x:c r="BQ847"/>
      <x:c r="BR847"/>
      <x:c r="BS847"/>
      <x:c r="BT847"/>
      <x:c r="BU847"/>
      <x:c r="BV847"/>
      <x:c r="BW847"/>
      <x:c r="BX847"/>
      <x:c r="BY847"/>
      <x:c r="BZ847"/>
      <x:c r="CA847"/>
      <x:c r="CB847"/>
      <x:c r="CC847"/>
    </x:row>
    <x:row r="848">
      <x:c r="C848"/>
      <x:c r="D848"/>
      <x:c r="E848"/>
      <x:c r="F848"/>
      <x:c r="G848"/>
      <x:c r="H848"/>
      <x:c r="I848"/>
      <x:c r="J848"/>
      <x:c r="K848"/>
      <x:c r="L848"/>
      <x:c r="M848"/>
      <x:c r="N848"/>
      <x:c r="O848"/>
      <x:c r="P848"/>
      <x:c r="Q848"/>
      <x:c r="R848"/>
      <x:c r="S848"/>
      <x:c r="T848"/>
      <x:c r="U848"/>
      <x:c r="V848"/>
      <x:c r="W848"/>
      <x:c r="X848"/>
      <x:c r="Y848"/>
      <x:c r="Z848"/>
      <x:c r="AA848"/>
      <x:c r="AB848"/>
      <x:c r="AC848"/>
      <x:c r="AD848"/>
      <x:c r="AE848"/>
      <x:c r="AF848"/>
      <x:c r="AZ848"/>
      <x:c r="BA848"/>
      <x:c r="BB848"/>
      <x:c r="BC848"/>
      <x:c r="BD848"/>
      <x:c r="BE848"/>
      <x:c r="BF848"/>
      <x:c r="BG848"/>
      <x:c r="BH848"/>
      <x:c r="BI848"/>
      <x:c r="BJ848"/>
      <x:c r="BK848"/>
      <x:c r="BL848"/>
      <x:c r="BM848"/>
      <x:c r="BN848"/>
      <x:c r="BO848"/>
      <x:c r="BP848"/>
      <x:c r="BQ848"/>
      <x:c r="BR848"/>
      <x:c r="BS848"/>
      <x:c r="BT848"/>
      <x:c r="BU848"/>
      <x:c r="BV848"/>
      <x:c r="BW848"/>
      <x:c r="BX848"/>
      <x:c r="BY848"/>
      <x:c r="BZ848"/>
      <x:c r="CA848"/>
      <x:c r="CB848"/>
      <x:c r="CC848"/>
    </x:row>
    <x:row r="849">
      <x:c r="C849"/>
      <x:c r="D849"/>
      <x:c r="E849"/>
      <x:c r="F849"/>
      <x:c r="G849"/>
      <x:c r="H849"/>
      <x:c r="I849"/>
      <x:c r="J849"/>
      <x:c r="K849"/>
      <x:c r="L849"/>
      <x:c r="M849"/>
      <x:c r="N849"/>
      <x:c r="O849"/>
      <x:c r="P849"/>
      <x:c r="Q849"/>
      <x:c r="R849"/>
      <x:c r="S849"/>
      <x:c r="T849"/>
      <x:c r="U849"/>
      <x:c r="V849"/>
      <x:c r="W849"/>
      <x:c r="X849"/>
      <x:c r="Y849"/>
      <x:c r="Z849"/>
      <x:c r="AA849"/>
      <x:c r="AB849"/>
      <x:c r="AC849"/>
      <x:c r="AD849"/>
      <x:c r="AE849"/>
      <x:c r="AF849"/>
      <x:c r="AZ849"/>
      <x:c r="BA849"/>
      <x:c r="BB849"/>
      <x:c r="BC849"/>
      <x:c r="BD849"/>
      <x:c r="BE849"/>
      <x:c r="BF849"/>
      <x:c r="BG849"/>
      <x:c r="BH849"/>
      <x:c r="BI849"/>
      <x:c r="BJ849"/>
      <x:c r="BK849"/>
      <x:c r="BL849"/>
      <x:c r="BM849"/>
      <x:c r="BN849"/>
      <x:c r="BO849"/>
      <x:c r="BP849"/>
      <x:c r="BQ849"/>
      <x:c r="BR849"/>
      <x:c r="BS849"/>
      <x:c r="BT849"/>
      <x:c r="BU849"/>
      <x:c r="BV849"/>
      <x:c r="BW849"/>
      <x:c r="BX849"/>
      <x:c r="BY849"/>
      <x:c r="BZ849"/>
      <x:c r="CA849"/>
      <x:c r="CB849"/>
      <x:c r="CC849"/>
    </x:row>
    <x:row r="850">
      <x:c r="C850"/>
      <x:c r="D850"/>
      <x:c r="E850"/>
      <x:c r="F850"/>
      <x:c r="G850"/>
      <x:c r="H850"/>
      <x:c r="I850"/>
      <x:c r="J850"/>
      <x:c r="K850"/>
      <x:c r="L850"/>
      <x:c r="M850"/>
      <x:c r="N850"/>
      <x:c r="O850"/>
      <x:c r="P850"/>
      <x:c r="Q850"/>
      <x:c r="R850"/>
      <x:c r="S850"/>
      <x:c r="T850"/>
      <x:c r="U850"/>
      <x:c r="V850"/>
      <x:c r="W850"/>
      <x:c r="X850"/>
      <x:c r="Y850"/>
      <x:c r="Z850"/>
      <x:c r="AA850"/>
      <x:c r="AB850"/>
      <x:c r="AC850"/>
      <x:c r="AD850"/>
      <x:c r="AE850"/>
      <x:c r="AF850"/>
      <x:c r="AZ850"/>
      <x:c r="BA850"/>
      <x:c r="BB850"/>
      <x:c r="BC850"/>
      <x:c r="BD850"/>
      <x:c r="BE850"/>
      <x:c r="BF850"/>
      <x:c r="BG850"/>
      <x:c r="BH850"/>
      <x:c r="BI850"/>
      <x:c r="BJ850"/>
      <x:c r="BK850"/>
      <x:c r="BL850"/>
      <x:c r="BM850"/>
      <x:c r="BN850"/>
      <x:c r="BO850"/>
      <x:c r="BP850"/>
      <x:c r="BQ850"/>
      <x:c r="BR850"/>
      <x:c r="BS850"/>
      <x:c r="BT850"/>
      <x:c r="BU850"/>
      <x:c r="BV850"/>
      <x:c r="BW850"/>
      <x:c r="BX850"/>
      <x:c r="BY850"/>
      <x:c r="BZ850"/>
      <x:c r="CA850"/>
      <x:c r="CB850"/>
      <x:c r="CC850"/>
    </x:row>
    <x:row r="851">
      <x:c r="C851"/>
      <x:c r="D851"/>
      <x:c r="E851"/>
      <x:c r="F851"/>
      <x:c r="G851"/>
      <x:c r="H851"/>
      <x:c r="I851"/>
      <x:c r="J851"/>
      <x:c r="K851"/>
      <x:c r="L851"/>
      <x:c r="M851"/>
      <x:c r="N851"/>
      <x:c r="O851"/>
      <x:c r="P851"/>
      <x:c r="Q851"/>
      <x:c r="R851"/>
      <x:c r="S851"/>
      <x:c r="T851"/>
      <x:c r="U851"/>
      <x:c r="V851"/>
      <x:c r="W851"/>
      <x:c r="X851"/>
      <x:c r="Y851"/>
      <x:c r="Z851"/>
      <x:c r="AA851"/>
      <x:c r="AB851"/>
      <x:c r="AC851"/>
      <x:c r="AD851"/>
      <x:c r="AE851"/>
      <x:c r="AF851"/>
      <x:c r="AZ851"/>
      <x:c r="BA851"/>
      <x:c r="BB851"/>
      <x:c r="BC851"/>
      <x:c r="BD851"/>
      <x:c r="BE851"/>
      <x:c r="BF851"/>
      <x:c r="BG851"/>
      <x:c r="BH851"/>
      <x:c r="BI851"/>
      <x:c r="BJ851"/>
      <x:c r="BK851"/>
      <x:c r="BL851"/>
      <x:c r="BM851"/>
      <x:c r="BN851"/>
      <x:c r="BO851"/>
      <x:c r="BP851"/>
      <x:c r="BQ851"/>
      <x:c r="BR851"/>
      <x:c r="BS851"/>
      <x:c r="BT851"/>
      <x:c r="BU851"/>
      <x:c r="BV851"/>
      <x:c r="BW851"/>
      <x:c r="BX851"/>
      <x:c r="BY851"/>
      <x:c r="BZ851"/>
      <x:c r="CA851"/>
      <x:c r="CB851"/>
      <x:c r="CC851"/>
    </x:row>
    <x:row r="852">
      <x:c r="C852"/>
      <x:c r="D852"/>
      <x:c r="E852"/>
      <x:c r="F852"/>
      <x:c r="G852"/>
      <x:c r="H852"/>
      <x:c r="I852"/>
      <x:c r="J852"/>
      <x:c r="K852"/>
      <x:c r="L852"/>
      <x:c r="M852"/>
      <x:c r="N852"/>
      <x:c r="O852"/>
      <x:c r="P852"/>
      <x:c r="Q852"/>
      <x:c r="R852"/>
      <x:c r="S852"/>
      <x:c r="T852"/>
      <x:c r="U852"/>
      <x:c r="V852"/>
      <x:c r="W852"/>
      <x:c r="X852"/>
      <x:c r="Y852"/>
      <x:c r="Z852"/>
      <x:c r="AA852"/>
      <x:c r="AB852"/>
      <x:c r="AC852"/>
      <x:c r="AD852"/>
      <x:c r="AE852"/>
      <x:c r="AF852"/>
      <x:c r="AZ852"/>
      <x:c r="BA852"/>
      <x:c r="BB852"/>
      <x:c r="BC852"/>
      <x:c r="BD852"/>
      <x:c r="BE852"/>
      <x:c r="BF852"/>
      <x:c r="BG852"/>
      <x:c r="BH852"/>
      <x:c r="BI852"/>
      <x:c r="BJ852"/>
      <x:c r="BK852"/>
      <x:c r="BL852"/>
      <x:c r="BM852"/>
      <x:c r="BN852"/>
      <x:c r="BO852"/>
      <x:c r="BP852"/>
      <x:c r="BQ852"/>
      <x:c r="BR852"/>
      <x:c r="BS852"/>
      <x:c r="BT852"/>
      <x:c r="BU852"/>
      <x:c r="BV852"/>
      <x:c r="BW852"/>
      <x:c r="BX852"/>
      <x:c r="BY852"/>
      <x:c r="BZ852"/>
      <x:c r="CA852"/>
      <x:c r="CB852"/>
      <x:c r="CC852"/>
    </x:row>
    <x:row r="853">
      <x:c r="C853"/>
      <x:c r="D853"/>
      <x:c r="E853"/>
      <x:c r="F853"/>
      <x:c r="G853"/>
      <x:c r="H853"/>
      <x:c r="I853"/>
      <x:c r="J853"/>
      <x:c r="K853"/>
      <x:c r="L853"/>
      <x:c r="M853"/>
      <x:c r="N853"/>
      <x:c r="O853"/>
      <x:c r="P853"/>
      <x:c r="Q853"/>
      <x:c r="R853"/>
      <x:c r="S853"/>
      <x:c r="T853"/>
      <x:c r="U853"/>
      <x:c r="V853"/>
      <x:c r="W853"/>
      <x:c r="X853"/>
      <x:c r="Y853"/>
      <x:c r="Z853"/>
      <x:c r="AA853"/>
      <x:c r="AB853"/>
      <x:c r="AC853"/>
      <x:c r="AD853"/>
      <x:c r="AE853"/>
      <x:c r="AF853"/>
      <x:c r="AZ853"/>
      <x:c r="BA853"/>
      <x:c r="BB853"/>
      <x:c r="BC853"/>
      <x:c r="BD853"/>
      <x:c r="BE853"/>
      <x:c r="BF853"/>
      <x:c r="BG853"/>
      <x:c r="BH853"/>
      <x:c r="BI853"/>
      <x:c r="BJ853"/>
      <x:c r="BK853"/>
      <x:c r="BL853"/>
      <x:c r="BM853"/>
      <x:c r="BN853"/>
      <x:c r="BO853"/>
      <x:c r="BP853"/>
      <x:c r="BQ853"/>
      <x:c r="BR853"/>
      <x:c r="BS853"/>
      <x:c r="BT853"/>
      <x:c r="BU853"/>
      <x:c r="BV853"/>
      <x:c r="BW853"/>
      <x:c r="BX853"/>
      <x:c r="BY853"/>
      <x:c r="BZ853"/>
      <x:c r="CA853"/>
      <x:c r="CB853"/>
      <x:c r="CC853"/>
    </x:row>
    <x:row r="854">
      <x:c r="C854"/>
      <x:c r="D854"/>
      <x:c r="E854"/>
      <x:c r="F854"/>
      <x:c r="G854"/>
      <x:c r="H854"/>
      <x:c r="I854"/>
      <x:c r="J854"/>
      <x:c r="K854"/>
      <x:c r="L854"/>
      <x:c r="M854"/>
      <x:c r="N854"/>
      <x:c r="O854"/>
      <x:c r="P854"/>
      <x:c r="Q854"/>
      <x:c r="R854"/>
      <x:c r="S854"/>
      <x:c r="T854"/>
      <x:c r="U854"/>
      <x:c r="V854"/>
      <x:c r="W854"/>
      <x:c r="X854"/>
      <x:c r="Y854"/>
      <x:c r="Z854"/>
      <x:c r="AA854"/>
      <x:c r="AB854"/>
      <x:c r="AC854"/>
      <x:c r="AD854"/>
      <x:c r="AE854"/>
      <x:c r="AF854"/>
      <x:c r="AZ854"/>
      <x:c r="BA854"/>
      <x:c r="BB854"/>
      <x:c r="BC854"/>
      <x:c r="BD854"/>
      <x:c r="BE854"/>
      <x:c r="BF854"/>
      <x:c r="BG854"/>
      <x:c r="BH854"/>
      <x:c r="BI854"/>
      <x:c r="BJ854"/>
      <x:c r="BK854"/>
      <x:c r="BL854"/>
      <x:c r="BM854"/>
      <x:c r="BN854"/>
      <x:c r="BO854"/>
      <x:c r="BP854"/>
      <x:c r="BQ854"/>
      <x:c r="BR854"/>
      <x:c r="BS854"/>
      <x:c r="BT854"/>
      <x:c r="BU854"/>
      <x:c r="BV854"/>
      <x:c r="BW854"/>
      <x:c r="BX854"/>
      <x:c r="BY854"/>
      <x:c r="BZ854"/>
      <x:c r="CA854"/>
      <x:c r="CB854"/>
      <x:c r="CC854"/>
    </x:row>
    <x:row r="855">
      <x:c r="C855"/>
      <x:c r="D855"/>
      <x:c r="E855"/>
      <x:c r="F855"/>
      <x:c r="G855"/>
      <x:c r="H855"/>
      <x:c r="I855"/>
      <x:c r="J855"/>
      <x:c r="K855"/>
      <x:c r="L855"/>
      <x:c r="M855"/>
      <x:c r="N855"/>
      <x:c r="O855"/>
      <x:c r="P855"/>
      <x:c r="Q855"/>
      <x:c r="R855"/>
      <x:c r="S855"/>
      <x:c r="T855"/>
      <x:c r="U855"/>
      <x:c r="V855"/>
      <x:c r="W855"/>
      <x:c r="X855"/>
      <x:c r="Y855"/>
      <x:c r="Z855"/>
      <x:c r="AA855"/>
      <x:c r="AB855"/>
      <x:c r="AC855"/>
      <x:c r="AD855"/>
      <x:c r="AE855"/>
      <x:c r="AF855"/>
      <x:c r="AZ855"/>
      <x:c r="BA855"/>
      <x:c r="BB855"/>
      <x:c r="BC855"/>
      <x:c r="BD855"/>
      <x:c r="BE855"/>
      <x:c r="BF855"/>
      <x:c r="BG855"/>
      <x:c r="BH855"/>
      <x:c r="BI855"/>
      <x:c r="BJ855"/>
      <x:c r="BK855"/>
      <x:c r="BL855"/>
      <x:c r="BM855"/>
      <x:c r="BN855"/>
      <x:c r="BO855"/>
      <x:c r="BP855"/>
      <x:c r="BQ855"/>
      <x:c r="BR855"/>
      <x:c r="BS855"/>
      <x:c r="BT855"/>
      <x:c r="BU855"/>
      <x:c r="BV855"/>
      <x:c r="BW855"/>
      <x:c r="BX855"/>
      <x:c r="BY855"/>
      <x:c r="BZ855"/>
      <x:c r="CA855"/>
      <x:c r="CB855"/>
      <x:c r="CC855"/>
    </x:row>
    <x:row r="856">
      <x:c r="C856"/>
      <x:c r="D856"/>
      <x:c r="E856"/>
      <x:c r="F856"/>
      <x:c r="G856"/>
      <x:c r="H856"/>
      <x:c r="I856"/>
      <x:c r="J856"/>
      <x:c r="K856"/>
      <x:c r="L856"/>
      <x:c r="M856"/>
      <x:c r="N856"/>
      <x:c r="O856"/>
      <x:c r="P856"/>
      <x:c r="Q856"/>
      <x:c r="R856"/>
      <x:c r="S856"/>
      <x:c r="T856"/>
      <x:c r="U856"/>
      <x:c r="V856"/>
      <x:c r="W856"/>
      <x:c r="X856"/>
      <x:c r="Y856"/>
      <x:c r="Z856"/>
      <x:c r="AA856"/>
      <x:c r="AB856"/>
      <x:c r="AC856"/>
      <x:c r="AD856"/>
      <x:c r="AE856"/>
      <x:c r="AF856"/>
      <x:c r="AZ856"/>
      <x:c r="BA856"/>
      <x:c r="BB856"/>
      <x:c r="BC856"/>
      <x:c r="BD856"/>
      <x:c r="BE856"/>
      <x:c r="BF856"/>
      <x:c r="BG856"/>
      <x:c r="BH856"/>
      <x:c r="BI856"/>
      <x:c r="BJ856"/>
      <x:c r="BK856"/>
      <x:c r="BL856"/>
      <x:c r="BM856"/>
      <x:c r="BN856"/>
      <x:c r="BO856"/>
      <x:c r="BP856"/>
      <x:c r="BQ856"/>
      <x:c r="BR856"/>
      <x:c r="BS856"/>
      <x:c r="BT856"/>
      <x:c r="BU856"/>
      <x:c r="BV856"/>
      <x:c r="BW856"/>
      <x:c r="BX856"/>
      <x:c r="BY856"/>
      <x:c r="BZ856"/>
      <x:c r="CA856"/>
      <x:c r="CB856"/>
      <x:c r="CC856"/>
    </x:row>
    <x:row r="857">
      <x:c r="C857"/>
      <x:c r="D857"/>
      <x:c r="E857"/>
      <x:c r="F857"/>
      <x:c r="G857"/>
      <x:c r="H857"/>
      <x:c r="I857"/>
      <x:c r="J857"/>
      <x:c r="K857"/>
      <x:c r="L857"/>
      <x:c r="M857"/>
      <x:c r="N857"/>
      <x:c r="O857"/>
      <x:c r="P857"/>
      <x:c r="Q857"/>
      <x:c r="R857"/>
      <x:c r="S857"/>
      <x:c r="T857"/>
      <x:c r="U857"/>
      <x:c r="V857"/>
      <x:c r="W857"/>
      <x:c r="X857"/>
      <x:c r="Y857"/>
      <x:c r="Z857"/>
      <x:c r="AA857"/>
      <x:c r="AB857"/>
      <x:c r="AC857"/>
      <x:c r="AD857"/>
      <x:c r="AE857"/>
      <x:c r="AF857"/>
      <x:c r="AZ857"/>
      <x:c r="BA857"/>
      <x:c r="BB857"/>
      <x:c r="BC857"/>
      <x:c r="BD857"/>
      <x:c r="BE857"/>
      <x:c r="BF857"/>
      <x:c r="BG857"/>
      <x:c r="BH857"/>
      <x:c r="BI857"/>
      <x:c r="BJ857"/>
      <x:c r="BK857"/>
      <x:c r="BL857"/>
      <x:c r="BM857"/>
      <x:c r="BN857"/>
      <x:c r="BO857"/>
      <x:c r="BP857"/>
      <x:c r="BQ857"/>
      <x:c r="BR857"/>
      <x:c r="BS857"/>
      <x:c r="BT857"/>
      <x:c r="BU857"/>
      <x:c r="BV857"/>
      <x:c r="BW857"/>
      <x:c r="BX857"/>
      <x:c r="BY857"/>
      <x:c r="BZ857"/>
      <x:c r="CA857"/>
      <x:c r="CB857"/>
      <x:c r="CC857"/>
    </x:row>
    <x:row r="858">
      <x:c r="C858"/>
      <x:c r="D858"/>
      <x:c r="E858"/>
      <x:c r="F858"/>
      <x:c r="G858"/>
      <x:c r="H858"/>
      <x:c r="I858"/>
      <x:c r="J858"/>
      <x:c r="K858"/>
      <x:c r="L858"/>
      <x:c r="M858"/>
      <x:c r="N858"/>
      <x:c r="O858"/>
      <x:c r="P858"/>
      <x:c r="Q858"/>
      <x:c r="R858"/>
      <x:c r="S858"/>
      <x:c r="T858"/>
      <x:c r="U858"/>
      <x:c r="V858"/>
      <x:c r="W858"/>
      <x:c r="X858"/>
      <x:c r="Y858"/>
      <x:c r="Z858"/>
      <x:c r="AA858"/>
      <x:c r="AB858"/>
      <x:c r="AC858"/>
      <x:c r="AD858"/>
      <x:c r="AE858"/>
      <x:c r="AF858"/>
      <x:c r="AZ858"/>
      <x:c r="BA858"/>
      <x:c r="BB858"/>
      <x:c r="BC858"/>
      <x:c r="BD858"/>
      <x:c r="BE858"/>
      <x:c r="BF858"/>
      <x:c r="BG858"/>
      <x:c r="BH858"/>
      <x:c r="BI858"/>
      <x:c r="BJ858"/>
      <x:c r="BK858"/>
      <x:c r="BL858"/>
      <x:c r="BM858"/>
      <x:c r="BN858"/>
      <x:c r="BO858"/>
      <x:c r="BP858"/>
      <x:c r="BQ858"/>
      <x:c r="BR858"/>
      <x:c r="BS858"/>
      <x:c r="BT858"/>
      <x:c r="BU858"/>
      <x:c r="BV858"/>
      <x:c r="BW858"/>
      <x:c r="BX858"/>
      <x:c r="BY858"/>
      <x:c r="BZ858"/>
      <x:c r="CA858"/>
      <x:c r="CB858"/>
      <x:c r="CC858"/>
    </x:row>
    <x:row r="859">
      <x:c r="C859"/>
      <x:c r="D859"/>
      <x:c r="E859"/>
      <x:c r="F859"/>
      <x:c r="G859"/>
      <x:c r="H859"/>
      <x:c r="I859"/>
      <x:c r="J859"/>
      <x:c r="K859"/>
      <x:c r="L859"/>
      <x:c r="M859"/>
      <x:c r="N859"/>
      <x:c r="O859"/>
      <x:c r="P859"/>
      <x:c r="Q859"/>
      <x:c r="R859"/>
      <x:c r="S859"/>
      <x:c r="T859"/>
      <x:c r="U859"/>
      <x:c r="V859"/>
      <x:c r="W859"/>
      <x:c r="X859"/>
      <x:c r="Y859"/>
      <x:c r="Z859"/>
      <x:c r="AA859"/>
      <x:c r="AB859"/>
      <x:c r="AC859"/>
      <x:c r="AD859"/>
      <x:c r="AE859"/>
      <x:c r="AF859"/>
      <x:c r="AZ859"/>
      <x:c r="BA859"/>
      <x:c r="BB859"/>
      <x:c r="BC859"/>
      <x:c r="BD859"/>
      <x:c r="BE859"/>
      <x:c r="BF859"/>
      <x:c r="BG859"/>
      <x:c r="BH859"/>
      <x:c r="BI859"/>
      <x:c r="BJ859"/>
      <x:c r="BK859"/>
      <x:c r="BL859"/>
      <x:c r="BM859"/>
      <x:c r="BN859"/>
      <x:c r="BO859"/>
      <x:c r="BP859"/>
      <x:c r="BQ859"/>
      <x:c r="BR859"/>
      <x:c r="BS859"/>
      <x:c r="BT859"/>
      <x:c r="BU859"/>
      <x:c r="BV859"/>
      <x:c r="BW859"/>
      <x:c r="BX859"/>
      <x:c r="BY859"/>
      <x:c r="BZ859"/>
      <x:c r="CA859"/>
      <x:c r="CB859"/>
      <x:c r="CC859"/>
    </x:row>
    <x:row r="860">
      <x:c r="C860"/>
      <x:c r="D860"/>
      <x:c r="E860"/>
      <x:c r="F860"/>
      <x:c r="G860"/>
      <x:c r="H860"/>
      <x:c r="I860"/>
      <x:c r="J860"/>
      <x:c r="K860"/>
      <x:c r="L860"/>
      <x:c r="M860"/>
      <x:c r="N860"/>
      <x:c r="O860"/>
      <x:c r="P860"/>
      <x:c r="Q860"/>
      <x:c r="R860"/>
      <x:c r="S860"/>
      <x:c r="T860"/>
      <x:c r="U860"/>
      <x:c r="V860"/>
      <x:c r="W860"/>
      <x:c r="X860"/>
      <x:c r="Y860"/>
      <x:c r="Z860"/>
      <x:c r="AA860"/>
      <x:c r="AB860"/>
      <x:c r="AC860"/>
      <x:c r="AD860"/>
      <x:c r="AE860"/>
      <x:c r="AF860"/>
      <x:c r="AZ860"/>
      <x:c r="BA860"/>
      <x:c r="BB860"/>
      <x:c r="BC860"/>
      <x:c r="BD860"/>
      <x:c r="BE860"/>
      <x:c r="BF860"/>
      <x:c r="BG860"/>
      <x:c r="BH860"/>
      <x:c r="BI860"/>
      <x:c r="BJ860"/>
      <x:c r="BK860"/>
      <x:c r="BL860"/>
      <x:c r="BM860"/>
      <x:c r="BN860"/>
      <x:c r="BO860"/>
      <x:c r="BP860"/>
      <x:c r="BQ860"/>
      <x:c r="BR860"/>
      <x:c r="BS860"/>
      <x:c r="BT860"/>
      <x:c r="BU860"/>
      <x:c r="BV860"/>
      <x:c r="BW860"/>
      <x:c r="BX860"/>
      <x:c r="BY860"/>
      <x:c r="BZ860"/>
      <x:c r="CA860"/>
      <x:c r="CB860"/>
      <x:c r="CC860"/>
    </x:row>
    <x:row r="861">
      <x:c r="C861"/>
      <x:c r="D861"/>
      <x:c r="E861"/>
      <x:c r="F861"/>
      <x:c r="G861"/>
      <x:c r="H861"/>
      <x:c r="I861"/>
      <x:c r="J861"/>
      <x:c r="K861"/>
      <x:c r="L861"/>
      <x:c r="M861"/>
      <x:c r="N861"/>
      <x:c r="O861"/>
      <x:c r="P861"/>
      <x:c r="Q861"/>
      <x:c r="R861"/>
      <x:c r="S861"/>
      <x:c r="T861"/>
      <x:c r="U861"/>
      <x:c r="V861"/>
      <x:c r="W861"/>
      <x:c r="X861"/>
      <x:c r="Y861"/>
      <x:c r="Z861"/>
      <x:c r="AA861"/>
      <x:c r="AB861"/>
      <x:c r="AC861"/>
      <x:c r="AD861"/>
      <x:c r="AE861"/>
      <x:c r="AF861"/>
      <x:c r="AZ861"/>
      <x:c r="BA861"/>
      <x:c r="BB861"/>
      <x:c r="BC861"/>
      <x:c r="BD861"/>
      <x:c r="BE861"/>
      <x:c r="BF861"/>
      <x:c r="BG861"/>
      <x:c r="BH861"/>
      <x:c r="BI861"/>
      <x:c r="BJ861"/>
      <x:c r="BK861"/>
      <x:c r="BL861"/>
      <x:c r="BM861"/>
      <x:c r="BN861"/>
      <x:c r="BO861"/>
      <x:c r="BP861"/>
      <x:c r="BQ861"/>
      <x:c r="BR861"/>
      <x:c r="BS861"/>
      <x:c r="BT861"/>
      <x:c r="BU861"/>
      <x:c r="BV861"/>
      <x:c r="BW861"/>
      <x:c r="BX861"/>
      <x:c r="BY861"/>
      <x:c r="BZ861"/>
      <x:c r="CA861"/>
      <x:c r="CB861"/>
      <x:c r="CC861"/>
    </x:row>
    <x:row r="862">
      <x:c r="C862"/>
      <x:c r="D862"/>
      <x:c r="E862"/>
      <x:c r="F862"/>
      <x:c r="G862"/>
      <x:c r="H862"/>
      <x:c r="I862"/>
      <x:c r="J862"/>
      <x:c r="K862"/>
      <x:c r="L862"/>
      <x:c r="M862"/>
      <x:c r="N862"/>
      <x:c r="O862"/>
      <x:c r="P862"/>
      <x:c r="Q862"/>
      <x:c r="R862"/>
      <x:c r="S862"/>
      <x:c r="T862"/>
      <x:c r="U862"/>
      <x:c r="V862"/>
      <x:c r="W862"/>
      <x:c r="X862"/>
      <x:c r="Y862"/>
      <x:c r="Z862"/>
      <x:c r="AA862"/>
      <x:c r="AB862"/>
      <x:c r="AC862"/>
      <x:c r="AD862"/>
      <x:c r="AE862"/>
      <x:c r="AF862"/>
      <x:c r="AZ862"/>
      <x:c r="BA862"/>
      <x:c r="BB862"/>
      <x:c r="BC862"/>
      <x:c r="BD862"/>
      <x:c r="BE862"/>
      <x:c r="BF862"/>
      <x:c r="BG862"/>
      <x:c r="BH862"/>
      <x:c r="BI862"/>
      <x:c r="BJ862"/>
      <x:c r="BK862"/>
      <x:c r="BL862"/>
      <x:c r="BM862"/>
      <x:c r="BN862"/>
      <x:c r="BO862"/>
      <x:c r="BP862"/>
      <x:c r="BQ862"/>
      <x:c r="BR862"/>
      <x:c r="BS862"/>
      <x:c r="BT862"/>
      <x:c r="BU862"/>
      <x:c r="BV862"/>
      <x:c r="BW862"/>
      <x:c r="BX862"/>
      <x:c r="BY862"/>
      <x:c r="BZ862"/>
      <x:c r="CA862"/>
      <x:c r="CB862"/>
      <x:c r="CC862"/>
    </x:row>
    <x:row r="863">
      <x:c r="C863"/>
      <x:c r="D863"/>
      <x:c r="E863"/>
      <x:c r="F863"/>
      <x:c r="G863"/>
      <x:c r="H863"/>
      <x:c r="I863"/>
      <x:c r="J863"/>
      <x:c r="K863"/>
      <x:c r="L863"/>
      <x:c r="M863"/>
      <x:c r="N863"/>
      <x:c r="O863"/>
      <x:c r="P863"/>
      <x:c r="Q863"/>
      <x:c r="R863"/>
      <x:c r="S863"/>
      <x:c r="T863"/>
      <x:c r="U863"/>
      <x:c r="V863"/>
      <x:c r="W863"/>
      <x:c r="X863"/>
      <x:c r="Y863"/>
      <x:c r="Z863"/>
      <x:c r="AA863"/>
      <x:c r="AB863"/>
      <x:c r="AC863"/>
      <x:c r="AD863"/>
      <x:c r="AE863"/>
      <x:c r="AF863"/>
      <x:c r="AZ863"/>
      <x:c r="BA863"/>
      <x:c r="BB863"/>
      <x:c r="BC863"/>
      <x:c r="BD863"/>
      <x:c r="BE863"/>
      <x:c r="BF863"/>
      <x:c r="BG863"/>
      <x:c r="BH863"/>
      <x:c r="BI863"/>
      <x:c r="BJ863"/>
      <x:c r="BK863"/>
      <x:c r="BL863"/>
      <x:c r="BM863"/>
      <x:c r="BN863"/>
      <x:c r="BO863"/>
      <x:c r="BP863"/>
      <x:c r="BQ863"/>
      <x:c r="BR863"/>
      <x:c r="BS863"/>
      <x:c r="BT863"/>
      <x:c r="BU863"/>
      <x:c r="BV863"/>
      <x:c r="BW863"/>
      <x:c r="BX863"/>
      <x:c r="BY863"/>
      <x:c r="BZ863"/>
      <x:c r="CA863"/>
      <x:c r="CB863"/>
      <x:c r="CC863"/>
    </x:row>
    <x:row r="864">
      <x:c r="C864"/>
      <x:c r="D864"/>
      <x:c r="E864"/>
      <x:c r="F864"/>
      <x:c r="G864"/>
      <x:c r="H864"/>
      <x:c r="I864"/>
      <x:c r="J864"/>
      <x:c r="K864"/>
      <x:c r="L864"/>
      <x:c r="M864"/>
      <x:c r="N864"/>
      <x:c r="O864"/>
      <x:c r="P864"/>
      <x:c r="Q864"/>
      <x:c r="R864"/>
      <x:c r="S864"/>
      <x:c r="T864"/>
      <x:c r="U864"/>
      <x:c r="V864"/>
      <x:c r="W864"/>
      <x:c r="X864"/>
      <x:c r="Y864"/>
      <x:c r="Z864"/>
      <x:c r="AA864"/>
      <x:c r="AB864"/>
      <x:c r="AC864"/>
      <x:c r="AD864"/>
      <x:c r="AE864"/>
      <x:c r="AF864"/>
      <x:c r="AZ864"/>
      <x:c r="BA864"/>
      <x:c r="BB864"/>
      <x:c r="BC864"/>
      <x:c r="BD864"/>
      <x:c r="BE864"/>
      <x:c r="BF864"/>
      <x:c r="BG864"/>
      <x:c r="BH864"/>
      <x:c r="BI864"/>
      <x:c r="BJ864"/>
      <x:c r="BK864"/>
      <x:c r="BL864"/>
      <x:c r="BM864"/>
      <x:c r="BN864"/>
      <x:c r="BO864"/>
      <x:c r="BP864"/>
      <x:c r="BQ864"/>
      <x:c r="BR864"/>
      <x:c r="BS864"/>
      <x:c r="BT864"/>
      <x:c r="BU864"/>
      <x:c r="BV864"/>
      <x:c r="BW864"/>
      <x:c r="BX864"/>
      <x:c r="BY864"/>
      <x:c r="BZ864"/>
      <x:c r="CA864"/>
      <x:c r="CB864"/>
      <x:c r="CC864"/>
    </x:row>
    <x:row r="865">
      <x:c r="C865"/>
      <x:c r="D865"/>
      <x:c r="E865"/>
      <x:c r="F865"/>
      <x:c r="G865"/>
      <x:c r="H865"/>
      <x:c r="I865"/>
      <x:c r="J865"/>
      <x:c r="K865"/>
      <x:c r="L865"/>
      <x:c r="M865"/>
      <x:c r="N865"/>
      <x:c r="O865"/>
      <x:c r="P865"/>
      <x:c r="Q865"/>
      <x:c r="R865"/>
      <x:c r="S865"/>
      <x:c r="T865"/>
      <x:c r="U865"/>
      <x:c r="V865"/>
      <x:c r="W865"/>
      <x:c r="X865"/>
      <x:c r="Y865"/>
      <x:c r="Z865"/>
      <x:c r="AA865"/>
      <x:c r="AB865"/>
      <x:c r="AC865"/>
      <x:c r="AD865"/>
      <x:c r="AE865"/>
      <x:c r="AF865"/>
      <x:c r="AZ865"/>
      <x:c r="BA865"/>
      <x:c r="BB865"/>
      <x:c r="BC865"/>
      <x:c r="BD865"/>
      <x:c r="BE865"/>
      <x:c r="BF865"/>
      <x:c r="BG865"/>
      <x:c r="BH865"/>
      <x:c r="BI865"/>
      <x:c r="BJ865"/>
      <x:c r="BK865"/>
      <x:c r="BL865"/>
      <x:c r="BM865"/>
      <x:c r="BN865"/>
      <x:c r="BO865"/>
      <x:c r="BP865"/>
      <x:c r="BQ865"/>
      <x:c r="BR865"/>
      <x:c r="BS865"/>
      <x:c r="BT865"/>
      <x:c r="BU865"/>
      <x:c r="BV865"/>
      <x:c r="BW865"/>
      <x:c r="BX865"/>
      <x:c r="BY865"/>
      <x:c r="BZ865"/>
      <x:c r="CA865"/>
      <x:c r="CB865"/>
      <x:c r="CC865"/>
    </x:row>
    <x:row r="866">
      <x:c r="C866"/>
      <x:c r="D866"/>
      <x:c r="E866"/>
      <x:c r="F866"/>
      <x:c r="G866"/>
      <x:c r="H866"/>
      <x:c r="I866"/>
      <x:c r="J866"/>
      <x:c r="K866"/>
      <x:c r="L866"/>
      <x:c r="M866"/>
      <x:c r="N866"/>
      <x:c r="O866"/>
      <x:c r="P866"/>
      <x:c r="Q866"/>
      <x:c r="R866"/>
      <x:c r="S866"/>
      <x:c r="T866"/>
      <x:c r="U866"/>
      <x:c r="V866"/>
      <x:c r="W866"/>
      <x:c r="X866"/>
      <x:c r="Y866"/>
      <x:c r="Z866"/>
      <x:c r="AA866"/>
      <x:c r="AB866"/>
      <x:c r="AC866"/>
      <x:c r="AD866"/>
      <x:c r="AE866"/>
      <x:c r="AF866"/>
      <x:c r="AZ866"/>
      <x:c r="BA866"/>
      <x:c r="BB866"/>
      <x:c r="BC866"/>
      <x:c r="BD866"/>
      <x:c r="BE866"/>
      <x:c r="BF866"/>
      <x:c r="BG866"/>
      <x:c r="BH866"/>
      <x:c r="BI866"/>
      <x:c r="BJ866"/>
      <x:c r="BK866"/>
      <x:c r="BL866"/>
      <x:c r="BM866"/>
      <x:c r="BN866"/>
      <x:c r="BO866"/>
      <x:c r="BP866"/>
      <x:c r="BQ866"/>
      <x:c r="BR866"/>
      <x:c r="BS866"/>
      <x:c r="BT866"/>
      <x:c r="BU866"/>
      <x:c r="BV866"/>
      <x:c r="BW866"/>
      <x:c r="BX866"/>
      <x:c r="BY866"/>
      <x:c r="BZ866"/>
      <x:c r="CA866"/>
      <x:c r="CB866"/>
      <x:c r="CC866"/>
    </x:row>
    <x:row r="867">
      <x:c r="C867"/>
      <x:c r="D867"/>
      <x:c r="E867"/>
      <x:c r="F867"/>
      <x:c r="G867"/>
      <x:c r="H867"/>
      <x:c r="I867"/>
      <x:c r="J867"/>
      <x:c r="K867"/>
      <x:c r="L867"/>
      <x:c r="M867"/>
      <x:c r="N867"/>
      <x:c r="O867"/>
      <x:c r="P867"/>
      <x:c r="Q867"/>
      <x:c r="R867"/>
      <x:c r="S867"/>
      <x:c r="T867"/>
      <x:c r="U867"/>
      <x:c r="V867"/>
      <x:c r="W867"/>
      <x:c r="X867"/>
      <x:c r="Y867"/>
      <x:c r="Z867"/>
      <x:c r="AA867"/>
      <x:c r="AB867"/>
      <x:c r="AC867"/>
      <x:c r="AD867"/>
      <x:c r="AE867"/>
      <x:c r="AF867"/>
      <x:c r="AZ867"/>
      <x:c r="BA867"/>
      <x:c r="BB867"/>
      <x:c r="BC867"/>
      <x:c r="BD867"/>
      <x:c r="BE867"/>
      <x:c r="BF867"/>
      <x:c r="BG867"/>
      <x:c r="BH867"/>
      <x:c r="BI867"/>
      <x:c r="BJ867"/>
      <x:c r="BK867"/>
      <x:c r="BL867"/>
      <x:c r="BM867"/>
      <x:c r="BN867"/>
      <x:c r="BO867"/>
      <x:c r="BP867"/>
      <x:c r="BQ867"/>
      <x:c r="BR867"/>
      <x:c r="BS867"/>
      <x:c r="BT867"/>
      <x:c r="BU867"/>
      <x:c r="BV867"/>
      <x:c r="BW867"/>
      <x:c r="BX867"/>
      <x:c r="BY867"/>
      <x:c r="BZ867"/>
      <x:c r="CA867"/>
      <x:c r="CB867"/>
      <x:c r="CC867"/>
    </x:row>
    <x:row r="868">
      <x:c r="C868"/>
      <x:c r="D868"/>
      <x:c r="E868"/>
      <x:c r="F868"/>
      <x:c r="G868"/>
      <x:c r="H868"/>
      <x:c r="I868"/>
      <x:c r="J868"/>
      <x:c r="K868"/>
      <x:c r="L868"/>
      <x:c r="M868"/>
      <x:c r="N868"/>
      <x:c r="O868"/>
      <x:c r="P868"/>
      <x:c r="Q868"/>
      <x:c r="R868"/>
      <x:c r="S868"/>
      <x:c r="T868"/>
      <x:c r="U868"/>
      <x:c r="V868"/>
      <x:c r="W868"/>
      <x:c r="X868"/>
      <x:c r="Y868"/>
      <x:c r="Z868"/>
      <x:c r="AA868"/>
      <x:c r="AB868"/>
      <x:c r="AC868"/>
      <x:c r="AD868"/>
      <x:c r="AE868"/>
      <x:c r="AF868"/>
      <x:c r="AZ868"/>
      <x:c r="BA868"/>
      <x:c r="BB868"/>
      <x:c r="BC868"/>
      <x:c r="BD868"/>
      <x:c r="BE868"/>
      <x:c r="BF868"/>
      <x:c r="BG868"/>
      <x:c r="BH868"/>
      <x:c r="BI868"/>
      <x:c r="BJ868"/>
      <x:c r="BK868"/>
      <x:c r="BL868"/>
      <x:c r="BM868"/>
      <x:c r="BN868"/>
      <x:c r="BO868"/>
      <x:c r="BP868"/>
      <x:c r="BQ868"/>
      <x:c r="BR868"/>
      <x:c r="BS868"/>
      <x:c r="BT868"/>
      <x:c r="BU868"/>
      <x:c r="BV868"/>
      <x:c r="BW868"/>
      <x:c r="BX868"/>
      <x:c r="BY868"/>
      <x:c r="BZ868"/>
      <x:c r="CA868"/>
      <x:c r="CB868"/>
      <x:c r="CC868"/>
    </x:row>
    <x:row r="869">
      <x:c r="C869"/>
      <x:c r="D869"/>
      <x:c r="E869"/>
      <x:c r="F869"/>
      <x:c r="G869"/>
      <x:c r="H869"/>
      <x:c r="I869"/>
      <x:c r="J869"/>
      <x:c r="K869"/>
      <x:c r="L869"/>
      <x:c r="M869"/>
      <x:c r="N869"/>
      <x:c r="O869"/>
      <x:c r="P869"/>
      <x:c r="Q869"/>
      <x:c r="R869"/>
      <x:c r="S869"/>
      <x:c r="T869"/>
      <x:c r="U869"/>
      <x:c r="V869"/>
      <x:c r="W869"/>
      <x:c r="X869"/>
      <x:c r="Y869"/>
      <x:c r="Z869"/>
      <x:c r="AA869"/>
      <x:c r="AB869"/>
      <x:c r="AC869"/>
      <x:c r="AD869"/>
      <x:c r="AE869"/>
      <x:c r="AF869"/>
      <x:c r="AZ869"/>
      <x:c r="BA869"/>
      <x:c r="BB869"/>
      <x:c r="BC869"/>
      <x:c r="BD869"/>
      <x:c r="BE869"/>
      <x:c r="BF869"/>
      <x:c r="BG869"/>
      <x:c r="BH869"/>
      <x:c r="BI869"/>
      <x:c r="BJ869"/>
      <x:c r="BK869"/>
      <x:c r="BL869"/>
      <x:c r="BM869"/>
      <x:c r="BN869"/>
      <x:c r="BO869"/>
      <x:c r="BP869"/>
      <x:c r="BQ869"/>
      <x:c r="BR869"/>
      <x:c r="BS869"/>
      <x:c r="BT869"/>
      <x:c r="BU869"/>
      <x:c r="BV869"/>
      <x:c r="BW869"/>
      <x:c r="BX869"/>
      <x:c r="BY869"/>
      <x:c r="BZ869"/>
      <x:c r="CA869"/>
      <x:c r="CB869"/>
      <x:c r="CC869"/>
    </x:row>
    <x:row r="870">
      <x:c r="C870"/>
      <x:c r="D870"/>
      <x:c r="E870"/>
      <x:c r="F870"/>
      <x:c r="G870"/>
      <x:c r="H870"/>
      <x:c r="I870"/>
      <x:c r="J870"/>
      <x:c r="K870"/>
      <x:c r="L870"/>
      <x:c r="M870"/>
      <x:c r="N870"/>
      <x:c r="O870"/>
      <x:c r="P870"/>
      <x:c r="Q870"/>
      <x:c r="R870"/>
      <x:c r="S870"/>
      <x:c r="T870"/>
      <x:c r="U870"/>
      <x:c r="V870"/>
      <x:c r="W870"/>
      <x:c r="X870"/>
      <x:c r="Y870"/>
      <x:c r="Z870"/>
      <x:c r="AA870"/>
      <x:c r="AB870"/>
      <x:c r="AC870"/>
      <x:c r="AD870"/>
      <x:c r="AE870"/>
      <x:c r="AF870"/>
      <x:c r="AZ870"/>
      <x:c r="BA870"/>
      <x:c r="BB870"/>
      <x:c r="BC870"/>
      <x:c r="BD870"/>
      <x:c r="BE870"/>
      <x:c r="BF870"/>
      <x:c r="BG870"/>
      <x:c r="BH870"/>
      <x:c r="BI870"/>
      <x:c r="BJ870"/>
      <x:c r="BK870"/>
      <x:c r="BL870"/>
      <x:c r="BM870"/>
      <x:c r="BN870"/>
      <x:c r="BO870"/>
      <x:c r="BP870"/>
      <x:c r="BQ870"/>
      <x:c r="BR870"/>
      <x:c r="BS870"/>
      <x:c r="BT870"/>
      <x:c r="BU870"/>
      <x:c r="BV870"/>
      <x:c r="BW870"/>
      <x:c r="BX870"/>
      <x:c r="BY870"/>
      <x:c r="BZ870"/>
      <x:c r="CA870"/>
      <x:c r="CB870"/>
      <x:c r="CC870"/>
    </x:row>
    <x:row r="871">
      <x:c r="C871"/>
      <x:c r="D871"/>
      <x:c r="E871"/>
      <x:c r="F871"/>
      <x:c r="G871"/>
      <x:c r="H871"/>
      <x:c r="I871"/>
      <x:c r="J871"/>
      <x:c r="K871"/>
      <x:c r="L871"/>
      <x:c r="M871"/>
      <x:c r="N871"/>
      <x:c r="O871"/>
      <x:c r="P871"/>
      <x:c r="Q871"/>
      <x:c r="R871"/>
      <x:c r="S871"/>
      <x:c r="T871"/>
      <x:c r="U871"/>
      <x:c r="V871"/>
      <x:c r="W871"/>
      <x:c r="X871"/>
      <x:c r="Y871"/>
      <x:c r="Z871"/>
      <x:c r="AA871"/>
      <x:c r="AB871"/>
      <x:c r="AC871"/>
      <x:c r="AD871"/>
      <x:c r="AE871"/>
      <x:c r="AF871"/>
      <x:c r="AZ871"/>
      <x:c r="BA871"/>
      <x:c r="BB871"/>
      <x:c r="BC871"/>
      <x:c r="BD871"/>
      <x:c r="BE871"/>
      <x:c r="BF871"/>
      <x:c r="BG871"/>
      <x:c r="BH871"/>
      <x:c r="BI871"/>
      <x:c r="BJ871"/>
      <x:c r="BK871"/>
      <x:c r="BL871"/>
      <x:c r="BM871"/>
      <x:c r="BN871"/>
      <x:c r="BO871"/>
      <x:c r="BP871"/>
      <x:c r="BQ871"/>
      <x:c r="BR871"/>
      <x:c r="BS871"/>
      <x:c r="BT871"/>
      <x:c r="BU871"/>
      <x:c r="BV871"/>
      <x:c r="BW871"/>
      <x:c r="BX871"/>
      <x:c r="BY871"/>
      <x:c r="BZ871"/>
      <x:c r="CA871"/>
      <x:c r="CB871"/>
      <x:c r="CC871"/>
    </x:row>
    <x:row r="872">
      <x:c r="C872"/>
      <x:c r="D872"/>
      <x:c r="E872"/>
      <x:c r="F872"/>
      <x:c r="G872"/>
      <x:c r="H872"/>
      <x:c r="I872"/>
      <x:c r="J872"/>
      <x:c r="K872"/>
      <x:c r="L872"/>
      <x:c r="M872"/>
      <x:c r="N872"/>
      <x:c r="O872"/>
      <x:c r="P872"/>
      <x:c r="Q872"/>
      <x:c r="R872"/>
      <x:c r="S872"/>
      <x:c r="T872"/>
      <x:c r="U872"/>
      <x:c r="V872"/>
      <x:c r="W872"/>
      <x:c r="X872"/>
      <x:c r="Y872"/>
      <x:c r="Z872"/>
      <x:c r="AA872"/>
      <x:c r="AB872"/>
      <x:c r="AC872"/>
      <x:c r="AD872"/>
      <x:c r="AE872"/>
      <x:c r="AF872"/>
      <x:c r="AZ872"/>
      <x:c r="BA872"/>
      <x:c r="BB872"/>
      <x:c r="BC872"/>
      <x:c r="BD872"/>
      <x:c r="BE872"/>
      <x:c r="BF872"/>
      <x:c r="BG872"/>
      <x:c r="BH872"/>
      <x:c r="BI872"/>
      <x:c r="BJ872"/>
      <x:c r="BK872"/>
      <x:c r="BL872"/>
      <x:c r="BM872"/>
      <x:c r="BN872"/>
      <x:c r="BO872"/>
      <x:c r="BP872"/>
      <x:c r="BQ872"/>
      <x:c r="BR872"/>
      <x:c r="BS872"/>
      <x:c r="BT872"/>
      <x:c r="BU872"/>
      <x:c r="BV872"/>
      <x:c r="BW872"/>
      <x:c r="BX872"/>
      <x:c r="BY872"/>
      <x:c r="BZ872"/>
      <x:c r="CA872"/>
      <x:c r="CB872"/>
      <x:c r="CC872"/>
    </x:row>
    <x:row r="873">
      <x:c r="C873"/>
      <x:c r="D873"/>
      <x:c r="E873"/>
      <x:c r="F873"/>
      <x:c r="G873"/>
      <x:c r="H873"/>
      <x:c r="I873"/>
      <x:c r="J873"/>
      <x:c r="K873"/>
      <x:c r="L873"/>
      <x:c r="M873"/>
      <x:c r="N873"/>
      <x:c r="O873"/>
      <x:c r="P873"/>
      <x:c r="Q873"/>
      <x:c r="R873"/>
      <x:c r="S873"/>
      <x:c r="T873"/>
      <x:c r="U873"/>
      <x:c r="V873"/>
      <x:c r="W873"/>
      <x:c r="X873"/>
      <x:c r="Y873"/>
      <x:c r="Z873"/>
      <x:c r="AA873"/>
      <x:c r="AB873"/>
      <x:c r="AC873"/>
      <x:c r="AD873"/>
      <x:c r="AE873"/>
      <x:c r="AF873"/>
      <x:c r="AZ873"/>
      <x:c r="BA873"/>
      <x:c r="BB873"/>
      <x:c r="BC873"/>
      <x:c r="BD873"/>
      <x:c r="BE873"/>
      <x:c r="BF873"/>
      <x:c r="BG873"/>
      <x:c r="BH873"/>
      <x:c r="BI873"/>
      <x:c r="BJ873"/>
      <x:c r="BK873"/>
      <x:c r="BL873"/>
      <x:c r="BM873"/>
      <x:c r="BN873"/>
      <x:c r="BO873"/>
      <x:c r="BP873"/>
      <x:c r="BQ873"/>
      <x:c r="BR873"/>
      <x:c r="BS873"/>
      <x:c r="BT873"/>
      <x:c r="BU873"/>
      <x:c r="BV873"/>
      <x:c r="BW873"/>
      <x:c r="BX873"/>
      <x:c r="BY873"/>
      <x:c r="BZ873"/>
      <x:c r="CA873"/>
      <x:c r="CB873"/>
      <x:c r="CC873"/>
    </x:row>
    <x:row r="874">
      <x:c r="C874"/>
      <x:c r="D874"/>
      <x:c r="E874"/>
      <x:c r="F874"/>
      <x:c r="G874"/>
      <x:c r="H874"/>
      <x:c r="I874"/>
      <x:c r="J874"/>
      <x:c r="K874"/>
      <x:c r="L874"/>
      <x:c r="M874"/>
      <x:c r="N874"/>
      <x:c r="O874"/>
      <x:c r="P874"/>
      <x:c r="Q874"/>
      <x:c r="R874"/>
      <x:c r="S874"/>
      <x:c r="T874"/>
      <x:c r="U874"/>
      <x:c r="V874"/>
      <x:c r="W874"/>
      <x:c r="X874"/>
      <x:c r="Y874"/>
      <x:c r="Z874"/>
      <x:c r="AA874"/>
      <x:c r="AB874"/>
      <x:c r="AC874"/>
      <x:c r="AD874"/>
      <x:c r="AE874"/>
      <x:c r="AF874"/>
      <x:c r="AZ874"/>
      <x:c r="BA874"/>
      <x:c r="BB874"/>
      <x:c r="BC874"/>
      <x:c r="BD874"/>
      <x:c r="BE874"/>
      <x:c r="BF874"/>
      <x:c r="BG874"/>
      <x:c r="BH874"/>
      <x:c r="BI874"/>
      <x:c r="BJ874"/>
      <x:c r="BK874"/>
      <x:c r="BL874"/>
      <x:c r="BM874"/>
      <x:c r="BN874"/>
      <x:c r="BO874"/>
      <x:c r="BP874"/>
      <x:c r="BQ874"/>
      <x:c r="BR874"/>
      <x:c r="BS874"/>
      <x:c r="BT874"/>
      <x:c r="BU874"/>
      <x:c r="BV874"/>
      <x:c r="BW874"/>
      <x:c r="BX874"/>
      <x:c r="BY874"/>
      <x:c r="BZ874"/>
      <x:c r="CA874"/>
      <x:c r="CB874"/>
      <x:c r="CC874"/>
    </x:row>
    <x:row r="875">
      <x:c r="C875"/>
      <x:c r="D875"/>
      <x:c r="E875"/>
      <x:c r="F875"/>
      <x:c r="G875"/>
      <x:c r="H875"/>
      <x:c r="I875"/>
      <x:c r="J875"/>
      <x:c r="K875"/>
      <x:c r="L875"/>
      <x:c r="M875"/>
      <x:c r="N875"/>
      <x:c r="O875"/>
      <x:c r="P875"/>
      <x:c r="Q875"/>
      <x:c r="R875"/>
      <x:c r="S875"/>
      <x:c r="T875"/>
      <x:c r="U875"/>
      <x:c r="V875"/>
      <x:c r="W875"/>
      <x:c r="X875"/>
      <x:c r="Y875"/>
      <x:c r="Z875"/>
      <x:c r="AA875"/>
      <x:c r="AB875"/>
      <x:c r="AC875"/>
      <x:c r="AD875"/>
      <x:c r="AE875"/>
      <x:c r="AF875"/>
      <x:c r="AZ875"/>
      <x:c r="BA875"/>
      <x:c r="BB875"/>
      <x:c r="BC875"/>
      <x:c r="BD875"/>
      <x:c r="BE875"/>
      <x:c r="BF875"/>
      <x:c r="BG875"/>
      <x:c r="BH875"/>
      <x:c r="BI875"/>
      <x:c r="BJ875"/>
      <x:c r="BK875"/>
      <x:c r="BL875"/>
      <x:c r="BM875"/>
      <x:c r="BN875"/>
      <x:c r="BO875"/>
      <x:c r="BP875"/>
      <x:c r="BQ875"/>
      <x:c r="BR875"/>
      <x:c r="BS875"/>
      <x:c r="BT875"/>
      <x:c r="BU875"/>
      <x:c r="BV875"/>
      <x:c r="BW875"/>
      <x:c r="BX875"/>
      <x:c r="BY875"/>
      <x:c r="BZ875"/>
      <x:c r="CA875"/>
      <x:c r="CB875"/>
      <x:c r="CC875"/>
    </x:row>
    <x:row r="876">
      <x:c r="C876"/>
      <x:c r="D876"/>
      <x:c r="E876"/>
      <x:c r="F876"/>
      <x:c r="G876"/>
      <x:c r="H876"/>
      <x:c r="I876"/>
      <x:c r="J876"/>
      <x:c r="K876"/>
      <x:c r="L876"/>
      <x:c r="M876"/>
      <x:c r="N876"/>
      <x:c r="O876"/>
      <x:c r="P876"/>
      <x:c r="Q876"/>
      <x:c r="R876"/>
      <x:c r="S876"/>
      <x:c r="T876"/>
      <x:c r="U876"/>
      <x:c r="V876"/>
      <x:c r="W876"/>
      <x:c r="X876"/>
      <x:c r="Y876"/>
      <x:c r="Z876"/>
      <x:c r="AA876"/>
      <x:c r="AB876"/>
      <x:c r="AC876"/>
      <x:c r="AD876"/>
      <x:c r="AE876"/>
      <x:c r="AF876"/>
      <x:c r="AZ876"/>
      <x:c r="BA876"/>
      <x:c r="BB876"/>
      <x:c r="BC876"/>
      <x:c r="BD876"/>
      <x:c r="BE876"/>
      <x:c r="BF876"/>
      <x:c r="BG876"/>
      <x:c r="BH876"/>
      <x:c r="BI876"/>
      <x:c r="BJ876"/>
      <x:c r="BK876"/>
      <x:c r="BL876"/>
      <x:c r="BM876"/>
      <x:c r="BN876"/>
      <x:c r="BO876"/>
      <x:c r="BP876"/>
      <x:c r="BQ876"/>
      <x:c r="BR876"/>
      <x:c r="BS876"/>
      <x:c r="BT876"/>
      <x:c r="BU876"/>
      <x:c r="BV876"/>
      <x:c r="BW876"/>
      <x:c r="BX876"/>
      <x:c r="BY876"/>
      <x:c r="BZ876"/>
      <x:c r="CA876"/>
      <x:c r="CB876"/>
      <x:c r="CC876"/>
    </x:row>
    <x:row r="877">
      <x:c r="C877"/>
      <x:c r="D877"/>
      <x:c r="E877"/>
      <x:c r="F877"/>
      <x:c r="G877"/>
      <x:c r="H877"/>
      <x:c r="I877"/>
      <x:c r="J877"/>
      <x:c r="K877"/>
      <x:c r="L877"/>
      <x:c r="M877"/>
      <x:c r="N877"/>
      <x:c r="O877"/>
      <x:c r="P877"/>
      <x:c r="Q877"/>
      <x:c r="R877"/>
      <x:c r="S877"/>
      <x:c r="T877"/>
      <x:c r="U877"/>
      <x:c r="V877"/>
      <x:c r="W877"/>
      <x:c r="X877"/>
      <x:c r="Y877"/>
      <x:c r="Z877"/>
      <x:c r="AA877"/>
      <x:c r="AB877"/>
      <x:c r="AC877"/>
      <x:c r="AD877"/>
      <x:c r="AE877"/>
      <x:c r="AF877"/>
      <x:c r="AZ877"/>
      <x:c r="BA877"/>
      <x:c r="BB877"/>
      <x:c r="BC877"/>
      <x:c r="BD877"/>
      <x:c r="BE877"/>
      <x:c r="BF877"/>
      <x:c r="BG877"/>
      <x:c r="BH877"/>
      <x:c r="BI877"/>
      <x:c r="BJ877"/>
      <x:c r="BK877"/>
      <x:c r="BL877"/>
      <x:c r="BM877"/>
      <x:c r="BN877"/>
      <x:c r="BO877"/>
      <x:c r="BP877"/>
      <x:c r="BQ877"/>
      <x:c r="BR877"/>
      <x:c r="BS877"/>
      <x:c r="BT877"/>
      <x:c r="BU877"/>
      <x:c r="BV877"/>
      <x:c r="BW877"/>
      <x:c r="BX877"/>
      <x:c r="BY877"/>
      <x:c r="BZ877"/>
      <x:c r="CA877"/>
      <x:c r="CB877"/>
      <x:c r="CC877"/>
    </x:row>
    <x:row r="878">
      <x:c r="C878"/>
      <x:c r="D878"/>
      <x:c r="E878"/>
      <x:c r="F878"/>
      <x:c r="G878"/>
      <x:c r="H878"/>
      <x:c r="I878"/>
      <x:c r="J878"/>
      <x:c r="K878"/>
      <x:c r="L878"/>
      <x:c r="M878"/>
      <x:c r="N878"/>
      <x:c r="O878"/>
      <x:c r="P878"/>
      <x:c r="Q878"/>
      <x:c r="R878"/>
      <x:c r="S878"/>
      <x:c r="T878"/>
      <x:c r="U878"/>
      <x:c r="V878"/>
      <x:c r="W878"/>
      <x:c r="X878"/>
      <x:c r="Y878"/>
      <x:c r="Z878"/>
      <x:c r="AA878"/>
      <x:c r="AB878"/>
      <x:c r="AC878"/>
      <x:c r="AD878"/>
      <x:c r="AE878"/>
      <x:c r="AF878"/>
      <x:c r="AZ878"/>
      <x:c r="BA878"/>
      <x:c r="BB878"/>
      <x:c r="BC878"/>
      <x:c r="BD878"/>
      <x:c r="BE878"/>
      <x:c r="BF878"/>
      <x:c r="BG878"/>
      <x:c r="BH878"/>
      <x:c r="BI878"/>
      <x:c r="BJ878"/>
      <x:c r="BK878"/>
      <x:c r="BL878"/>
      <x:c r="BM878"/>
      <x:c r="BN878"/>
      <x:c r="BO878"/>
      <x:c r="BP878"/>
      <x:c r="BQ878"/>
      <x:c r="BR878"/>
      <x:c r="BS878"/>
      <x:c r="BT878"/>
      <x:c r="BU878"/>
      <x:c r="BV878"/>
      <x:c r="BW878"/>
      <x:c r="BX878"/>
      <x:c r="BY878"/>
      <x:c r="BZ878"/>
      <x:c r="CA878"/>
      <x:c r="CB878"/>
      <x:c r="CC878"/>
    </x:row>
    <x:row r="879">
      <x:c r="C879"/>
      <x:c r="D879"/>
      <x:c r="E879"/>
      <x:c r="F879"/>
      <x:c r="G879"/>
      <x:c r="H879"/>
      <x:c r="I879"/>
      <x:c r="J879"/>
      <x:c r="K879"/>
      <x:c r="L879"/>
      <x:c r="M879"/>
      <x:c r="N879"/>
      <x:c r="O879"/>
      <x:c r="P879"/>
      <x:c r="Q879"/>
      <x:c r="R879"/>
      <x:c r="S879"/>
      <x:c r="T879"/>
      <x:c r="U879"/>
      <x:c r="V879"/>
      <x:c r="W879"/>
      <x:c r="X879"/>
      <x:c r="Y879"/>
      <x:c r="Z879"/>
      <x:c r="AA879"/>
      <x:c r="AB879"/>
      <x:c r="AC879"/>
      <x:c r="AD879"/>
      <x:c r="AE879"/>
      <x:c r="AF879"/>
      <x:c r="AZ879"/>
      <x:c r="BA879"/>
      <x:c r="BB879"/>
      <x:c r="BC879"/>
      <x:c r="BD879"/>
      <x:c r="BE879"/>
      <x:c r="BF879"/>
      <x:c r="BG879"/>
      <x:c r="BH879"/>
      <x:c r="BI879"/>
      <x:c r="BJ879"/>
      <x:c r="BK879"/>
      <x:c r="BL879"/>
      <x:c r="BM879"/>
      <x:c r="BN879"/>
      <x:c r="BO879"/>
      <x:c r="BP879"/>
      <x:c r="BQ879"/>
      <x:c r="BR879"/>
      <x:c r="BS879"/>
      <x:c r="BT879"/>
      <x:c r="BU879"/>
      <x:c r="BV879"/>
      <x:c r="BW879"/>
      <x:c r="BX879"/>
      <x:c r="BY879"/>
      <x:c r="BZ879"/>
      <x:c r="CA879"/>
      <x:c r="CB879"/>
      <x:c r="CC879"/>
    </x:row>
    <x:row r="880">
      <x:c r="C880"/>
      <x:c r="D880"/>
      <x:c r="E880"/>
      <x:c r="F880"/>
      <x:c r="G880"/>
      <x:c r="H880"/>
      <x:c r="I880"/>
      <x:c r="J880"/>
      <x:c r="K880"/>
      <x:c r="L880"/>
      <x:c r="M880"/>
      <x:c r="N880"/>
      <x:c r="O880"/>
      <x:c r="P880"/>
      <x:c r="Q880"/>
      <x:c r="R880"/>
      <x:c r="S880"/>
      <x:c r="T880"/>
      <x:c r="U880"/>
      <x:c r="V880"/>
      <x:c r="W880"/>
      <x:c r="X880"/>
      <x:c r="Y880"/>
      <x:c r="Z880"/>
      <x:c r="AA880"/>
      <x:c r="AB880"/>
      <x:c r="AC880"/>
      <x:c r="AD880"/>
      <x:c r="AE880"/>
      <x:c r="AF880"/>
      <x:c r="AZ880"/>
      <x:c r="BA880"/>
      <x:c r="BB880"/>
      <x:c r="BC880"/>
      <x:c r="BD880"/>
      <x:c r="BE880"/>
      <x:c r="BF880"/>
      <x:c r="BG880"/>
      <x:c r="BH880"/>
      <x:c r="BI880"/>
      <x:c r="BJ880"/>
      <x:c r="BK880"/>
      <x:c r="BL880"/>
      <x:c r="BM880"/>
      <x:c r="BN880"/>
      <x:c r="BO880"/>
      <x:c r="BP880"/>
      <x:c r="BQ880"/>
      <x:c r="BR880"/>
      <x:c r="BS880"/>
      <x:c r="BT880"/>
      <x:c r="BU880"/>
      <x:c r="BV880"/>
      <x:c r="BW880"/>
      <x:c r="BX880"/>
      <x:c r="BY880"/>
      <x:c r="BZ880"/>
      <x:c r="CA880"/>
      <x:c r="CB880"/>
      <x:c r="CC880"/>
    </x:row>
    <x:row r="881">
      <x:c r="C881"/>
      <x:c r="D881"/>
      <x:c r="E881"/>
      <x:c r="F881"/>
      <x:c r="G881"/>
      <x:c r="H881"/>
      <x:c r="I881"/>
      <x:c r="J881"/>
      <x:c r="K881"/>
      <x:c r="L881"/>
      <x:c r="M881"/>
      <x:c r="N881"/>
      <x:c r="O881"/>
      <x:c r="P881"/>
      <x:c r="Q881"/>
      <x:c r="R881"/>
      <x:c r="S881"/>
      <x:c r="T881"/>
      <x:c r="U881"/>
      <x:c r="V881"/>
      <x:c r="W881"/>
      <x:c r="X881"/>
      <x:c r="Y881"/>
      <x:c r="Z881"/>
      <x:c r="AA881"/>
      <x:c r="AB881"/>
      <x:c r="AC881"/>
      <x:c r="AD881"/>
      <x:c r="AE881"/>
      <x:c r="AF881"/>
      <x:c r="AZ881"/>
      <x:c r="BA881"/>
      <x:c r="BB881"/>
      <x:c r="BC881"/>
      <x:c r="BD881"/>
      <x:c r="BE881"/>
      <x:c r="BF881"/>
      <x:c r="BG881"/>
      <x:c r="BH881"/>
      <x:c r="BI881"/>
      <x:c r="BJ881"/>
      <x:c r="BK881"/>
      <x:c r="BL881"/>
      <x:c r="BM881"/>
      <x:c r="BN881"/>
      <x:c r="BO881"/>
      <x:c r="BP881"/>
      <x:c r="BQ881"/>
      <x:c r="BR881"/>
      <x:c r="BS881"/>
      <x:c r="BT881"/>
      <x:c r="BU881"/>
      <x:c r="BV881"/>
      <x:c r="BW881"/>
      <x:c r="BX881"/>
      <x:c r="BY881"/>
      <x:c r="BZ881"/>
      <x:c r="CA881"/>
      <x:c r="CB881"/>
      <x:c r="CC881"/>
    </x:row>
    <x:row r="882">
      <x:c r="C882"/>
      <x:c r="D882"/>
      <x:c r="E882"/>
      <x:c r="F882"/>
      <x:c r="G882"/>
      <x:c r="H882"/>
      <x:c r="I882"/>
      <x:c r="J882"/>
      <x:c r="K882"/>
      <x:c r="L882"/>
      <x:c r="M882"/>
      <x:c r="N882"/>
      <x:c r="O882"/>
      <x:c r="P882"/>
      <x:c r="Q882"/>
      <x:c r="R882"/>
      <x:c r="S882"/>
      <x:c r="T882"/>
      <x:c r="U882"/>
      <x:c r="V882"/>
      <x:c r="W882"/>
      <x:c r="X882"/>
      <x:c r="Y882"/>
      <x:c r="Z882"/>
      <x:c r="AA882"/>
      <x:c r="AB882"/>
      <x:c r="AC882"/>
      <x:c r="AD882"/>
      <x:c r="AE882"/>
      <x:c r="AF882"/>
      <x:c r="AZ882"/>
      <x:c r="BA882"/>
      <x:c r="BB882"/>
      <x:c r="BC882"/>
      <x:c r="BD882"/>
      <x:c r="BE882"/>
      <x:c r="BF882"/>
      <x:c r="BG882"/>
      <x:c r="BH882"/>
      <x:c r="BI882"/>
      <x:c r="BJ882"/>
      <x:c r="BK882"/>
      <x:c r="BL882"/>
      <x:c r="BM882"/>
      <x:c r="BN882"/>
      <x:c r="BO882"/>
      <x:c r="BP882"/>
      <x:c r="BQ882"/>
      <x:c r="BR882"/>
      <x:c r="BS882"/>
      <x:c r="BT882"/>
      <x:c r="BU882"/>
      <x:c r="BV882"/>
      <x:c r="BW882"/>
      <x:c r="BX882"/>
      <x:c r="BY882"/>
      <x:c r="BZ882"/>
      <x:c r="CA882"/>
      <x:c r="CB882"/>
      <x:c r="CC882"/>
    </x:row>
    <x:row r="883">
      <x:c r="C883"/>
      <x:c r="D883"/>
      <x:c r="E883"/>
      <x:c r="F883"/>
      <x:c r="G883"/>
      <x:c r="H883"/>
      <x:c r="I883"/>
      <x:c r="J883"/>
      <x:c r="K883"/>
      <x:c r="L883"/>
      <x:c r="M883"/>
      <x:c r="N883"/>
      <x:c r="O883"/>
      <x:c r="P883"/>
      <x:c r="Q883"/>
      <x:c r="R883"/>
      <x:c r="S883"/>
      <x:c r="T883"/>
      <x:c r="U883"/>
      <x:c r="V883"/>
      <x:c r="W883"/>
      <x:c r="X883"/>
      <x:c r="Y883"/>
      <x:c r="Z883"/>
      <x:c r="AA883"/>
      <x:c r="AB883"/>
      <x:c r="AC883"/>
      <x:c r="AD883"/>
      <x:c r="AE883"/>
      <x:c r="AF883"/>
      <x:c r="AZ883"/>
      <x:c r="BA883"/>
      <x:c r="BB883"/>
      <x:c r="BC883"/>
      <x:c r="BD883"/>
      <x:c r="BE883"/>
      <x:c r="BF883"/>
      <x:c r="BG883"/>
      <x:c r="BH883"/>
      <x:c r="BI883"/>
      <x:c r="BJ883"/>
      <x:c r="BK883"/>
      <x:c r="BL883"/>
      <x:c r="BM883"/>
      <x:c r="BN883"/>
      <x:c r="BO883"/>
      <x:c r="BP883"/>
      <x:c r="BQ883"/>
      <x:c r="BR883"/>
      <x:c r="BS883"/>
      <x:c r="BT883"/>
      <x:c r="BU883"/>
      <x:c r="BV883"/>
      <x:c r="BW883"/>
      <x:c r="BX883"/>
      <x:c r="BY883"/>
      <x:c r="BZ883"/>
      <x:c r="CA883"/>
      <x:c r="CB883"/>
      <x:c r="CC883"/>
    </x:row>
    <x:row r="884">
      <x:c r="C884"/>
      <x:c r="D884"/>
      <x:c r="E884"/>
      <x:c r="F884"/>
      <x:c r="G884"/>
      <x:c r="H884"/>
      <x:c r="I884"/>
      <x:c r="J884"/>
      <x:c r="K884"/>
      <x:c r="L884"/>
      <x:c r="M884"/>
      <x:c r="N884"/>
      <x:c r="O884"/>
      <x:c r="P884"/>
      <x:c r="Q884"/>
      <x:c r="R884"/>
      <x:c r="S884"/>
      <x:c r="T884"/>
      <x:c r="U884"/>
      <x:c r="V884"/>
      <x:c r="W884"/>
      <x:c r="X884"/>
      <x:c r="Y884"/>
      <x:c r="Z884"/>
      <x:c r="AA884"/>
      <x:c r="AB884"/>
      <x:c r="AC884"/>
      <x:c r="AD884"/>
      <x:c r="AE884"/>
      <x:c r="AF884"/>
      <x:c r="AZ884"/>
      <x:c r="BA884"/>
      <x:c r="BB884"/>
      <x:c r="BC884"/>
      <x:c r="BD884"/>
      <x:c r="BE884"/>
      <x:c r="BF884"/>
      <x:c r="BG884"/>
      <x:c r="BH884"/>
      <x:c r="BI884"/>
      <x:c r="BJ884"/>
      <x:c r="BK884"/>
      <x:c r="BL884"/>
      <x:c r="BM884"/>
      <x:c r="BN884"/>
      <x:c r="BO884"/>
      <x:c r="BP884"/>
      <x:c r="BQ884"/>
      <x:c r="BR884"/>
      <x:c r="BS884"/>
      <x:c r="BT884"/>
      <x:c r="BU884"/>
      <x:c r="BV884"/>
      <x:c r="BW884"/>
      <x:c r="BX884"/>
      <x:c r="BY884"/>
      <x:c r="BZ884"/>
      <x:c r="CA884"/>
      <x:c r="CB884"/>
      <x:c r="CC884"/>
    </x:row>
    <x:row r="885">
      <x:c r="C885"/>
      <x:c r="D885"/>
      <x:c r="E885"/>
      <x:c r="F885"/>
      <x:c r="G885"/>
      <x:c r="H885"/>
      <x:c r="I885"/>
      <x:c r="J885"/>
      <x:c r="K885"/>
      <x:c r="L885"/>
      <x:c r="M885"/>
      <x:c r="N885"/>
      <x:c r="O885"/>
      <x:c r="P885"/>
      <x:c r="Q885"/>
      <x:c r="R885"/>
      <x:c r="S885"/>
      <x:c r="T885"/>
      <x:c r="U885"/>
      <x:c r="V885"/>
      <x:c r="W885"/>
      <x:c r="X885"/>
      <x:c r="Y885"/>
      <x:c r="Z885"/>
      <x:c r="AA885"/>
      <x:c r="AB885"/>
      <x:c r="AC885"/>
      <x:c r="AD885"/>
      <x:c r="AE885"/>
      <x:c r="AF885"/>
      <x:c r="AZ885"/>
      <x:c r="BA885"/>
      <x:c r="BB885"/>
      <x:c r="BC885"/>
      <x:c r="BD885"/>
      <x:c r="BE885"/>
      <x:c r="BF885"/>
      <x:c r="BG885"/>
      <x:c r="BH885"/>
      <x:c r="BI885"/>
      <x:c r="BJ885"/>
      <x:c r="BK885"/>
      <x:c r="BL885"/>
      <x:c r="BM885"/>
      <x:c r="BN885"/>
      <x:c r="BO885"/>
      <x:c r="BP885"/>
      <x:c r="BQ885"/>
      <x:c r="BR885"/>
      <x:c r="BS885"/>
      <x:c r="BT885"/>
      <x:c r="BU885"/>
      <x:c r="BV885"/>
      <x:c r="BW885"/>
      <x:c r="BX885"/>
      <x:c r="BY885"/>
      <x:c r="BZ885"/>
      <x:c r="CA885"/>
      <x:c r="CB885"/>
      <x:c r="CC885"/>
    </x:row>
    <x:row r="886">
      <x:c r="C886"/>
      <x:c r="D886"/>
      <x:c r="E886"/>
      <x:c r="F886"/>
      <x:c r="G886"/>
      <x:c r="H886"/>
      <x:c r="I886"/>
      <x:c r="J886"/>
      <x:c r="K886"/>
      <x:c r="L886"/>
      <x:c r="M886"/>
      <x:c r="N886"/>
      <x:c r="O886"/>
      <x:c r="P886"/>
      <x:c r="Q886"/>
      <x:c r="R886"/>
      <x:c r="S886"/>
      <x:c r="T886"/>
      <x:c r="U886"/>
      <x:c r="V886"/>
      <x:c r="W886"/>
      <x:c r="X886"/>
      <x:c r="Y886"/>
      <x:c r="Z886"/>
      <x:c r="AA886"/>
      <x:c r="AB886"/>
      <x:c r="AC886"/>
      <x:c r="AD886"/>
      <x:c r="AE886"/>
      <x:c r="AF886"/>
      <x:c r="AZ886"/>
      <x:c r="BA886"/>
      <x:c r="BB886"/>
      <x:c r="BC886"/>
      <x:c r="BD886"/>
      <x:c r="BE886"/>
      <x:c r="BF886"/>
      <x:c r="BG886"/>
      <x:c r="BH886"/>
      <x:c r="BI886"/>
      <x:c r="BJ886"/>
      <x:c r="BK886"/>
      <x:c r="BL886"/>
      <x:c r="BM886"/>
      <x:c r="BN886"/>
      <x:c r="BO886"/>
      <x:c r="BP886"/>
      <x:c r="BQ886"/>
      <x:c r="BR886"/>
      <x:c r="BS886"/>
      <x:c r="BT886"/>
      <x:c r="BU886"/>
      <x:c r="BV886"/>
      <x:c r="BW886"/>
      <x:c r="BX886"/>
      <x:c r="BY886"/>
      <x:c r="BZ886"/>
      <x:c r="CA886"/>
      <x:c r="CB886"/>
      <x:c r="CC886"/>
    </x:row>
    <x:row r="887">
      <x:c r="C887"/>
      <x:c r="D887"/>
      <x:c r="E887"/>
      <x:c r="F887"/>
      <x:c r="G887"/>
      <x:c r="H887"/>
      <x:c r="I887"/>
      <x:c r="J887"/>
      <x:c r="K887"/>
      <x:c r="L887"/>
      <x:c r="M887"/>
      <x:c r="N887"/>
      <x:c r="O887"/>
      <x:c r="P887"/>
      <x:c r="Q887"/>
      <x:c r="R887"/>
      <x:c r="S887"/>
      <x:c r="T887"/>
      <x:c r="U887"/>
      <x:c r="V887"/>
      <x:c r="W887"/>
      <x:c r="X887"/>
      <x:c r="Y887"/>
      <x:c r="Z887"/>
      <x:c r="AA887"/>
      <x:c r="AB887"/>
      <x:c r="AC887"/>
      <x:c r="AD887"/>
      <x:c r="AE887"/>
      <x:c r="AF887"/>
      <x:c r="AZ887"/>
      <x:c r="BA887"/>
      <x:c r="BB887"/>
      <x:c r="BC887"/>
      <x:c r="BD887"/>
      <x:c r="BE887"/>
      <x:c r="BF887"/>
      <x:c r="BG887"/>
      <x:c r="BH887"/>
      <x:c r="BI887"/>
      <x:c r="BJ887"/>
      <x:c r="BK887"/>
      <x:c r="BL887"/>
      <x:c r="BM887"/>
      <x:c r="BN887"/>
      <x:c r="BO887"/>
      <x:c r="BP887"/>
      <x:c r="BQ887"/>
      <x:c r="BR887"/>
      <x:c r="BS887"/>
      <x:c r="BT887"/>
      <x:c r="BU887"/>
      <x:c r="BV887"/>
      <x:c r="BW887"/>
      <x:c r="BX887"/>
      <x:c r="BY887"/>
      <x:c r="BZ887"/>
      <x:c r="CA887"/>
      <x:c r="CB887"/>
      <x:c r="CC887"/>
    </x:row>
    <x:row r="888">
      <x:c r="C888"/>
      <x:c r="D888"/>
      <x:c r="E888"/>
      <x:c r="F888"/>
      <x:c r="G888"/>
      <x:c r="H888"/>
      <x:c r="I888"/>
      <x:c r="J888"/>
      <x:c r="K888"/>
      <x:c r="L888"/>
      <x:c r="M888"/>
      <x:c r="N888"/>
      <x:c r="O888"/>
      <x:c r="P888"/>
      <x:c r="Q888"/>
      <x:c r="R888"/>
      <x:c r="S888"/>
      <x:c r="T888"/>
      <x:c r="U888"/>
      <x:c r="V888"/>
      <x:c r="W888"/>
      <x:c r="X888"/>
      <x:c r="Y888"/>
      <x:c r="Z888"/>
      <x:c r="AA888"/>
      <x:c r="AB888"/>
      <x:c r="AC888"/>
      <x:c r="AD888"/>
      <x:c r="AE888"/>
      <x:c r="AF888"/>
      <x:c r="AZ888"/>
      <x:c r="BA888"/>
      <x:c r="BB888"/>
      <x:c r="BC888"/>
      <x:c r="BD888"/>
      <x:c r="BE888"/>
      <x:c r="BF888"/>
      <x:c r="BG888"/>
      <x:c r="BH888"/>
      <x:c r="BI888"/>
      <x:c r="BJ888"/>
      <x:c r="BK888"/>
      <x:c r="BL888"/>
      <x:c r="BM888"/>
      <x:c r="BN888"/>
      <x:c r="BO888"/>
      <x:c r="BP888"/>
      <x:c r="BQ888"/>
      <x:c r="BR888"/>
      <x:c r="BS888"/>
      <x:c r="BT888"/>
      <x:c r="BU888"/>
      <x:c r="BV888"/>
      <x:c r="BW888"/>
      <x:c r="BX888"/>
      <x:c r="BY888"/>
      <x:c r="BZ888"/>
      <x:c r="CA888"/>
      <x:c r="CB888"/>
      <x:c r="CC888"/>
    </x:row>
    <x:row r="889">
      <x:c r="C889"/>
      <x:c r="D889"/>
      <x:c r="E889"/>
      <x:c r="F889"/>
      <x:c r="G889"/>
      <x:c r="H889"/>
      <x:c r="I889"/>
      <x:c r="J889"/>
      <x:c r="K889"/>
      <x:c r="L889"/>
      <x:c r="M889"/>
      <x:c r="N889"/>
      <x:c r="O889"/>
      <x:c r="P889"/>
      <x:c r="Q889"/>
      <x:c r="R889"/>
      <x:c r="S889"/>
      <x:c r="T889"/>
      <x:c r="U889"/>
      <x:c r="V889"/>
      <x:c r="W889"/>
      <x:c r="X889"/>
      <x:c r="Y889"/>
      <x:c r="Z889"/>
      <x:c r="AA889"/>
      <x:c r="AB889"/>
      <x:c r="AC889"/>
      <x:c r="AD889"/>
      <x:c r="AE889"/>
      <x:c r="AF889"/>
      <x:c r="AZ889"/>
      <x:c r="BA889"/>
      <x:c r="BB889"/>
      <x:c r="BC889"/>
      <x:c r="BD889"/>
      <x:c r="BE889"/>
      <x:c r="BF889"/>
      <x:c r="BG889"/>
      <x:c r="BH889"/>
      <x:c r="BI889"/>
      <x:c r="BJ889"/>
      <x:c r="BK889"/>
      <x:c r="BL889"/>
      <x:c r="BM889"/>
      <x:c r="BN889"/>
      <x:c r="BO889"/>
      <x:c r="BP889"/>
      <x:c r="BQ889"/>
      <x:c r="BR889"/>
      <x:c r="BS889"/>
      <x:c r="BT889"/>
      <x:c r="BU889"/>
      <x:c r="BV889"/>
      <x:c r="BW889"/>
      <x:c r="BX889"/>
      <x:c r="BY889"/>
      <x:c r="BZ889"/>
      <x:c r="CA889"/>
      <x:c r="CB889"/>
      <x:c r="CC889"/>
    </x:row>
    <x:row r="890">
      <x:c r="C890"/>
      <x:c r="D890"/>
      <x:c r="E890"/>
      <x:c r="F890"/>
      <x:c r="G890"/>
      <x:c r="H890"/>
      <x:c r="I890"/>
      <x:c r="J890"/>
      <x:c r="K890"/>
      <x:c r="L890"/>
      <x:c r="M890"/>
      <x:c r="N890"/>
      <x:c r="O890"/>
      <x:c r="P890"/>
      <x:c r="Q890"/>
      <x:c r="R890"/>
      <x:c r="S890"/>
      <x:c r="T890"/>
      <x:c r="U890"/>
      <x:c r="V890"/>
      <x:c r="W890"/>
      <x:c r="X890"/>
      <x:c r="Y890"/>
      <x:c r="Z890"/>
      <x:c r="AA890"/>
      <x:c r="AB890"/>
      <x:c r="AC890"/>
      <x:c r="AD890"/>
      <x:c r="AE890"/>
      <x:c r="AF890"/>
      <x:c r="AZ890"/>
      <x:c r="BA890"/>
      <x:c r="BB890"/>
      <x:c r="BC890"/>
      <x:c r="BD890"/>
      <x:c r="BE890"/>
      <x:c r="BF890"/>
      <x:c r="BG890"/>
      <x:c r="BH890"/>
      <x:c r="BI890"/>
      <x:c r="BJ890"/>
      <x:c r="BK890"/>
      <x:c r="BL890"/>
      <x:c r="BM890"/>
      <x:c r="BN890"/>
      <x:c r="BO890"/>
      <x:c r="BP890"/>
      <x:c r="BQ890"/>
      <x:c r="BR890"/>
      <x:c r="BS890"/>
      <x:c r="BT890"/>
      <x:c r="BU890"/>
      <x:c r="BV890"/>
      <x:c r="BW890"/>
      <x:c r="BX890"/>
      <x:c r="BY890"/>
      <x:c r="BZ890"/>
      <x:c r="CA890"/>
      <x:c r="CB890"/>
      <x:c r="CC890"/>
    </x:row>
    <x:row r="891">
      <x:c r="C891"/>
      <x:c r="D891"/>
      <x:c r="E891"/>
      <x:c r="F891"/>
      <x:c r="G891"/>
      <x:c r="H891"/>
      <x:c r="I891"/>
      <x:c r="J891"/>
      <x:c r="K891"/>
      <x:c r="L891"/>
      <x:c r="M891"/>
      <x:c r="N891"/>
      <x:c r="O891"/>
      <x:c r="P891"/>
      <x:c r="Q891"/>
      <x:c r="R891"/>
      <x:c r="S891"/>
      <x:c r="T891"/>
      <x:c r="U891"/>
      <x:c r="V891"/>
      <x:c r="W891"/>
      <x:c r="X891"/>
      <x:c r="Y891"/>
      <x:c r="Z891"/>
      <x:c r="AA891"/>
      <x:c r="AB891"/>
      <x:c r="AC891"/>
      <x:c r="AD891"/>
      <x:c r="AE891"/>
      <x:c r="AF891"/>
      <x:c r="AZ891"/>
      <x:c r="BA891"/>
      <x:c r="BB891"/>
      <x:c r="BC891"/>
      <x:c r="BD891"/>
      <x:c r="BE891"/>
      <x:c r="BF891"/>
      <x:c r="BG891"/>
      <x:c r="BH891"/>
      <x:c r="BI891"/>
      <x:c r="BJ891"/>
      <x:c r="BK891"/>
      <x:c r="BL891"/>
      <x:c r="BM891"/>
      <x:c r="BN891"/>
      <x:c r="BO891"/>
      <x:c r="BP891"/>
      <x:c r="BQ891"/>
      <x:c r="BR891"/>
      <x:c r="BS891"/>
      <x:c r="BT891"/>
      <x:c r="BU891"/>
      <x:c r="BV891"/>
      <x:c r="BW891"/>
      <x:c r="BX891"/>
      <x:c r="BY891"/>
      <x:c r="BZ891"/>
      <x:c r="CA891"/>
      <x:c r="CB891"/>
      <x:c r="CC891"/>
    </x:row>
    <x:row r="892">
      <x:c r="C892"/>
      <x:c r="D892"/>
      <x:c r="E892"/>
      <x:c r="F892"/>
      <x:c r="G892"/>
      <x:c r="H892"/>
      <x:c r="I892"/>
      <x:c r="J892"/>
      <x:c r="K892"/>
      <x:c r="L892"/>
      <x:c r="M892"/>
      <x:c r="N892"/>
      <x:c r="O892"/>
      <x:c r="P892"/>
      <x:c r="Q892"/>
      <x:c r="R892"/>
      <x:c r="S892"/>
      <x:c r="T892"/>
      <x:c r="U892"/>
      <x:c r="V892"/>
      <x:c r="W892"/>
      <x:c r="X892"/>
      <x:c r="Y892"/>
      <x:c r="Z892"/>
      <x:c r="AA892"/>
      <x:c r="AB892"/>
      <x:c r="AC892"/>
      <x:c r="AD892"/>
      <x:c r="AE892"/>
      <x:c r="AF892"/>
      <x:c r="AZ892"/>
      <x:c r="BA892"/>
      <x:c r="BB892"/>
      <x:c r="BC892"/>
      <x:c r="BD892"/>
      <x:c r="BE892"/>
      <x:c r="BF892"/>
      <x:c r="BG892"/>
      <x:c r="BH892"/>
      <x:c r="BI892"/>
      <x:c r="BJ892"/>
      <x:c r="BK892"/>
      <x:c r="BL892"/>
      <x:c r="BM892"/>
      <x:c r="BN892"/>
      <x:c r="BO892"/>
      <x:c r="BP892"/>
      <x:c r="BQ892"/>
      <x:c r="BR892"/>
      <x:c r="BS892"/>
      <x:c r="BT892"/>
      <x:c r="BU892"/>
      <x:c r="BV892"/>
      <x:c r="BW892"/>
      <x:c r="BX892"/>
      <x:c r="BY892"/>
      <x:c r="BZ892"/>
      <x:c r="CA892"/>
      <x:c r="CB892"/>
      <x:c r="CC892"/>
    </x:row>
    <x:row r="893">
      <x:c r="C893"/>
      <x:c r="D893"/>
      <x:c r="E893"/>
      <x:c r="F893"/>
      <x:c r="G893"/>
      <x:c r="H893"/>
      <x:c r="I893"/>
      <x:c r="J893"/>
      <x:c r="K893"/>
      <x:c r="L893"/>
      <x:c r="M893"/>
      <x:c r="N893"/>
      <x:c r="O893"/>
      <x:c r="P893"/>
      <x:c r="Q893"/>
      <x:c r="R893"/>
      <x:c r="S893"/>
      <x:c r="T893"/>
      <x:c r="U893"/>
      <x:c r="V893"/>
      <x:c r="W893"/>
      <x:c r="X893"/>
      <x:c r="Y893"/>
      <x:c r="Z893"/>
      <x:c r="AA893"/>
      <x:c r="AB893"/>
      <x:c r="AC893"/>
      <x:c r="AD893"/>
      <x:c r="AE893"/>
      <x:c r="AF893"/>
      <x:c r="AZ893"/>
      <x:c r="BA893"/>
      <x:c r="BB893"/>
      <x:c r="BC893"/>
      <x:c r="BD893"/>
      <x:c r="BE893"/>
      <x:c r="BF893"/>
      <x:c r="BG893"/>
      <x:c r="BH893"/>
      <x:c r="BI893"/>
      <x:c r="BJ893"/>
      <x:c r="BK893"/>
      <x:c r="BL893"/>
      <x:c r="BM893"/>
      <x:c r="BN893"/>
      <x:c r="BO893"/>
      <x:c r="BP893"/>
      <x:c r="BQ893"/>
      <x:c r="BR893"/>
      <x:c r="BS893"/>
      <x:c r="BT893"/>
      <x:c r="BU893"/>
      <x:c r="BV893"/>
      <x:c r="BW893"/>
      <x:c r="BX893"/>
      <x:c r="BY893"/>
      <x:c r="BZ893"/>
      <x:c r="CA893"/>
      <x:c r="CB893"/>
      <x:c r="CC893"/>
    </x:row>
    <x:row r="894">
      <x:c r="C894"/>
      <x:c r="D894"/>
      <x:c r="E894"/>
      <x:c r="F894"/>
      <x:c r="G894"/>
      <x:c r="H894"/>
      <x:c r="I894"/>
      <x:c r="J894"/>
      <x:c r="K894"/>
      <x:c r="L894"/>
      <x:c r="M894"/>
      <x:c r="N894"/>
      <x:c r="O894"/>
      <x:c r="P894"/>
      <x:c r="Q894"/>
      <x:c r="R894"/>
      <x:c r="S894"/>
      <x:c r="T894"/>
      <x:c r="U894"/>
      <x:c r="V894"/>
      <x:c r="W894"/>
      <x:c r="X894"/>
      <x:c r="Y894"/>
      <x:c r="Z894"/>
      <x:c r="AA894"/>
      <x:c r="AB894"/>
      <x:c r="AC894"/>
      <x:c r="AD894"/>
      <x:c r="AE894"/>
      <x:c r="AF894"/>
      <x:c r="AZ894"/>
      <x:c r="BA894"/>
      <x:c r="BB894"/>
      <x:c r="BC894"/>
      <x:c r="BD894"/>
      <x:c r="BE894"/>
      <x:c r="BF894"/>
      <x:c r="BG894"/>
      <x:c r="BH894"/>
      <x:c r="BI894"/>
      <x:c r="BJ894"/>
      <x:c r="BK894"/>
      <x:c r="BL894"/>
      <x:c r="BM894"/>
      <x:c r="BN894"/>
      <x:c r="BO894"/>
      <x:c r="BP894"/>
      <x:c r="BQ894"/>
      <x:c r="BR894"/>
      <x:c r="BS894"/>
      <x:c r="BT894"/>
      <x:c r="BU894"/>
      <x:c r="BV894"/>
      <x:c r="BW894"/>
      <x:c r="BX894"/>
      <x:c r="BY894"/>
      <x:c r="BZ894"/>
      <x:c r="CA894"/>
      <x:c r="CB894"/>
      <x:c r="CC894"/>
    </x:row>
    <x:row r="895">
      <x:c r="C895"/>
      <x:c r="D895"/>
      <x:c r="E895"/>
      <x:c r="F895"/>
      <x:c r="G895"/>
      <x:c r="H895"/>
      <x:c r="I895"/>
      <x:c r="J895"/>
      <x:c r="K895"/>
      <x:c r="L895"/>
      <x:c r="M895"/>
      <x:c r="N895"/>
      <x:c r="O895"/>
      <x:c r="P895"/>
      <x:c r="Q895"/>
      <x:c r="R895"/>
      <x:c r="S895"/>
      <x:c r="T895"/>
      <x:c r="U895"/>
      <x:c r="V895"/>
      <x:c r="W895"/>
      <x:c r="X895"/>
      <x:c r="Y895"/>
      <x:c r="Z895"/>
      <x:c r="AA895"/>
      <x:c r="AB895"/>
      <x:c r="AC895"/>
      <x:c r="AD895"/>
      <x:c r="AE895"/>
      <x:c r="AF895"/>
      <x:c r="AZ895"/>
      <x:c r="BA895"/>
      <x:c r="BB895"/>
      <x:c r="BC895"/>
      <x:c r="BD895"/>
      <x:c r="BE895"/>
      <x:c r="BF895"/>
      <x:c r="BG895"/>
      <x:c r="BH895"/>
      <x:c r="BI895"/>
      <x:c r="BJ895"/>
      <x:c r="BK895"/>
      <x:c r="BL895"/>
      <x:c r="BM895"/>
      <x:c r="BN895"/>
      <x:c r="BO895"/>
      <x:c r="BP895"/>
      <x:c r="BQ895"/>
      <x:c r="BR895"/>
      <x:c r="BS895"/>
      <x:c r="BT895"/>
      <x:c r="BU895"/>
      <x:c r="BV895"/>
      <x:c r="BW895"/>
      <x:c r="BX895"/>
      <x:c r="BY895"/>
      <x:c r="BZ895"/>
      <x:c r="CA895"/>
      <x:c r="CB895"/>
      <x:c r="CC895"/>
    </x:row>
    <x:row r="896">
      <x:c r="C896"/>
      <x:c r="D896"/>
      <x:c r="E896"/>
      <x:c r="F896"/>
      <x:c r="G896"/>
      <x:c r="H896"/>
      <x:c r="I896"/>
      <x:c r="J896"/>
      <x:c r="K896"/>
      <x:c r="L896"/>
      <x:c r="M896"/>
      <x:c r="N896"/>
      <x:c r="O896"/>
      <x:c r="P896"/>
      <x:c r="Q896"/>
      <x:c r="R896"/>
      <x:c r="S896"/>
      <x:c r="T896"/>
      <x:c r="U896"/>
      <x:c r="V896"/>
      <x:c r="W896"/>
      <x:c r="X896"/>
      <x:c r="Y896"/>
      <x:c r="Z896"/>
      <x:c r="AA896"/>
      <x:c r="AB896"/>
      <x:c r="AC896"/>
      <x:c r="AD896"/>
      <x:c r="AE896"/>
      <x:c r="AF896"/>
      <x:c r="AZ896"/>
      <x:c r="BA896"/>
      <x:c r="BB896"/>
      <x:c r="BC896"/>
      <x:c r="BD896"/>
      <x:c r="BE896"/>
      <x:c r="BF896"/>
      <x:c r="BG896"/>
      <x:c r="BH896"/>
      <x:c r="BI896"/>
      <x:c r="BJ896"/>
      <x:c r="BK896"/>
      <x:c r="BL896"/>
      <x:c r="BM896"/>
      <x:c r="BN896"/>
      <x:c r="BO896"/>
      <x:c r="BP896"/>
      <x:c r="BQ896"/>
      <x:c r="BR896"/>
      <x:c r="BS896"/>
      <x:c r="BT896"/>
      <x:c r="BU896"/>
      <x:c r="BV896"/>
      <x:c r="BW896"/>
      <x:c r="BX896"/>
      <x:c r="BY896"/>
      <x:c r="BZ896"/>
      <x:c r="CA896"/>
      <x:c r="CB896"/>
      <x:c r="CC896"/>
    </x:row>
    <x:row r="897">
      <x:c r="C897"/>
      <x:c r="D897"/>
      <x:c r="E897"/>
      <x:c r="F897"/>
      <x:c r="G897"/>
      <x:c r="H897"/>
      <x:c r="I897"/>
      <x:c r="J897"/>
      <x:c r="K897"/>
      <x:c r="L897"/>
      <x:c r="M897"/>
      <x:c r="N897"/>
      <x:c r="O897"/>
      <x:c r="P897"/>
      <x:c r="Q897"/>
      <x:c r="R897"/>
      <x:c r="S897"/>
      <x:c r="T897"/>
      <x:c r="U897"/>
      <x:c r="V897"/>
      <x:c r="W897"/>
      <x:c r="X897"/>
      <x:c r="Y897"/>
      <x:c r="Z897"/>
      <x:c r="AA897"/>
      <x:c r="AB897"/>
      <x:c r="AC897"/>
      <x:c r="AD897"/>
      <x:c r="AE897"/>
      <x:c r="AF897"/>
      <x:c r="AZ897"/>
      <x:c r="BA897"/>
      <x:c r="BB897"/>
      <x:c r="BC897"/>
      <x:c r="BD897"/>
      <x:c r="BE897"/>
      <x:c r="BF897"/>
      <x:c r="BG897"/>
      <x:c r="BH897"/>
      <x:c r="BI897"/>
      <x:c r="BJ897"/>
      <x:c r="BK897"/>
      <x:c r="BL897"/>
      <x:c r="BM897"/>
      <x:c r="BN897"/>
      <x:c r="BO897"/>
      <x:c r="BP897"/>
      <x:c r="BQ897"/>
      <x:c r="BR897"/>
      <x:c r="BS897"/>
      <x:c r="BT897"/>
      <x:c r="BU897"/>
      <x:c r="BV897"/>
      <x:c r="BW897"/>
      <x:c r="BX897"/>
      <x:c r="BY897"/>
      <x:c r="BZ897"/>
      <x:c r="CA897"/>
      <x:c r="CB897"/>
      <x:c r="CC897"/>
    </x:row>
    <x:row r="898">
      <x:c r="C898"/>
      <x:c r="D898"/>
      <x:c r="E898"/>
      <x:c r="F898"/>
      <x:c r="G898"/>
      <x:c r="H898"/>
      <x:c r="I898"/>
      <x:c r="J898"/>
      <x:c r="K898"/>
      <x:c r="L898"/>
      <x:c r="M898"/>
      <x:c r="N898"/>
      <x:c r="O898"/>
      <x:c r="P898"/>
      <x:c r="Q898"/>
      <x:c r="R898"/>
      <x:c r="S898"/>
      <x:c r="T898"/>
      <x:c r="U898"/>
      <x:c r="V898"/>
      <x:c r="W898"/>
      <x:c r="X898"/>
      <x:c r="Y898"/>
      <x:c r="Z898"/>
      <x:c r="AA898"/>
      <x:c r="AB898"/>
      <x:c r="AC898"/>
      <x:c r="AD898"/>
      <x:c r="AE898"/>
      <x:c r="AF898"/>
      <x:c r="AZ898"/>
      <x:c r="BA898"/>
      <x:c r="BB898"/>
      <x:c r="BC898"/>
      <x:c r="BD898"/>
      <x:c r="BE898"/>
      <x:c r="BF898"/>
      <x:c r="BG898"/>
      <x:c r="BH898"/>
      <x:c r="BI898"/>
      <x:c r="BJ898"/>
      <x:c r="BK898"/>
      <x:c r="BL898"/>
      <x:c r="BM898"/>
      <x:c r="BN898"/>
      <x:c r="BO898"/>
      <x:c r="BP898"/>
      <x:c r="BQ898"/>
      <x:c r="BR898"/>
      <x:c r="BS898"/>
      <x:c r="BT898"/>
      <x:c r="BU898"/>
      <x:c r="BV898"/>
      <x:c r="BW898"/>
      <x:c r="BX898"/>
      <x:c r="BY898"/>
      <x:c r="BZ898"/>
      <x:c r="CA898"/>
      <x:c r="CB898"/>
      <x:c r="CC898"/>
    </x:row>
    <x:row r="899">
      <x:c r="C899"/>
      <x:c r="D899"/>
      <x:c r="E899"/>
      <x:c r="F899"/>
      <x:c r="G899"/>
      <x:c r="H899"/>
      <x:c r="I899"/>
      <x:c r="J899"/>
      <x:c r="K899"/>
      <x:c r="L899"/>
      <x:c r="M899"/>
      <x:c r="N899"/>
      <x:c r="O899"/>
      <x:c r="P899"/>
      <x:c r="Q899"/>
      <x:c r="R899"/>
      <x:c r="S899"/>
      <x:c r="T899"/>
      <x:c r="U899"/>
      <x:c r="V899"/>
      <x:c r="W899"/>
      <x:c r="X899"/>
      <x:c r="Y899"/>
      <x:c r="Z899"/>
      <x:c r="AA899"/>
      <x:c r="AB899"/>
      <x:c r="AC899"/>
      <x:c r="AD899"/>
      <x:c r="AE899"/>
      <x:c r="AF899"/>
      <x:c r="AZ899"/>
      <x:c r="BA899"/>
      <x:c r="BB899"/>
      <x:c r="BC899"/>
      <x:c r="BD899"/>
      <x:c r="BE899"/>
      <x:c r="BF899"/>
      <x:c r="BG899"/>
      <x:c r="BH899"/>
      <x:c r="BI899"/>
      <x:c r="BJ899"/>
      <x:c r="BK899"/>
      <x:c r="BL899"/>
      <x:c r="BM899"/>
      <x:c r="BN899"/>
      <x:c r="BO899"/>
      <x:c r="BP899"/>
      <x:c r="BQ899"/>
      <x:c r="BR899"/>
      <x:c r="BS899"/>
      <x:c r="BT899"/>
      <x:c r="BU899"/>
      <x:c r="BV899"/>
      <x:c r="BW899"/>
      <x:c r="BX899"/>
      <x:c r="BY899"/>
      <x:c r="BZ899"/>
      <x:c r="CA899"/>
      <x:c r="CB899"/>
      <x:c r="CC899"/>
    </x:row>
    <x:row r="900">
      <x:c r="C900"/>
      <x:c r="D900"/>
      <x:c r="E900"/>
      <x:c r="F900"/>
      <x:c r="G900"/>
      <x:c r="H900"/>
      <x:c r="I900"/>
      <x:c r="J900"/>
      <x:c r="K900"/>
      <x:c r="L900"/>
      <x:c r="M900"/>
      <x:c r="N900"/>
      <x:c r="O900"/>
      <x:c r="P900"/>
      <x:c r="Q900"/>
      <x:c r="R900"/>
      <x:c r="S900"/>
      <x:c r="T900"/>
      <x:c r="U900"/>
      <x:c r="V900"/>
      <x:c r="W900"/>
      <x:c r="X900"/>
      <x:c r="Y900"/>
      <x:c r="Z900"/>
      <x:c r="AA900"/>
      <x:c r="AB900"/>
      <x:c r="AC900"/>
      <x:c r="AD900"/>
      <x:c r="AE900"/>
      <x:c r="AF900"/>
      <x:c r="AZ900"/>
      <x:c r="BA900"/>
      <x:c r="BB900"/>
      <x:c r="BC900"/>
      <x:c r="BD900"/>
      <x:c r="BE900"/>
      <x:c r="BF900"/>
      <x:c r="BG900"/>
      <x:c r="BH900"/>
      <x:c r="BI900"/>
      <x:c r="BJ900"/>
      <x:c r="BK900"/>
      <x:c r="BL900"/>
      <x:c r="BM900"/>
      <x:c r="BN900"/>
      <x:c r="BO900"/>
      <x:c r="BP900"/>
      <x:c r="BQ900"/>
      <x:c r="BR900"/>
      <x:c r="BS900"/>
      <x:c r="BT900"/>
      <x:c r="BU900"/>
      <x:c r="BV900"/>
      <x:c r="BW900"/>
      <x:c r="BX900"/>
      <x:c r="BY900"/>
      <x:c r="BZ900"/>
      <x:c r="CA900"/>
      <x:c r="CB900"/>
      <x:c r="CC900"/>
    </x:row>
    <x:row r="901">
      <x:c r="C901"/>
      <x:c r="D901"/>
      <x:c r="E901"/>
      <x:c r="F901"/>
      <x:c r="G901"/>
      <x:c r="H901"/>
      <x:c r="I901"/>
      <x:c r="J901"/>
      <x:c r="K901"/>
      <x:c r="L901"/>
      <x:c r="M901"/>
      <x:c r="N901"/>
      <x:c r="O901"/>
      <x:c r="P901"/>
      <x:c r="Q901"/>
      <x:c r="R901"/>
      <x:c r="S901"/>
      <x:c r="T901"/>
      <x:c r="U901"/>
      <x:c r="V901"/>
      <x:c r="W901"/>
      <x:c r="X901"/>
      <x:c r="Y901"/>
      <x:c r="Z901"/>
      <x:c r="AA901"/>
      <x:c r="AB901"/>
      <x:c r="AC901"/>
      <x:c r="AD901"/>
      <x:c r="AE901"/>
      <x:c r="AF901"/>
      <x:c r="AZ901"/>
      <x:c r="BA901"/>
      <x:c r="BB901"/>
      <x:c r="BC901"/>
      <x:c r="BD901"/>
      <x:c r="BE901"/>
      <x:c r="BF901"/>
      <x:c r="BG901"/>
      <x:c r="BH901"/>
      <x:c r="BI901"/>
      <x:c r="BJ901"/>
      <x:c r="BK901"/>
      <x:c r="BL901"/>
      <x:c r="BM901"/>
      <x:c r="BN901"/>
      <x:c r="BO901"/>
      <x:c r="BP901"/>
      <x:c r="BQ901"/>
      <x:c r="BR901"/>
      <x:c r="BS901"/>
      <x:c r="BT901"/>
      <x:c r="BU901"/>
      <x:c r="BV901"/>
      <x:c r="BW901"/>
      <x:c r="BX901"/>
      <x:c r="BY901"/>
      <x:c r="BZ901"/>
      <x:c r="CA901"/>
      <x:c r="CB901"/>
      <x:c r="CC901"/>
    </x:row>
    <x:row r="902">
      <x:c r="C902"/>
      <x:c r="D902"/>
      <x:c r="E902"/>
      <x:c r="F902"/>
      <x:c r="G902"/>
      <x:c r="H902"/>
      <x:c r="I902"/>
      <x:c r="J902"/>
      <x:c r="K902"/>
      <x:c r="L902"/>
      <x:c r="M902"/>
      <x:c r="N902"/>
      <x:c r="O902"/>
      <x:c r="P902"/>
      <x:c r="Q902"/>
      <x:c r="R902"/>
      <x:c r="S902"/>
      <x:c r="T902"/>
      <x:c r="U902"/>
      <x:c r="V902"/>
      <x:c r="W902"/>
      <x:c r="X902"/>
      <x:c r="Y902"/>
      <x:c r="Z902"/>
      <x:c r="AA902"/>
      <x:c r="AB902"/>
      <x:c r="AC902"/>
      <x:c r="AD902"/>
      <x:c r="AE902"/>
      <x:c r="AF902"/>
      <x:c r="AZ902"/>
      <x:c r="BA902"/>
      <x:c r="BB902"/>
      <x:c r="BC902"/>
      <x:c r="BD902"/>
      <x:c r="BE902"/>
      <x:c r="BF902"/>
      <x:c r="BG902"/>
      <x:c r="BH902"/>
      <x:c r="BI902"/>
      <x:c r="BJ902"/>
      <x:c r="BK902"/>
      <x:c r="BL902"/>
      <x:c r="BM902"/>
      <x:c r="BN902"/>
      <x:c r="BO902"/>
      <x:c r="BP902"/>
      <x:c r="BQ902"/>
      <x:c r="BR902"/>
      <x:c r="BS902"/>
      <x:c r="BT902"/>
      <x:c r="BU902"/>
      <x:c r="BV902"/>
      <x:c r="BW902"/>
      <x:c r="BX902"/>
      <x:c r="BY902"/>
      <x:c r="BZ902"/>
      <x:c r="CA902"/>
      <x:c r="CB902"/>
      <x:c r="CC902"/>
    </x:row>
    <x:row r="903">
      <x:c r="C903"/>
      <x:c r="D903"/>
      <x:c r="E903"/>
      <x:c r="F903"/>
      <x:c r="G903"/>
      <x:c r="H903"/>
      <x:c r="I903"/>
      <x:c r="J903"/>
      <x:c r="K903"/>
      <x:c r="L903"/>
      <x:c r="M903"/>
      <x:c r="N903"/>
      <x:c r="O903"/>
      <x:c r="P903"/>
      <x:c r="Q903"/>
      <x:c r="R903"/>
      <x:c r="S903"/>
      <x:c r="T903"/>
      <x:c r="U903"/>
      <x:c r="V903"/>
      <x:c r="W903"/>
      <x:c r="X903"/>
      <x:c r="Y903"/>
      <x:c r="Z903"/>
      <x:c r="AA903"/>
      <x:c r="AB903"/>
      <x:c r="AC903"/>
      <x:c r="AD903"/>
      <x:c r="AE903"/>
      <x:c r="AF903"/>
      <x:c r="AZ903"/>
      <x:c r="BA903"/>
      <x:c r="BB903"/>
      <x:c r="BC903"/>
      <x:c r="BD903"/>
      <x:c r="BE903"/>
      <x:c r="BF903"/>
      <x:c r="BG903"/>
      <x:c r="BH903"/>
      <x:c r="BI903"/>
      <x:c r="BJ903"/>
      <x:c r="BK903"/>
      <x:c r="BL903"/>
      <x:c r="BM903"/>
      <x:c r="BN903"/>
      <x:c r="BO903"/>
      <x:c r="BP903"/>
      <x:c r="BQ903"/>
      <x:c r="BR903"/>
      <x:c r="BS903"/>
      <x:c r="BT903"/>
      <x:c r="BU903"/>
      <x:c r="BV903"/>
      <x:c r="BW903"/>
      <x:c r="BX903"/>
      <x:c r="BY903"/>
      <x:c r="BZ903"/>
      <x:c r="CA903"/>
      <x:c r="CB903"/>
      <x:c r="CC903"/>
    </x:row>
    <x:row r="904">
      <x:c r="C904"/>
      <x:c r="D904"/>
      <x:c r="E904"/>
      <x:c r="F904"/>
      <x:c r="G904"/>
      <x:c r="H904"/>
      <x:c r="I904"/>
      <x:c r="J904"/>
      <x:c r="K904"/>
      <x:c r="L904"/>
      <x:c r="M904"/>
      <x:c r="N904"/>
      <x:c r="O904"/>
      <x:c r="P904"/>
      <x:c r="Q904"/>
      <x:c r="R904"/>
      <x:c r="S904"/>
      <x:c r="T904"/>
      <x:c r="U904"/>
      <x:c r="V904"/>
      <x:c r="W904"/>
      <x:c r="X904"/>
      <x:c r="Y904"/>
      <x:c r="Z904"/>
      <x:c r="AA904"/>
      <x:c r="AB904"/>
      <x:c r="AC904"/>
      <x:c r="AD904"/>
      <x:c r="AE904"/>
      <x:c r="AF904"/>
      <x:c r="AZ904"/>
      <x:c r="BA904"/>
      <x:c r="BB904"/>
      <x:c r="BC904"/>
      <x:c r="BD904"/>
      <x:c r="BE904"/>
      <x:c r="BF904"/>
      <x:c r="BG904"/>
      <x:c r="BH904"/>
      <x:c r="BI904"/>
      <x:c r="BJ904"/>
      <x:c r="BK904"/>
      <x:c r="BL904"/>
      <x:c r="BM904"/>
      <x:c r="BN904"/>
      <x:c r="BO904"/>
      <x:c r="BP904"/>
      <x:c r="BQ904"/>
      <x:c r="BR904"/>
      <x:c r="BS904"/>
      <x:c r="BT904"/>
      <x:c r="BU904"/>
      <x:c r="BV904"/>
      <x:c r="BW904"/>
      <x:c r="BX904"/>
      <x:c r="BY904"/>
      <x:c r="BZ904"/>
      <x:c r="CA904"/>
      <x:c r="CB904"/>
      <x:c r="CC904"/>
    </x:row>
    <x:row r="905">
      <x:c r="C905"/>
      <x:c r="D905"/>
      <x:c r="E905"/>
      <x:c r="F905"/>
      <x:c r="G905"/>
      <x:c r="H905"/>
      <x:c r="I905"/>
      <x:c r="J905"/>
      <x:c r="K905"/>
      <x:c r="L905"/>
      <x:c r="M905"/>
      <x:c r="N905"/>
      <x:c r="O905"/>
      <x:c r="P905"/>
      <x:c r="Q905"/>
      <x:c r="R905"/>
      <x:c r="S905"/>
      <x:c r="T905"/>
      <x:c r="U905"/>
      <x:c r="V905"/>
      <x:c r="W905"/>
      <x:c r="X905"/>
      <x:c r="Y905"/>
      <x:c r="Z905"/>
      <x:c r="AA905"/>
      <x:c r="AB905"/>
      <x:c r="AC905"/>
      <x:c r="AD905"/>
      <x:c r="AE905"/>
      <x:c r="AF905"/>
      <x:c r="AZ905"/>
      <x:c r="BA905"/>
      <x:c r="BB905"/>
      <x:c r="BC905"/>
      <x:c r="BD905"/>
      <x:c r="BE905"/>
      <x:c r="BF905"/>
      <x:c r="BG905"/>
      <x:c r="BH905"/>
      <x:c r="BI905"/>
      <x:c r="BJ905"/>
      <x:c r="BK905"/>
      <x:c r="BL905"/>
      <x:c r="BM905"/>
      <x:c r="BN905"/>
      <x:c r="BO905"/>
      <x:c r="BP905"/>
      <x:c r="BQ905"/>
      <x:c r="BR905"/>
      <x:c r="BS905"/>
      <x:c r="BT905"/>
      <x:c r="BU905"/>
      <x:c r="BV905"/>
      <x:c r="BW905"/>
      <x:c r="BX905"/>
      <x:c r="BY905"/>
      <x:c r="BZ905"/>
      <x:c r="CA905"/>
      <x:c r="CB905"/>
      <x:c r="CC905"/>
    </x:row>
    <x:row r="906">
      <x:c r="C906"/>
      <x:c r="D906"/>
      <x:c r="E906"/>
      <x:c r="F906"/>
      <x:c r="G906"/>
      <x:c r="H906"/>
      <x:c r="I906"/>
      <x:c r="J906"/>
      <x:c r="K906"/>
      <x:c r="L906"/>
      <x:c r="M906"/>
      <x:c r="N906"/>
      <x:c r="O906"/>
      <x:c r="P906"/>
      <x:c r="Q906"/>
      <x:c r="R906"/>
      <x:c r="S906"/>
      <x:c r="T906"/>
      <x:c r="U906"/>
      <x:c r="V906"/>
      <x:c r="W906"/>
      <x:c r="X906"/>
      <x:c r="Y906"/>
      <x:c r="Z906"/>
      <x:c r="AA906"/>
      <x:c r="AB906"/>
      <x:c r="AC906"/>
      <x:c r="AD906"/>
      <x:c r="AE906"/>
      <x:c r="AF906"/>
      <x:c r="AZ906"/>
      <x:c r="BA906"/>
      <x:c r="BB906"/>
      <x:c r="BC906"/>
      <x:c r="BD906"/>
      <x:c r="BE906"/>
      <x:c r="BF906"/>
      <x:c r="BG906"/>
      <x:c r="BH906"/>
      <x:c r="BI906"/>
      <x:c r="BJ906"/>
      <x:c r="BK906"/>
      <x:c r="BL906"/>
      <x:c r="BM906"/>
      <x:c r="BN906"/>
      <x:c r="BO906"/>
      <x:c r="BP906"/>
      <x:c r="BQ906"/>
      <x:c r="BR906"/>
      <x:c r="BS906"/>
      <x:c r="BT906"/>
      <x:c r="BU906"/>
      <x:c r="BV906"/>
      <x:c r="BW906"/>
      <x:c r="BX906"/>
      <x:c r="BY906"/>
      <x:c r="BZ906"/>
      <x:c r="CA906"/>
      <x:c r="CB906"/>
      <x:c r="CC906"/>
    </x:row>
    <x:row r="907">
      <x:c r="C907"/>
      <x:c r="D907"/>
      <x:c r="E907"/>
      <x:c r="F907"/>
      <x:c r="G907"/>
      <x:c r="H907"/>
      <x:c r="I907"/>
      <x:c r="J907"/>
      <x:c r="K907"/>
      <x:c r="L907"/>
      <x:c r="M907"/>
      <x:c r="N907"/>
      <x:c r="O907"/>
      <x:c r="P907"/>
      <x:c r="Q907"/>
      <x:c r="R907"/>
      <x:c r="S907"/>
      <x:c r="T907"/>
      <x:c r="U907"/>
      <x:c r="V907"/>
      <x:c r="W907"/>
      <x:c r="X907"/>
      <x:c r="Y907"/>
      <x:c r="Z907"/>
      <x:c r="AA907"/>
      <x:c r="AB907"/>
      <x:c r="AC907"/>
      <x:c r="AD907"/>
      <x:c r="AE907"/>
      <x:c r="AF907"/>
      <x:c r="AZ907"/>
      <x:c r="BA907"/>
      <x:c r="BB907"/>
      <x:c r="BC907"/>
      <x:c r="BD907"/>
      <x:c r="BE907"/>
      <x:c r="BF907"/>
      <x:c r="BG907"/>
      <x:c r="BH907"/>
      <x:c r="BI907"/>
      <x:c r="BJ907"/>
      <x:c r="BK907"/>
      <x:c r="BL907"/>
      <x:c r="BM907"/>
      <x:c r="BN907"/>
      <x:c r="BO907"/>
      <x:c r="BP907"/>
      <x:c r="BQ907"/>
      <x:c r="BR907"/>
      <x:c r="BS907"/>
      <x:c r="BT907"/>
      <x:c r="BU907"/>
      <x:c r="BV907"/>
      <x:c r="BW907"/>
      <x:c r="BX907"/>
      <x:c r="BY907"/>
      <x:c r="BZ907"/>
      <x:c r="CA907"/>
      <x:c r="CB907"/>
      <x:c r="CC907"/>
    </x:row>
    <x:row r="908">
      <x:c r="C908"/>
      <x:c r="D908"/>
      <x:c r="E908"/>
      <x:c r="F908"/>
      <x:c r="G908"/>
      <x:c r="H908"/>
      <x:c r="I908"/>
      <x:c r="J908"/>
      <x:c r="K908"/>
      <x:c r="L908"/>
      <x:c r="M908"/>
      <x:c r="N908"/>
      <x:c r="O908"/>
      <x:c r="P908"/>
      <x:c r="Q908"/>
      <x:c r="R908"/>
      <x:c r="S908"/>
      <x:c r="T908"/>
      <x:c r="U908"/>
      <x:c r="V908"/>
      <x:c r="W908"/>
      <x:c r="X908"/>
      <x:c r="Y908"/>
      <x:c r="Z908"/>
      <x:c r="AA908"/>
      <x:c r="AB908"/>
      <x:c r="AC908"/>
      <x:c r="AD908"/>
      <x:c r="AE908"/>
      <x:c r="AF908"/>
      <x:c r="AZ908"/>
      <x:c r="BA908"/>
      <x:c r="BB908"/>
      <x:c r="BC908"/>
      <x:c r="BD908"/>
      <x:c r="BE908"/>
      <x:c r="BF908"/>
      <x:c r="BG908"/>
      <x:c r="BH908"/>
      <x:c r="BI908"/>
      <x:c r="BJ908"/>
      <x:c r="BK908"/>
      <x:c r="BL908"/>
      <x:c r="BM908"/>
      <x:c r="BN908"/>
      <x:c r="BO908"/>
      <x:c r="BP908"/>
      <x:c r="BQ908"/>
      <x:c r="BR908"/>
      <x:c r="BS908"/>
      <x:c r="BT908"/>
      <x:c r="BU908"/>
      <x:c r="BV908"/>
      <x:c r="BW908"/>
      <x:c r="BX908"/>
      <x:c r="BY908"/>
      <x:c r="BZ908"/>
      <x:c r="CA908"/>
      <x:c r="CB908"/>
      <x:c r="CC908"/>
    </x:row>
    <x:row r="909">
      <x:c r="C909"/>
      <x:c r="D909"/>
      <x:c r="E909"/>
      <x:c r="F909"/>
      <x:c r="G909"/>
      <x:c r="H909"/>
      <x:c r="I909"/>
      <x:c r="J909"/>
      <x:c r="K909"/>
      <x:c r="L909"/>
      <x:c r="M909"/>
      <x:c r="N909"/>
      <x:c r="O909"/>
      <x:c r="P909"/>
      <x:c r="Q909"/>
      <x:c r="R909"/>
      <x:c r="S909"/>
      <x:c r="T909"/>
      <x:c r="U909"/>
      <x:c r="V909"/>
      <x:c r="W909"/>
      <x:c r="X909"/>
      <x:c r="Y909"/>
      <x:c r="Z909"/>
      <x:c r="AA909"/>
      <x:c r="AB909"/>
      <x:c r="AC909"/>
      <x:c r="AD909"/>
      <x:c r="AE909"/>
      <x:c r="AF909"/>
      <x:c r="AZ909"/>
      <x:c r="BA909"/>
      <x:c r="BB909"/>
      <x:c r="BC909"/>
      <x:c r="BD909"/>
      <x:c r="BE909"/>
      <x:c r="BF909"/>
      <x:c r="BG909"/>
      <x:c r="BH909"/>
      <x:c r="BI909"/>
      <x:c r="BJ909"/>
      <x:c r="BK909"/>
      <x:c r="BL909"/>
      <x:c r="BM909"/>
      <x:c r="BN909"/>
      <x:c r="BO909"/>
      <x:c r="BP909"/>
      <x:c r="BQ909"/>
      <x:c r="BR909"/>
      <x:c r="BS909"/>
      <x:c r="BT909"/>
      <x:c r="BU909"/>
      <x:c r="BV909"/>
      <x:c r="BW909"/>
      <x:c r="BX909"/>
      <x:c r="BY909"/>
      <x:c r="BZ909"/>
      <x:c r="CA909"/>
      <x:c r="CB909"/>
      <x:c r="CC909"/>
    </x:row>
    <x:row r="910">
      <x:c r="C910"/>
      <x:c r="D910"/>
      <x:c r="E910"/>
      <x:c r="F910"/>
      <x:c r="G910"/>
      <x:c r="H910"/>
      <x:c r="I910"/>
      <x:c r="J910"/>
      <x:c r="K910"/>
      <x:c r="L910"/>
      <x:c r="M910"/>
      <x:c r="N910"/>
      <x:c r="O910"/>
      <x:c r="P910"/>
      <x:c r="Q910"/>
      <x:c r="R910"/>
      <x:c r="S910"/>
      <x:c r="T910"/>
      <x:c r="U910"/>
      <x:c r="V910"/>
      <x:c r="W910"/>
      <x:c r="X910"/>
      <x:c r="Y910"/>
      <x:c r="Z910"/>
      <x:c r="AA910"/>
      <x:c r="AB910"/>
      <x:c r="AC910"/>
      <x:c r="AD910"/>
      <x:c r="AE910"/>
      <x:c r="AF910"/>
      <x:c r="AZ910"/>
      <x:c r="BA910"/>
      <x:c r="BB910"/>
      <x:c r="BC910"/>
      <x:c r="BD910"/>
      <x:c r="BE910"/>
      <x:c r="BF910"/>
      <x:c r="BG910"/>
      <x:c r="BH910"/>
      <x:c r="BI910"/>
      <x:c r="BJ910"/>
      <x:c r="BK910"/>
      <x:c r="BL910"/>
      <x:c r="BM910"/>
      <x:c r="BN910"/>
      <x:c r="BO910"/>
      <x:c r="BP910"/>
      <x:c r="BQ910"/>
      <x:c r="BR910"/>
      <x:c r="BS910"/>
      <x:c r="BT910"/>
      <x:c r="BU910"/>
      <x:c r="BV910"/>
      <x:c r="BW910"/>
      <x:c r="BX910"/>
      <x:c r="BY910"/>
      <x:c r="BZ910"/>
      <x:c r="CA910"/>
      <x:c r="CB910"/>
      <x:c r="CC910"/>
    </x:row>
    <x:row r="911">
      <x:c r="C911"/>
      <x:c r="D911"/>
      <x:c r="E911"/>
      <x:c r="F911"/>
      <x:c r="G911"/>
      <x:c r="H911"/>
      <x:c r="I911"/>
      <x:c r="J911"/>
      <x:c r="K911"/>
      <x:c r="L911"/>
      <x:c r="M911"/>
      <x:c r="N911"/>
      <x:c r="O911"/>
      <x:c r="P911"/>
      <x:c r="Q911"/>
      <x:c r="R911"/>
      <x:c r="S911"/>
      <x:c r="T911"/>
      <x:c r="U911"/>
      <x:c r="V911"/>
      <x:c r="W911"/>
      <x:c r="X911"/>
      <x:c r="Y911"/>
      <x:c r="Z911"/>
      <x:c r="AA911"/>
      <x:c r="AB911"/>
      <x:c r="AC911"/>
      <x:c r="AD911"/>
      <x:c r="AE911"/>
      <x:c r="AF911"/>
      <x:c r="AZ911"/>
      <x:c r="BA911"/>
      <x:c r="BB911"/>
      <x:c r="BC911"/>
      <x:c r="BD911"/>
      <x:c r="BE911"/>
      <x:c r="BF911"/>
      <x:c r="BG911"/>
      <x:c r="BH911"/>
      <x:c r="BI911"/>
      <x:c r="BJ911"/>
      <x:c r="BK911"/>
      <x:c r="BL911"/>
      <x:c r="BM911"/>
      <x:c r="BN911"/>
      <x:c r="BO911"/>
      <x:c r="BP911"/>
      <x:c r="BQ911"/>
      <x:c r="BR911"/>
      <x:c r="BS911"/>
      <x:c r="BT911"/>
      <x:c r="BU911"/>
      <x:c r="BV911"/>
      <x:c r="BW911"/>
      <x:c r="BX911"/>
      <x:c r="BY911"/>
      <x:c r="BZ911"/>
      <x:c r="CA911"/>
      <x:c r="CB911"/>
      <x:c r="CC911"/>
    </x:row>
    <x:row r="912">
      <x:c r="C912"/>
      <x:c r="D912"/>
      <x:c r="E912"/>
      <x:c r="F912"/>
      <x:c r="G912"/>
      <x:c r="H912"/>
      <x:c r="I912"/>
      <x:c r="J912"/>
      <x:c r="K912"/>
      <x:c r="L912"/>
      <x:c r="M912"/>
      <x:c r="N912"/>
      <x:c r="O912"/>
      <x:c r="P912"/>
      <x:c r="Q912"/>
      <x:c r="R912"/>
      <x:c r="S912"/>
      <x:c r="T912"/>
      <x:c r="U912"/>
      <x:c r="V912"/>
      <x:c r="W912"/>
      <x:c r="X912"/>
      <x:c r="Y912"/>
      <x:c r="Z912"/>
      <x:c r="AA912"/>
      <x:c r="AB912"/>
      <x:c r="AC912"/>
      <x:c r="AD912"/>
      <x:c r="AE912"/>
      <x:c r="AF912"/>
      <x:c r="AZ912"/>
      <x:c r="BA912"/>
      <x:c r="BB912"/>
      <x:c r="BC912"/>
      <x:c r="BD912"/>
      <x:c r="BE912"/>
      <x:c r="BF912"/>
      <x:c r="BG912"/>
      <x:c r="BH912"/>
      <x:c r="BI912"/>
      <x:c r="BJ912"/>
      <x:c r="BK912"/>
      <x:c r="BL912"/>
      <x:c r="BM912"/>
      <x:c r="BN912"/>
      <x:c r="BO912"/>
      <x:c r="BP912"/>
      <x:c r="BQ912"/>
      <x:c r="BR912"/>
      <x:c r="BS912"/>
      <x:c r="BT912"/>
      <x:c r="BU912"/>
      <x:c r="BV912"/>
      <x:c r="BW912"/>
      <x:c r="BX912"/>
      <x:c r="BY912"/>
      <x:c r="BZ912"/>
      <x:c r="CA912"/>
      <x:c r="CB912"/>
      <x:c r="CC912"/>
    </x:row>
    <x:row r="913">
      <x:c r="C913"/>
      <x:c r="D913"/>
      <x:c r="E913"/>
      <x:c r="F913"/>
      <x:c r="G913"/>
      <x:c r="H913"/>
      <x:c r="I913"/>
      <x:c r="J913"/>
      <x:c r="K913"/>
      <x:c r="L913"/>
      <x:c r="M913"/>
      <x:c r="N913"/>
      <x:c r="O913"/>
      <x:c r="P913"/>
      <x:c r="Q913"/>
      <x:c r="R913"/>
      <x:c r="S913"/>
      <x:c r="T913"/>
      <x:c r="U913"/>
      <x:c r="V913"/>
      <x:c r="W913"/>
      <x:c r="X913"/>
      <x:c r="Y913"/>
      <x:c r="Z913"/>
      <x:c r="AA913"/>
      <x:c r="AB913"/>
      <x:c r="AC913"/>
      <x:c r="AD913"/>
      <x:c r="AE913"/>
      <x:c r="AF913"/>
      <x:c r="AZ913"/>
      <x:c r="BA913"/>
      <x:c r="BB913"/>
      <x:c r="BC913"/>
      <x:c r="BD913"/>
      <x:c r="BE913"/>
      <x:c r="BF913"/>
      <x:c r="BG913"/>
      <x:c r="BH913"/>
      <x:c r="BI913"/>
      <x:c r="BJ913"/>
      <x:c r="BK913"/>
      <x:c r="BL913"/>
      <x:c r="BM913"/>
      <x:c r="BN913"/>
      <x:c r="BO913"/>
      <x:c r="BP913"/>
      <x:c r="BQ913"/>
      <x:c r="BR913"/>
      <x:c r="BS913"/>
      <x:c r="BT913"/>
      <x:c r="BU913"/>
      <x:c r="BV913"/>
      <x:c r="BW913"/>
      <x:c r="BX913"/>
      <x:c r="BY913"/>
      <x:c r="BZ913"/>
      <x:c r="CA913"/>
      <x:c r="CB913"/>
      <x:c r="CC913"/>
    </x:row>
    <x:row r="914">
      <x:c r="C914"/>
      <x:c r="D914"/>
      <x:c r="E914"/>
      <x:c r="F914"/>
      <x:c r="G914"/>
      <x:c r="H914"/>
      <x:c r="I914"/>
      <x:c r="J914"/>
      <x:c r="K914"/>
      <x:c r="L914"/>
      <x:c r="M914"/>
      <x:c r="N914"/>
      <x:c r="O914"/>
      <x:c r="P914"/>
      <x:c r="Q914"/>
      <x:c r="R914"/>
      <x:c r="S914"/>
      <x:c r="T914"/>
      <x:c r="U914"/>
      <x:c r="V914"/>
      <x:c r="W914"/>
      <x:c r="X914"/>
      <x:c r="Y914"/>
      <x:c r="Z914"/>
      <x:c r="AA914"/>
      <x:c r="AB914"/>
      <x:c r="AC914"/>
      <x:c r="AD914"/>
      <x:c r="AE914"/>
      <x:c r="AF914"/>
      <x:c r="AZ914"/>
      <x:c r="BA914"/>
      <x:c r="BB914"/>
      <x:c r="BC914"/>
      <x:c r="BD914"/>
      <x:c r="BE914"/>
      <x:c r="BF914"/>
      <x:c r="BG914"/>
      <x:c r="BH914"/>
      <x:c r="BI914"/>
      <x:c r="BJ914"/>
      <x:c r="BK914"/>
      <x:c r="BL914"/>
      <x:c r="BM914"/>
      <x:c r="BN914"/>
      <x:c r="BO914"/>
      <x:c r="BP914"/>
      <x:c r="BQ914"/>
      <x:c r="BR914"/>
      <x:c r="BS914"/>
      <x:c r="BT914"/>
      <x:c r="BU914"/>
      <x:c r="BV914"/>
      <x:c r="BW914"/>
      <x:c r="BX914"/>
      <x:c r="BY914"/>
      <x:c r="BZ914"/>
      <x:c r="CA914"/>
      <x:c r="CB914"/>
      <x:c r="CC914"/>
    </x:row>
    <x:row r="915">
      <x:c r="C915"/>
      <x:c r="D915"/>
      <x:c r="E915"/>
      <x:c r="F915"/>
      <x:c r="G915"/>
      <x:c r="H915"/>
      <x:c r="I915"/>
      <x:c r="J915"/>
      <x:c r="K915"/>
      <x:c r="L915"/>
      <x:c r="M915"/>
      <x:c r="N915"/>
      <x:c r="O915"/>
      <x:c r="P915"/>
      <x:c r="Q915"/>
      <x:c r="R915"/>
      <x:c r="S915"/>
      <x:c r="T915"/>
      <x:c r="U915"/>
      <x:c r="V915"/>
      <x:c r="W915"/>
      <x:c r="X915"/>
      <x:c r="Y915"/>
      <x:c r="Z915"/>
      <x:c r="AA915"/>
      <x:c r="AB915"/>
      <x:c r="AC915"/>
      <x:c r="AD915"/>
      <x:c r="AE915"/>
      <x:c r="AF915"/>
      <x:c r="AZ915"/>
      <x:c r="BA915"/>
      <x:c r="BB915"/>
      <x:c r="BC915"/>
      <x:c r="BD915"/>
      <x:c r="BE915"/>
      <x:c r="BF915"/>
      <x:c r="BG915"/>
      <x:c r="BH915"/>
      <x:c r="BI915"/>
      <x:c r="BJ915"/>
      <x:c r="BK915"/>
      <x:c r="BL915"/>
      <x:c r="BM915"/>
      <x:c r="BN915"/>
      <x:c r="BO915"/>
      <x:c r="BP915"/>
      <x:c r="BQ915"/>
      <x:c r="BR915"/>
      <x:c r="BS915"/>
      <x:c r="BT915"/>
      <x:c r="BU915"/>
      <x:c r="BV915"/>
      <x:c r="BW915"/>
      <x:c r="BX915"/>
      <x:c r="BY915"/>
      <x:c r="BZ915"/>
      <x:c r="CA915"/>
      <x:c r="CB915"/>
      <x:c r="CC915"/>
    </x:row>
    <x:row r="916">
      <x:c r="C916"/>
      <x:c r="D916"/>
      <x:c r="E916"/>
      <x:c r="F916"/>
      <x:c r="G916"/>
      <x:c r="H916"/>
      <x:c r="I916"/>
      <x:c r="J916"/>
      <x:c r="K916"/>
      <x:c r="L916"/>
      <x:c r="M916"/>
      <x:c r="N916"/>
      <x:c r="O916"/>
      <x:c r="P916"/>
      <x:c r="Q916"/>
      <x:c r="R916"/>
      <x:c r="S916"/>
      <x:c r="T916"/>
      <x:c r="U916"/>
      <x:c r="V916"/>
      <x:c r="W916"/>
      <x:c r="X916"/>
      <x:c r="Y916"/>
      <x:c r="Z916"/>
      <x:c r="AA916"/>
      <x:c r="AB916"/>
      <x:c r="AC916"/>
      <x:c r="AD916"/>
      <x:c r="AE916"/>
      <x:c r="AF916"/>
      <x:c r="AZ916"/>
      <x:c r="BA916"/>
      <x:c r="BB916"/>
      <x:c r="BC916"/>
      <x:c r="BD916"/>
      <x:c r="BE916"/>
      <x:c r="BF916"/>
      <x:c r="BG916"/>
      <x:c r="BH916"/>
      <x:c r="BI916"/>
      <x:c r="BJ916"/>
      <x:c r="BK916"/>
      <x:c r="BL916"/>
      <x:c r="BM916"/>
      <x:c r="BN916"/>
      <x:c r="BO916"/>
      <x:c r="BP916"/>
      <x:c r="BQ916"/>
      <x:c r="BR916"/>
      <x:c r="BS916"/>
      <x:c r="BT916"/>
      <x:c r="BU916"/>
      <x:c r="BV916"/>
      <x:c r="BW916"/>
      <x:c r="BX916"/>
      <x:c r="BY916"/>
      <x:c r="BZ916"/>
      <x:c r="CA916"/>
      <x:c r="CB916"/>
      <x:c r="CC916"/>
    </x:row>
    <x:row r="917">
      <x:c r="C917"/>
      <x:c r="D917"/>
      <x:c r="E917"/>
      <x:c r="F917"/>
      <x:c r="G917"/>
      <x:c r="H917"/>
      <x:c r="I917"/>
      <x:c r="J917"/>
      <x:c r="K917"/>
      <x:c r="L917"/>
      <x:c r="M917"/>
      <x:c r="N917"/>
      <x:c r="O917"/>
      <x:c r="P917"/>
      <x:c r="Q917"/>
      <x:c r="R917"/>
      <x:c r="S917"/>
      <x:c r="T917"/>
      <x:c r="U917"/>
      <x:c r="V917"/>
      <x:c r="W917"/>
      <x:c r="X917"/>
      <x:c r="Y917"/>
      <x:c r="Z917"/>
      <x:c r="AA917"/>
      <x:c r="AB917"/>
      <x:c r="AC917"/>
      <x:c r="AD917"/>
      <x:c r="AE917"/>
      <x:c r="AF917"/>
      <x:c r="AZ917"/>
      <x:c r="BA917"/>
      <x:c r="BB917"/>
      <x:c r="BC917"/>
      <x:c r="BD917"/>
      <x:c r="BE917"/>
      <x:c r="BF917"/>
      <x:c r="BG917"/>
      <x:c r="BH917"/>
      <x:c r="BI917"/>
      <x:c r="BJ917"/>
      <x:c r="BK917"/>
      <x:c r="BL917"/>
      <x:c r="BM917"/>
      <x:c r="BN917"/>
      <x:c r="BO917"/>
      <x:c r="BP917"/>
      <x:c r="BQ917"/>
      <x:c r="BR917"/>
      <x:c r="BS917"/>
      <x:c r="BT917"/>
      <x:c r="BU917"/>
      <x:c r="BV917"/>
      <x:c r="BW917"/>
      <x:c r="BX917"/>
      <x:c r="BY917"/>
      <x:c r="BZ917"/>
      <x:c r="CA917"/>
      <x:c r="CB917"/>
      <x:c r="CC917"/>
    </x:row>
    <x:row r="918">
      <x:c r="C918"/>
      <x:c r="D918"/>
      <x:c r="E918"/>
      <x:c r="F918"/>
      <x:c r="G918"/>
      <x:c r="H918"/>
      <x:c r="I918"/>
      <x:c r="J918"/>
      <x:c r="K918"/>
      <x:c r="L918"/>
      <x:c r="M918"/>
      <x:c r="N918"/>
      <x:c r="O918"/>
      <x:c r="P918"/>
      <x:c r="Q918"/>
      <x:c r="R918"/>
      <x:c r="S918"/>
      <x:c r="T918"/>
      <x:c r="U918"/>
      <x:c r="V918"/>
      <x:c r="W918"/>
      <x:c r="X918"/>
      <x:c r="Y918"/>
      <x:c r="Z918"/>
      <x:c r="AA918"/>
      <x:c r="AB918"/>
      <x:c r="AC918"/>
      <x:c r="AD918"/>
      <x:c r="AE918"/>
      <x:c r="AF918"/>
      <x:c r="AZ918"/>
      <x:c r="BA918"/>
      <x:c r="BB918"/>
      <x:c r="BC918"/>
      <x:c r="BD918"/>
      <x:c r="BE918"/>
      <x:c r="BF918"/>
      <x:c r="BG918"/>
      <x:c r="BH918"/>
      <x:c r="BI918"/>
      <x:c r="BJ918"/>
      <x:c r="BK918"/>
      <x:c r="BL918"/>
      <x:c r="BM918"/>
      <x:c r="BN918"/>
      <x:c r="BO918"/>
      <x:c r="BP918"/>
      <x:c r="BQ918"/>
      <x:c r="BR918"/>
      <x:c r="BS918"/>
      <x:c r="BT918"/>
      <x:c r="BU918"/>
      <x:c r="BV918"/>
      <x:c r="BW918"/>
      <x:c r="BX918"/>
      <x:c r="BY918"/>
      <x:c r="BZ918"/>
      <x:c r="CA918"/>
      <x:c r="CB918"/>
      <x:c r="CC918"/>
    </x:row>
    <x:row r="919">
      <x:c r="C919"/>
      <x:c r="D919"/>
      <x:c r="E919"/>
      <x:c r="F919"/>
      <x:c r="G919"/>
      <x:c r="H919"/>
      <x:c r="I919"/>
      <x:c r="J919"/>
      <x:c r="K919"/>
      <x:c r="L919"/>
      <x:c r="M919"/>
      <x:c r="N919"/>
      <x:c r="O919"/>
      <x:c r="P919"/>
      <x:c r="Q919"/>
      <x:c r="R919"/>
      <x:c r="S919"/>
      <x:c r="T919"/>
      <x:c r="U919"/>
      <x:c r="V919"/>
      <x:c r="W919"/>
      <x:c r="X919"/>
      <x:c r="Y919"/>
      <x:c r="Z919"/>
      <x:c r="AA919"/>
      <x:c r="AB919"/>
      <x:c r="AC919"/>
      <x:c r="AD919"/>
      <x:c r="AE919"/>
      <x:c r="AF919"/>
      <x:c r="AZ919"/>
      <x:c r="BA919"/>
      <x:c r="BB919"/>
      <x:c r="BC919"/>
      <x:c r="BD919"/>
      <x:c r="BE919"/>
      <x:c r="BF919"/>
      <x:c r="BG919"/>
      <x:c r="BH919"/>
      <x:c r="BI919"/>
      <x:c r="BJ919"/>
      <x:c r="BK919"/>
      <x:c r="BL919"/>
      <x:c r="BM919"/>
      <x:c r="BN919"/>
      <x:c r="BO919"/>
      <x:c r="BP919"/>
      <x:c r="BQ919"/>
      <x:c r="BR919"/>
      <x:c r="BS919"/>
      <x:c r="BT919"/>
      <x:c r="BU919"/>
      <x:c r="BV919"/>
      <x:c r="BW919"/>
      <x:c r="BX919"/>
      <x:c r="BY919"/>
      <x:c r="BZ919"/>
      <x:c r="CA919"/>
      <x:c r="CB919"/>
      <x:c r="CC919"/>
    </x:row>
    <x:row r="920">
      <x:c r="C920"/>
      <x:c r="D920"/>
      <x:c r="E920"/>
      <x:c r="F920"/>
      <x:c r="G920"/>
      <x:c r="H920"/>
      <x:c r="I920"/>
      <x:c r="J920"/>
      <x:c r="K920"/>
      <x:c r="L920"/>
      <x:c r="M920"/>
      <x:c r="N920"/>
      <x:c r="O920"/>
      <x:c r="P920"/>
      <x:c r="Q920"/>
      <x:c r="R920"/>
      <x:c r="S920"/>
      <x:c r="T920"/>
      <x:c r="U920"/>
      <x:c r="V920"/>
      <x:c r="W920"/>
      <x:c r="X920"/>
      <x:c r="Y920"/>
      <x:c r="Z920"/>
      <x:c r="AA920"/>
      <x:c r="AB920"/>
      <x:c r="AC920"/>
      <x:c r="AD920"/>
      <x:c r="AE920"/>
      <x:c r="AF920"/>
      <x:c r="AZ920"/>
      <x:c r="BA920"/>
      <x:c r="BB920"/>
      <x:c r="BC920"/>
      <x:c r="BD920"/>
      <x:c r="BE920"/>
      <x:c r="BF920"/>
      <x:c r="BG920"/>
      <x:c r="BH920"/>
      <x:c r="BI920"/>
      <x:c r="BJ920"/>
      <x:c r="BK920"/>
      <x:c r="BL920"/>
      <x:c r="BM920"/>
      <x:c r="BN920"/>
      <x:c r="BO920"/>
      <x:c r="BP920"/>
      <x:c r="BQ920"/>
      <x:c r="BR920"/>
      <x:c r="BS920"/>
      <x:c r="BT920"/>
      <x:c r="BU920"/>
      <x:c r="BV920"/>
      <x:c r="BW920"/>
      <x:c r="BX920"/>
      <x:c r="BY920"/>
      <x:c r="BZ920"/>
      <x:c r="CA920"/>
      <x:c r="CB920"/>
      <x:c r="CC920"/>
    </x:row>
    <x:row r="921">
      <x:c r="C921"/>
      <x:c r="D921"/>
      <x:c r="E921"/>
      <x:c r="F921"/>
      <x:c r="G921"/>
      <x:c r="H921"/>
      <x:c r="I921"/>
      <x:c r="J921"/>
      <x:c r="K921"/>
      <x:c r="L921"/>
      <x:c r="M921"/>
      <x:c r="N921"/>
      <x:c r="O921"/>
      <x:c r="P921"/>
      <x:c r="Q921"/>
      <x:c r="R921"/>
      <x:c r="S921"/>
      <x:c r="T921"/>
      <x:c r="U921"/>
      <x:c r="V921"/>
      <x:c r="W921"/>
      <x:c r="X921"/>
      <x:c r="Y921"/>
      <x:c r="Z921"/>
      <x:c r="AA921"/>
      <x:c r="AB921"/>
      <x:c r="AC921"/>
      <x:c r="AD921"/>
      <x:c r="AE921"/>
      <x:c r="AF921"/>
      <x:c r="AZ921"/>
      <x:c r="BA921"/>
      <x:c r="BB921"/>
      <x:c r="BC921"/>
      <x:c r="BD921"/>
      <x:c r="BE921"/>
      <x:c r="BF921"/>
      <x:c r="BG921"/>
      <x:c r="BH921"/>
      <x:c r="BI921"/>
      <x:c r="BJ921"/>
      <x:c r="BK921"/>
      <x:c r="BL921"/>
      <x:c r="BM921"/>
      <x:c r="BN921"/>
      <x:c r="BO921"/>
      <x:c r="BP921"/>
      <x:c r="BQ921"/>
      <x:c r="BR921"/>
      <x:c r="BS921"/>
      <x:c r="BT921"/>
      <x:c r="BU921"/>
      <x:c r="BV921"/>
      <x:c r="BW921"/>
      <x:c r="BX921"/>
      <x:c r="BY921"/>
      <x:c r="BZ921"/>
      <x:c r="CA921"/>
      <x:c r="CB921"/>
      <x:c r="CC921"/>
    </x:row>
    <x:row r="922">
      <x:c r="C922"/>
      <x:c r="D922"/>
      <x:c r="E922"/>
      <x:c r="F922"/>
      <x:c r="G922"/>
      <x:c r="H922"/>
      <x:c r="I922"/>
      <x:c r="J922"/>
      <x:c r="K922"/>
      <x:c r="L922"/>
      <x:c r="M922"/>
      <x:c r="N922"/>
      <x:c r="O922"/>
      <x:c r="P922"/>
      <x:c r="Q922"/>
      <x:c r="R922"/>
      <x:c r="S922"/>
      <x:c r="T922"/>
      <x:c r="U922"/>
      <x:c r="V922"/>
      <x:c r="W922"/>
      <x:c r="X922"/>
      <x:c r="Y922"/>
      <x:c r="Z922"/>
      <x:c r="AA922"/>
      <x:c r="AB922"/>
      <x:c r="AC922"/>
      <x:c r="AD922"/>
      <x:c r="AE922"/>
      <x:c r="AF922"/>
      <x:c r="AZ922"/>
      <x:c r="BA922"/>
      <x:c r="BB922"/>
      <x:c r="BC922"/>
      <x:c r="BD922"/>
      <x:c r="BE922"/>
      <x:c r="BF922"/>
      <x:c r="BG922"/>
      <x:c r="BH922"/>
      <x:c r="BI922"/>
      <x:c r="BJ922"/>
      <x:c r="BK922"/>
      <x:c r="BL922"/>
      <x:c r="BM922"/>
      <x:c r="BN922"/>
      <x:c r="BO922"/>
      <x:c r="BP922"/>
      <x:c r="BQ922"/>
      <x:c r="BR922"/>
      <x:c r="BS922"/>
      <x:c r="BT922"/>
      <x:c r="BU922"/>
      <x:c r="BV922"/>
      <x:c r="BW922"/>
      <x:c r="BX922"/>
      <x:c r="BY922"/>
      <x:c r="BZ922"/>
      <x:c r="CA922"/>
      <x:c r="CB922"/>
      <x:c r="CC922"/>
    </x:row>
    <x:row r="923">
      <x:c r="C923"/>
      <x:c r="D923"/>
      <x:c r="E923"/>
      <x:c r="F923"/>
      <x:c r="G923"/>
      <x:c r="H923"/>
      <x:c r="I923"/>
      <x:c r="J923"/>
      <x:c r="K923"/>
      <x:c r="L923"/>
      <x:c r="M923"/>
      <x:c r="N923"/>
      <x:c r="O923"/>
      <x:c r="P923"/>
      <x:c r="Q923"/>
      <x:c r="R923"/>
      <x:c r="S923"/>
      <x:c r="T923"/>
      <x:c r="U923"/>
      <x:c r="V923"/>
      <x:c r="W923"/>
      <x:c r="X923"/>
      <x:c r="Y923"/>
      <x:c r="Z923"/>
      <x:c r="AA923"/>
      <x:c r="AB923"/>
      <x:c r="AC923"/>
      <x:c r="AD923"/>
      <x:c r="AE923"/>
      <x:c r="AF923"/>
      <x:c r="AZ923"/>
      <x:c r="BA923"/>
      <x:c r="BB923"/>
      <x:c r="BC923"/>
      <x:c r="BD923"/>
      <x:c r="BE923"/>
      <x:c r="BF923"/>
      <x:c r="BG923"/>
      <x:c r="BH923"/>
      <x:c r="BI923"/>
      <x:c r="BJ923"/>
      <x:c r="BK923"/>
      <x:c r="BL923"/>
      <x:c r="BM923"/>
      <x:c r="BN923"/>
      <x:c r="BO923"/>
      <x:c r="BP923"/>
      <x:c r="BQ923"/>
      <x:c r="BR923"/>
      <x:c r="BS923"/>
      <x:c r="BT923"/>
      <x:c r="BU923"/>
      <x:c r="BV923"/>
      <x:c r="BW923"/>
      <x:c r="BX923"/>
      <x:c r="BY923"/>
      <x:c r="BZ923"/>
      <x:c r="CA923"/>
      <x:c r="CB923"/>
      <x:c r="CC923"/>
    </x:row>
    <x:row r="924">
      <x:c r="C924"/>
      <x:c r="D924"/>
      <x:c r="E924"/>
      <x:c r="F924"/>
      <x:c r="G924"/>
      <x:c r="H924"/>
      <x:c r="I924"/>
      <x:c r="J924"/>
      <x:c r="K924"/>
      <x:c r="L924"/>
      <x:c r="M924"/>
      <x:c r="N924"/>
      <x:c r="O924"/>
      <x:c r="P924"/>
      <x:c r="Q924"/>
      <x:c r="R924"/>
      <x:c r="S924"/>
      <x:c r="T924"/>
      <x:c r="U924"/>
      <x:c r="V924"/>
      <x:c r="W924"/>
      <x:c r="X924"/>
      <x:c r="Y924"/>
      <x:c r="Z924"/>
      <x:c r="AA924"/>
      <x:c r="AB924"/>
      <x:c r="AC924"/>
      <x:c r="AD924"/>
      <x:c r="AE924"/>
      <x:c r="AF924"/>
      <x:c r="AZ924"/>
      <x:c r="BA924"/>
      <x:c r="BB924"/>
      <x:c r="BC924"/>
      <x:c r="BD924"/>
      <x:c r="BE924"/>
      <x:c r="BF924"/>
      <x:c r="BG924"/>
      <x:c r="BH924"/>
      <x:c r="BI924"/>
      <x:c r="BJ924"/>
      <x:c r="BK924"/>
      <x:c r="BL924"/>
      <x:c r="BM924"/>
      <x:c r="BN924"/>
      <x:c r="BO924"/>
      <x:c r="BP924"/>
      <x:c r="BQ924"/>
      <x:c r="BR924"/>
      <x:c r="BS924"/>
      <x:c r="BT924"/>
      <x:c r="BU924"/>
      <x:c r="BV924"/>
      <x:c r="BW924"/>
      <x:c r="BX924"/>
      <x:c r="BY924"/>
      <x:c r="BZ924"/>
      <x:c r="CA924"/>
      <x:c r="CB924"/>
      <x:c r="CC924"/>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'Taxonomy'!$B$225:$B$228</x:formula1>
    </x:dataValidation>
    <x:dataValidation type="list" sqref="D6:D1005">
      <x:formula1>'Taxonomy'!$B$6:$B$22</x:formula1>
    </x:dataValidation>
    <x:dataValidation type="list" sqref="X6:X1005">
      <x:formula1>'Taxonomy'!$B$23:$B$54</x:formula1>
    </x:dataValidation>
    <x:dataValidation type="list" sqref="Y6:Y1005">
      <x:formula1>'Taxonomy'!$B$55:$B$64</x:formula1>
    </x:dataValidation>
    <x:dataValidation type="list" sqref="Z6:Z1005">
      <x:formula1>'Taxonomy'!$B$65:$B$74</x:formula1>
    </x:dataValidation>
    <x:dataValidation type="list" sqref="AA6:AA1005">
      <x:formula1>'Taxonomy'!$B$75:$B$156</x:formula1>
    </x:dataValidation>
    <x:dataValidation type="list" sqref="AB6:AB1005">
      <x:formula1>'Taxonomy'!$B$157:$B$192</x:formula1>
    </x:dataValidation>
    <x:dataValidation type="list" sqref="AC6:AC1005">
      <x:formula1>'Taxonomy'!$B$193:$B$212</x:formula1>
    </x:dataValidation>
    <x:dataValidation type="list" sqref="AD6:AD1005">
      <x:formula1>'Taxonomy'!$B$213:$B$217</x:formula1>
    </x:dataValidation>
    <x:dataValidation type="list" sqref="C6:C1005">
      <x:formula1>'Taxonomy'!$B$218:$B$224</x:formula1>
    </x:dataValidation>
  </x:dataValidations>
  <x:pageMargins left="0.7" right="0.7" top="0.75" bottom="0.75" header="0.3" footer="0.3"/>
  <x:tableParts count="1">
    <x:tablePart xmlns:r="http://schemas.openxmlformats.org/officeDocument/2006/relationships" r:id="R5fb2e8d3ca3f490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2bce98fb4c1f47bf"/>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3217faad48934111"/>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str">
        <x:v>Equipment</x:v>
      </x:c>
      <x:c r="B6" s="9" t="n">
        <x:f>COUNTIF(Items!$D$6:$D$1005,A6)</x:f>
        <x:v>124</x:v>
      </x:c>
      <x:c r="C6" s="9" t="str">
        <x:v>Existing gear plus armor, carriers, rare eyewear/headwear and very rare fashion families</x:v>
      </x:c>
      <x:c r="D6" s="9" t="str">
        <x:v>New equipment concepts have no implemented slots, effects or layering rules</x:v>
      </x:c>
      <x:c r="E6" s="4" t="str">
        <x:v>Primary category</x:v>
      </x:c>
    </x:row>
    <x:row r="7" ht="48" customHeight="1">
      <x:c r="A7" s="4" t="str">
        <x:v>Field supplies</x:v>
      </x:c>
      <x:c r="B7" s="4" t="n">
        <x:f>COUNTIF(Items!$D$6:$D$1005,A7)</x:f>
        <x:v>38</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row>
    <x:row r="9" ht="48" customHeight="1">
      <x:c r="A9" s="4" t="str">
        <x:v>Crafting components</x:v>
      </x:c>
      <x:c r="B9" s="4" t="n">
        <x:f>COUNTIF(Items!$D$6:$D$1005,A9)</x:f>
        <x:v>147</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COUNTIF(Items!$D$6:$D$1005,A16)</x:f>
        <x:v>21</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COUNTIF(Items!$E$6:$E$1005,"Everyday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COUNTIF(Items!$AB$6:$AB$1005,"Wing membrane")+COUNTIF(Items!$AB$6:$AB$1005,"Wing membrane and frame")</x:f>
        <x:v>9</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53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COUNTIF(Items!$D$6:$D$1005,A37)</x:f>
        <x:v>55</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COUNTIF(Items!$D$6:$D$1005,A38)</x:f>
        <x:v>54</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t="n">
        <x:f>COUNTIF(Items!$D$6:$D$1005,A39)</x:f>
        <x:v>13</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t="n">
        <x:f>COUNTIF(Items!$Z$6:$Z$1005,"Ancient technology")</x:f>
        <x:v>50</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t="n">
        <x:f>COUNTIF(Items!$D$6:$D$1005,A41)</x:f>
        <x:v>48</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80</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54</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100</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57</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t="n">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t="n">
        <x:f>COUNTIF(Items!$D$6:$D$1005,A49)</x:f>
        <x:v>45</x:v>
      </x:c>
      <x:c r="C49" s="4" t="str">
        <x:v>Harvested fauna, contained Phagia byproduct feed and selected culinary fractions; no general edibility claim.</x:v>
      </x:c>
      <x:c r="D49" s="4" t="str">
        <x:v>New organizational category, not a canon or rarity claim.</x:v>
      </x:c>
      <x:c r="E49" s="4" t="str">
        <x:v>Primary category</x:v>
      </x:c>
    </x:row>
    <x:row r="50" ht="115" customHeight="1">
      <x:c r="A50" s="4" t="str">
        <x:v>Processing agents</x:v>
      </x:c>
      <x:c r="B50" s="4" t="n">
        <x:f>COUNTIF(Items!$D$6:$D$1005,A50)</x:f>
        <x:v>35</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t="n">
        <x:f>COUNTIF(Items!$D$6:$D$1005,A51)</x:f>
        <x:v>88</x:v>
      </x:c>
      <x:c r="C51" s="4" t="str">
        <x:v>Worked metal, glass, ceramic, husk and composite stock awaiting fitted fabrication.</x:v>
      </x:c>
      <x:c r="D51" s="4" t="str">
        <x:v>New organizational category, not a canon or rarity claim.</x:v>
      </x:c>
      <x:c r="E51" s="4" t="str">
        <x:v>Primary category</x:v>
      </x:c>
    </x:row>
    <x:row r="52" ht="115" customHeight="1">
      <x:c r="A52" s="4" t="str">
        <x:v>Salvage feedstock</x:v>
      </x:c>
      <x:c r="B52" s="4" t="n">
        <x:f>COUNTIF(Items!$D$6:$D$1005,A52)</x:f>
        <x:v>19</x:v>
      </x:c>
      <x:c r="C52" s="4" t="str">
        <x:v>Discarded industrial scrap treated as entry feed, before selected reprocessing.</x:v>
      </x:c>
      <x:c r="D52" s="4" t="str">
        <x:v>New organizational category, not a canon or rarity claim.</x:v>
      </x:c>
      <x:c r="E52" s="4" t="str">
        <x:v>Primary category</x:v>
      </x:c>
    </x:row>
    <x:row r="53" ht="115" customHeight="1">
      <x:c r="A53" s="4" t="str">
        <x:v>Recovered mechanisms</x:v>
      </x:c>
      <x:c r="B53" s="4" t="n">
        <x:f>COUNTIF(Items!$D$6:$D$1005,A53)</x:f>
        <x:v>5</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t="n">
        <x:f>COUNTIF(Items!$D$6:$D$1005,A54)</x:f>
        <x:v>27</x:v>
      </x:c>
      <x:c r="C54" s="4" t="str">
        <x:v>Extremely rare recovered ancient materials and intermediate parts; origin does not assign a refinement tier.</x:v>
      </x:c>
      <x:c r="D54" s="4" t="str">
        <x:v>New organizational category, not a canon or rarity claim.</x:v>
      </x:c>
      <x:c r="E54" s="4" t="str">
        <x:v>Primary category</x:v>
      </x:c>
    </x:row>
  </x:sheetData>
  <x:pageMargins left="0.7" right="0.7" top="0.75" bottom="0.75" header="0.3" footer="0.3"/>
  <x:tableParts count="1">
    <x:tablePart xmlns:r="http://schemas.openxmlformats.org/officeDocument/2006/relationships" r:id="R5c75b0f847394fcb"/>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791 catalog entries: 18 existing definition IDs and 773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796.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1505. Extend table and formula bounds together for future growth.</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sixteen mutually exclusive active groups covering every master item once. Resources is a legacy category with no current entries. Item families/planning scopes overlap and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791</x:v>
      </x:c>
    </x:row>
    <x:row r="193" ht="115" customHeight="1">
      <x:c r="A193" s="4" t="str">
        <x:v>Audit: recipe count</x:v>
      </x:c>
      <x:c r="B193" s="4" t="n">
        <x:f>COUNTA('Crafting recipes'!$A$6:$A$1005)</x:f>
        <x:v>481</x:v>
      </x:c>
    </x:row>
    <x:row r="194" ht="115" customHeight="1">
      <x:c r="A194" s="4" t="str">
        <x:v>Audit: relationship count</x:v>
      </x:c>
      <x:c r="B194" s="4" t="n">
        <x:f>COUNTA('Material routes'!$A$6:$A$1505)</x:f>
        <x:v>1377</x:v>
      </x:c>
    </x:row>
    <x:row r="195" ht="115" customHeight="1">
      <x:c r="A195" s="4" t="str">
        <x:v>Audit: browser pair count</x:v>
      </x:c>
      <x:c r="B195" s="4" t="n">
        <x:f>COUNTA('Crafting browser'!$J$6:$J$1005)</x:f>
        <x:v>896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str">
        <x:v>Mineral resources, Biological resources, Processing agents, Manufactured stock, Salvage feedstock, Recovered mechanisms and Ancient salvage replace the broad active Resources bucket. Existing item types, origin, processing stage, primary use, material tier and source status remain separate. Active primary categories total sixteen.</x:v>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sheetData>
  <x:pageMargins left="0.7" right="0.7" top="0.75" bottom="0.75" header="0.3" footer="0.3"/>
  <x:tableParts count="1">
    <x:tablePart xmlns:r="http://schemas.openxmlformats.org/officeDocument/2006/relationships" r:id="R2c781a58a08d4c00"/>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4da7593992b64a1e"/>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e1eeaf925302471a"/>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eafc4fda190c4d2b"/>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0a54653f77f34489"/>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928f41f600d4b7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063357d651184eeb"/>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str">
        <x:v>Broad existing inventory/design grouping. One per master item.</x:v>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str">
        <x:v>Category</x:v>
      </x:c>
      <x:c r="B11" s="4" t="str">
        <x:v>Equipment</x:v>
      </x:c>
      <x:c r="C11" s="4" t="str">
        <x:v>Broad existing inventory/design grouping. One per master item.</x:v>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str">
        <x:v>Harvested fauna, contained Phagia byproduct feed and selected culinary fractions; no general edibility claim.</x:v>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str">
        <x:v>Salvage feedstock</x:v>
      </x:c>
      <x:c r="C20" s="4" t="str">
        <x:v>Discarded industrial scrap treated as entry feed, before selected reprocessing.</x:v>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Item type</x:v>
      </x:c>
      <x:c r="B23" s="4" t="str">
        <x:v>Ammunition</x:v>
      </x:c>
      <x:c r="C23" s="4" t="str">
        <x:v>What the object is, independent of material, culture and use.</x:v>
      </x:c>
    </x:row>
    <x:row r="24" ht="50" customHeight="1">
      <x:c r="A24" s="4" t="str">
        <x:v>Item type</x:v>
      </x:c>
      <x:c r="B24" s="4" t="str">
        <x:v>Armor</x:v>
      </x:c>
      <x:c r="C24" s="4" t="str">
        <x:v>What the object is, independent of material, culture and use.</x:v>
      </x:c>
    </x:row>
    <x:row r="25" ht="50" customHeight="1">
      <x:c r="A25" s="4" t="str">
        <x:v>Item type</x:v>
      </x:c>
      <x:c r="B25" s="4" t="str">
        <x:v>Carrier</x:v>
      </x:c>
      <x:c r="C25" s="4" t="str">
        <x:v>What the object is, independent of material, culture and use.</x:v>
      </x:c>
    </x:row>
    <x:row r="26" ht="50" customHeight="1">
      <x:c r="A26" s="4" t="str">
        <x:v>Item type</x:v>
      </x:c>
      <x:c r="B26" s="4" t="str">
        <x:v>Chemical material</x:v>
      </x:c>
      <x:c r="C26" s="4" t="str">
        <x:v>What the object is, independent of material, culture and use.</x:v>
      </x:c>
    </x:row>
    <x:row r="27" ht="50" customHeight="1">
      <x:c r="A27" s="4" t="str">
        <x:v>Item type</x:v>
      </x:c>
      <x:c r="B27" s="4" t="str">
        <x:v>Container</x:v>
      </x:c>
      <x:c r="C27" s="4" t="str">
        <x:v>What the object is, independent of material, culture and use.</x:v>
      </x:c>
    </x:row>
    <x:row r="28" ht="50" customHeight="1">
      <x:c r="A28" s="4" t="str">
        <x:v>Item type</x:v>
      </x:c>
      <x:c r="B28" s="4" t="str">
        <x:v>Container part</x:v>
      </x:c>
      <x:c r="C28" s="4" t="str">
        <x:v>What the object is, independent of material, culture and use.</x:v>
      </x:c>
    </x:row>
    <x:row r="29" ht="50" customHeight="1">
      <x:c r="A29" s="4" t="str">
        <x:v>Item type</x:v>
      </x:c>
      <x:c r="B29" s="4" t="str">
        <x:v>Crafting component</x:v>
      </x:c>
      <x:c r="C29" s="4" t="str">
        <x:v>What the object is, independent of material, culture and use.</x:v>
      </x:c>
    </x:row>
    <x:row r="30" ht="50" customHeight="1">
      <x:c r="A30" s="4" t="str">
        <x:v>Item type</x:v>
      </x:c>
      <x:c r="B30" s="4" t="str">
        <x:v>Cultural object</x:v>
      </x:c>
      <x:c r="C30" s="4" t="str">
        <x:v>What the object is, independent of material, culture and use.</x:v>
      </x:c>
    </x:row>
    <x:row r="31" ht="50" customHeight="1">
      <x:c r="A31" s="4" t="str">
        <x:v>Item type</x:v>
      </x:c>
      <x:c r="B31" s="4" t="str">
        <x:v>Currency</x:v>
      </x:c>
      <x:c r="C31" s="4" t="str">
        <x:v>What the object is, independent of material, culture and use.</x:v>
      </x:c>
    </x:row>
    <x:row r="32" ht="50" customHeight="1">
      <x:c r="A32" s="4" t="str">
        <x:v>Item type</x:v>
      </x:c>
      <x:c r="B32" s="4" t="str">
        <x:v>Document</x:v>
      </x:c>
      <x:c r="C32" s="4" t="str">
        <x:v>What the object is, independent of material, culture and use.</x:v>
      </x:c>
    </x:row>
    <x:row r="33" ht="50" customHeight="1">
      <x:c r="A33" s="4" t="str">
        <x:v>Item type</x:v>
      </x:c>
      <x:c r="B33" s="4" t="str">
        <x:v>Drink consumable</x:v>
      </x:c>
      <x:c r="C33" s="4" t="str">
        <x:v>What the object is, independent of material, culture and use.</x:v>
      </x:c>
    </x:row>
    <x:row r="34" ht="50" customHeight="1">
      <x:c r="A34" s="4" t="str">
        <x:v>Item type</x:v>
      </x:c>
      <x:c r="B34" s="4" t="str">
        <x:v>Energy storage</x:v>
      </x:c>
      <x:c r="C34" s="4" t="str">
        <x:v>What the object is, independent of material, culture and use.</x:v>
      </x:c>
    </x:row>
    <x:row r="35" ht="50" customHeight="1">
      <x:c r="A35" s="4" t="str">
        <x:v>Item type</x:v>
      </x:c>
      <x:c r="B35" s="4" t="str">
        <x:v>Food consumable</x:v>
      </x:c>
      <x:c r="C35" s="4" t="str">
        <x:v>What the object is, independent of material, culture and use.</x:v>
      </x:c>
    </x:row>
    <x:row r="36" ht="50" customHeight="1">
      <x:c r="A36" s="4" t="str">
        <x:v>Item type</x:v>
      </x:c>
      <x:c r="B36" s="4" t="str">
        <x:v>Food material</x:v>
      </x:c>
      <x:c r="C36" s="4" t="str">
        <x:v>What the object is, independent of material, culture and use.</x:v>
      </x:c>
    </x:row>
    <x:row r="37" ht="50" customHeight="1">
      <x:c r="A37" s="4" t="str">
        <x:v>Item type</x:v>
      </x:c>
      <x:c r="B37" s="4" t="str">
        <x:v>Gem material</x:v>
      </x:c>
      <x:c r="C37" s="4" t="str">
        <x:v>What the object is, independent of material, culture and use.</x:v>
      </x:c>
    </x:row>
    <x:row r="38" ht="50" customHeight="1">
      <x:c r="A38" s="4" t="str">
        <x:v>Item type</x:v>
      </x:c>
      <x:c r="B38" s="4" t="str">
        <x:v>Household utensil</x:v>
      </x:c>
      <x:c r="C38" s="4" t="str">
        <x:v>What the object is, independent of material, culture and use.</x:v>
      </x:c>
    </x:row>
    <x:row r="39" ht="50" customHeight="1">
      <x:c r="A39" s="4" t="str">
        <x:v>Item type</x:v>
      </x:c>
      <x:c r="B39" s="4" t="str">
        <x:v>Machine</x:v>
      </x:c>
      <x:c r="C39" s="4" t="str">
        <x:v>What the object is, independent of material, culture and use.</x:v>
      </x:c>
    </x:row>
    <x:row r="40" ht="50" customHeight="1">
      <x:c r="A40" s="4" t="str">
        <x:v>Item type</x:v>
      </x:c>
      <x:c r="B40" s="4" t="str">
        <x:v>Musical instrument</x:v>
      </x:c>
      <x:c r="C40" s="4" t="str">
        <x:v>What the object is, independent of material, culture and use.</x:v>
      </x:c>
    </x:row>
    <x:row r="41" ht="50" customHeight="1">
      <x:c r="A41" s="4" t="str">
        <x:v>Item type</x:v>
      </x:c>
      <x:c r="B41" s="4" t="str">
        <x:v>Processed material</x:v>
      </x:c>
      <x:c r="C41" s="4" t="str">
        <x:v>What the object is, independent of material, culture and use.</x:v>
      </x:c>
    </x:row>
    <x:row r="42" ht="50" customHeight="1">
      <x:c r="A42" s="4" t="str">
        <x:v>Item type</x:v>
      </x:c>
      <x:c r="B42" s="4" t="str">
        <x:v>Raw material</x:v>
      </x:c>
      <x:c r="C42" s="4" t="str">
        <x:v>What the object is, independent of material, culture and use.</x:v>
      </x:c>
    </x:row>
    <x:row r="43" ht="50" customHeight="1">
      <x:c r="A43" s="4" t="str">
        <x:v>Item type</x:v>
      </x:c>
      <x:c r="B43" s="4" t="str">
        <x:v>Service kit</x:v>
      </x:c>
      <x:c r="C43" s="4" t="str">
        <x:v>What the object is, independent of material, culture and use.</x:v>
      </x:c>
    </x:row>
    <x:row r="44" ht="50" customHeight="1">
      <x:c r="A44" s="4" t="str">
        <x:v>Item type</x:v>
      </x:c>
      <x:c r="B44" s="4" t="str">
        <x:v>Shelter item</x:v>
      </x:c>
      <x:c r="C44" s="4" t="str">
        <x:v>Shelter assembly, packed camp, or individual shelter furnishing. Kit contents are separate ID-linked relationships.</x:v>
      </x:c>
    </x:row>
    <x:row r="45" ht="50" customHeight="1">
      <x:c r="A45" s="4" t="str">
        <x:v>Item type</x:v>
      </x:c>
      <x:c r="B45" s="4" t="str">
        <x:v>Shield</x:v>
      </x:c>
      <x:c r="C45" s="4" t="str">
        <x:v>What the object is, independent of material, culture and use.</x:v>
      </x:c>
    </x:row>
    <x:row r="46" ht="50" customHeight="1">
      <x:c r="A46" s="4" t="str">
        <x:v>Item type</x:v>
      </x:c>
      <x:c r="B46" s="4" t="str">
        <x:v>Tool</x:v>
      </x:c>
      <x:c r="C46" s="4" t="str">
        <x:v>What the object is, independent of material, culture and use.</x:v>
      </x:c>
    </x:row>
    <x:row r="47" ht="50" customHeight="1">
      <x:c r="A47" s="4" t="str">
        <x:v>Item type</x:v>
      </x:c>
      <x:c r="B47" s="4" t="str">
        <x:v>Traversal device</x:v>
      </x:c>
      <x:c r="C47" s="4" t="str">
        <x:v>What the object is, independent of material, culture and use.</x:v>
      </x:c>
    </x:row>
    <x:row r="48" ht="50" customHeight="1">
      <x:c r="A48" s="4" t="str">
        <x:v>Item type</x:v>
      </x:c>
      <x:c r="B48" s="4" t="str">
        <x:v>Trip hazard</x:v>
      </x:c>
      <x:c r="C48" s="4" t="str">
        <x:v>What the object is, independent of material, culture and use.</x:v>
      </x:c>
    </x:row>
    <x:row r="49" ht="50" customHeight="1">
      <x:c r="A49" s="4" t="str">
        <x:v>Item type</x:v>
      </x:c>
      <x:c r="B49" s="4" t="str">
        <x:v>Weapon</x:v>
      </x:c>
      <x:c r="C49" s="4" t="str">
        <x:v>What the object is, independent of material, culture and use.</x:v>
      </x:c>
    </x:row>
    <x:row r="50" ht="50" customHeight="1">
      <x:c r="A50" s="4" t="str">
        <x:v>Item type</x:v>
      </x:c>
      <x:c r="B50" s="4" t="str">
        <x:v>Wearable</x:v>
      </x:c>
      <x:c r="C50" s="4" t="str">
        <x:v>What the object is, independent of material, culture and use.</x:v>
      </x:c>
    </x:row>
    <x:row r="51" ht="50" customHeight="1">
      <x:c r="A51" s="4" t="str">
        <x:v>Item type</x:v>
      </x:c>
      <x:c r="B51" s="4" t="str">
        <x:v>Livestock feed</x:v>
      </x:c>
      <x:c r="C51" s="4" t="str">
        <x:v>A prepared animal ration; not human food.</x:v>
      </x:c>
    </x:row>
    <x:row r="52" ht="50" customHeight="1">
      <x:c r="A52" s="4" t="str">
        <x:v>Item type</x:v>
      </x:c>
      <x:c r="B52" s="4" t="str">
        <x:v>Assay sample</x:v>
      </x:c>
      <x:c r="C52" s="4" t="str">
        <x:v>An identified material sample with its reference packaging; not proof of authenticity by itself.</x:v>
      </x:c>
    </x:row>
    <x:row r="53" ht="50" customHeight="1">
      <x:c r="A53" s="4" t="str">
        <x:v>Item type</x:v>
      </x:c>
      <x:c r="B53" s="4" t="str">
        <x:v>Machine part</x:v>
      </x:c>
      <x:c r="C53" s="4" t="str">
        <x:v>Distinct mechanical, electrical, control or ancient machine element; separate from generic crafting components.</x:v>
      </x:c>
    </x:row>
    <x:row r="54" ht="50" customHeight="1">
      <x:c r="A54" s="4" t="str">
        <x:v>Item type</x:v>
      </x:c>
      <x:c r="B54" s="4" t="str">
        <x:v>Trap</x:v>
      </x:c>
      <x:c r="C54" s="4" t="str">
        <x:v>Placed capture, alarm, obstruction or lure device. Trip hazard remains a distinct compatible type.</x:v>
      </x:c>
    </x:row>
    <x:row r="55" ht="50" customHeight="1">
      <x:c r="A55" s="4" t="str">
        <x:v>Processing stage</x:v>
      </x:c>
      <x:c r="B55" s="4" t="str">
        <x:v>Ancient manufactured</x:v>
      </x:c>
      <x:c r="C55" s="4" t="str">
        <x:v>State of the listed item, not its next recipe. Stage unresolved means raw-versus-processed is undecided.</x:v>
      </x:c>
    </x:row>
    <x:row r="56" ht="50" customHeight="1">
      <x:c r="A56" s="4" t="str">
        <x:v>Processing stage</x:v>
      </x:c>
      <x:c r="B56" s="4" t="str">
        <x:v>Extracted material</x:v>
      </x:c>
      <x:c r="C56" s="4" t="str">
        <x:v>State of the listed item, not its next recipe. Stage unresolved means raw-versus-processed is undecided.</x:v>
      </x:c>
    </x:row>
    <x:row r="57" ht="50" customHeight="1">
      <x:c r="A57" s="4" t="str">
        <x:v>Processing stage</x:v>
      </x:c>
      <x:c r="B57" s="4" t="str">
        <x:v>Finished item</x:v>
      </x:c>
      <x:c r="C57" s="4" t="str">
        <x:v>State of the listed item, not its next recipe. Stage unresolved means raw-versus-processed is undecided.</x:v>
      </x:c>
    </x:row>
    <x:row r="58" ht="50" customHeight="1">
      <x:c r="A58" s="4" t="str">
        <x:v>Processing stage</x:v>
      </x:c>
      <x:c r="B58" s="4" t="str">
        <x:v>Processed intermediate</x:v>
      </x:c>
      <x:c r="C58" s="4" t="str">
        <x:v>State of the listed item, not its next recipe. Stage unresolved means raw-versus-processed is undecided.</x:v>
      </x:c>
    </x:row>
    <x:row r="59" ht="50" customHeight="1">
      <x:c r="A59" s="4" t="str">
        <x:v>Processing stage</x:v>
      </x:c>
      <x:c r="B59" s="4" t="str">
        <x:v>Raw</x:v>
      </x:c>
      <x:c r="C59" s="4" t="str">
        <x:v>State of the listed item, not its next recipe. Stage unresolved means raw-versus-processed is undecided.</x:v>
      </x:c>
    </x:row>
    <x:row r="60" ht="50" customHeight="1">
      <x:c r="A60" s="4" t="str">
        <x:v>Processing stage</x:v>
      </x:c>
      <x:c r="B60" s="4" t="str">
        <x:v>Recovered material</x:v>
      </x:c>
      <x:c r="C60" s="4" t="str">
        <x:v>State of the listed item, not its next recipe. Stage unresolved means raw-versus-processed is undecided.</x:v>
      </x:c>
    </x:row>
    <x:row r="61" ht="50" customHeight="1">
      <x:c r="A61" s="4" t="str">
        <x:v>Processing stage</x:v>
      </x:c>
      <x:c r="B61" s="4" t="str">
        <x:v>Recovered part</x:v>
      </x:c>
      <x:c r="C61" s="4" t="str">
        <x:v>State of the listed item, not its next recipe. Stage unresolved means raw-versus-processed is undecided.</x:v>
      </x:c>
    </x:row>
    <x:row r="62" ht="50" customHeight="1">
      <x:c r="A62" s="4" t="str">
        <x:v>Processing stage</x:v>
      </x:c>
      <x:c r="B62" s="4" t="str">
        <x:v>Unfired intermediate</x:v>
      </x:c>
      <x:c r="C62" s="4" t="str">
        <x:v>State of the listed item, not its next recipe. Stage unresolved means raw-versus-processed is undecided.</x:v>
      </x:c>
    </x:row>
    <x:row r="63" ht="50" customHeight="1">
      <x:c r="A63" s="4" t="str">
        <x:v>Processing stage</x:v>
      </x:c>
      <x:c r="B63" s="4" t="str">
        <x:v>Unresolved</x:v>
      </x:c>
      <x:c r="C63" s="4" t="str">
        <x:v>State of the listed item, not its next recipe. Stage unresolved means raw-versus-processed is undecided.</x:v>
      </x:c>
    </x:row>
    <x:row r="64" ht="50" customHeight="1">
      <x:c r="A64" s="4" t="str">
        <x:v>Processing stage</x:v>
      </x:c>
      <x:c r="B64" s="4" t="str">
        <x:v>Unworked metal</x:v>
      </x:c>
      <x:c r="C64" s="4" t="str">
        <x:v>State of the listed item, not its next recipe. Stage unresolved means raw-versus-processed is undecided.</x:v>
      </x:c>
    </x:row>
    <x:row r="65" ht="50" customHeight="1">
      <x:c r="A65" s="4" t="str">
        <x:v>Origin family</x:v>
      </x:c>
      <x:c r="B65" s="4" t="str">
        <x:v>Ancient technology</x:v>
      </x:c>
      <x:c r="C65" s="4" t="str">
        <x:v>Broad provenance. Manufactured / unresolved does not identify raw ingredients.</x:v>
      </x:c>
    </x:row>
    <x:row r="66" ht="50" customHeight="1">
      <x:c r="A66" s="4" t="str">
        <x:v>Origin family</x:v>
      </x:c>
      <x:c r="B66" s="4" t="str">
        <x:v>Atmospheric</x:v>
      </x:c>
      <x:c r="C66" s="4" t="str">
        <x:v>Broad provenance. Manufactured / unresolved does not identify raw ingredients.</x:v>
      </x:c>
    </x:row>
    <x:row r="67" ht="50" customHeight="1">
      <x:c r="A67" s="4" t="str">
        <x:v>Origin family</x:v>
      </x:c>
      <x:c r="B67" s="4" t="str">
        <x:v>Biological mixture</x:v>
      </x:c>
      <x:c r="C67" s="4" t="str">
        <x:v>Broad provenance. Manufactured / unresolved does not identify raw ingredients.</x:v>
      </x:c>
    </x:row>
    <x:row r="68" ht="50" customHeight="1">
      <x:c r="A68" s="4" t="str">
        <x:v>Origin family</x:v>
      </x:c>
      <x:c r="B68" s="4" t="str">
        <x:v>Fauna</x:v>
      </x:c>
      <x:c r="C68" s="4" t="str">
        <x:v>Broad provenance. Manufactured / unresolved does not identify raw ingredients.</x:v>
      </x:c>
    </x:row>
    <x:row r="69" ht="50" customHeight="1">
      <x:c r="A69" s="4" t="str">
        <x:v>Origin family</x:v>
      </x:c>
      <x:c r="B69" s="4" t="str">
        <x:v>Geological</x:v>
      </x:c>
      <x:c r="C69" s="4" t="str">
        <x:v>Broad provenance. Manufactured / unresolved does not identify raw ingredients.</x:v>
      </x:c>
    </x:row>
    <x:row r="70" ht="50" customHeight="1">
      <x:c r="A70" s="4" t="str">
        <x:v>Origin family</x:v>
      </x:c>
      <x:c r="B70" s="4" t="str">
        <x:v>Industrial salvage</x:v>
      </x:c>
      <x:c r="C70" s="4" t="str">
        <x:v>Broad provenance. Manufactured / unresolved does not identify raw ingredients.</x:v>
      </x:c>
    </x:row>
    <x:row r="71" ht="50" customHeight="1">
      <x:c r="A71" s="4" t="str">
        <x:v>Origin family</x:v>
      </x:c>
      <x:c r="B71" s="4" t="str">
        <x:v>Living culture</x:v>
      </x:c>
      <x:c r="C71" s="4" t="str">
        <x:v>Broad provenance. Manufactured / unresolved does not identify raw ingredients.</x:v>
      </x:c>
    </x:row>
    <x:row r="72" ht="50" customHeight="1">
      <x:c r="A72" s="4" t="str">
        <x:v>Origin family</x:v>
      </x:c>
      <x:c r="B72" s="4" t="str">
        <x:v>Manufactured / unresolved</x:v>
      </x:c>
      <x:c r="C72" s="4" t="str">
        <x:v>Broad provenance. Manufactured / unresolved does not identify raw ingredients.</x:v>
      </x:c>
    </x:row>
    <x:row r="73" ht="50" customHeight="1">
      <x:c r="A73" s="4" t="str">
        <x:v>Origin family</x:v>
      </x:c>
      <x:c r="B73" s="4" t="str">
        <x:v>Recovered machinery</x:v>
      </x:c>
      <x:c r="C73" s="4" t="str">
        <x:v>Broad provenance. Manufactured / unresolved does not identify raw ingredients.</x:v>
      </x:c>
    </x:row>
    <x:row r="74" ht="50" customHeight="1">
      <x:c r="A74" s="4" t="str">
        <x:v>Origin family</x:v>
      </x:c>
      <x:c r="B74" s="4" t="str">
        <x:v>Unresolved</x:v>
      </x:c>
      <x:c r="C74" s="4" t="str">
        <x:v>Broad provenance. Manufactured / unresolved does not identify raw ingredients.</x:v>
      </x:c>
    </x:row>
    <x:row r="75" ht="50" customHeight="1">
      <x:c r="A75" s="4" t="str">
        <x:v>Primary use</x:v>
      </x:c>
      <x:c r="B75" s="4" t="str">
        <x:v>Area denial</x:v>
      </x:c>
      <x:c r="C75" s="4" t="str">
        <x:v>Main catalog purpose. Item uses lists additional purposes as separate filterable rows.</x:v>
      </x:c>
    </x:row>
    <x:row r="76" ht="50" customHeight="1">
      <x:c r="A76" s="4" t="str">
        <x:v>Primary use</x:v>
      </x:c>
      <x:c r="B76" s="4" t="str">
        <x:v>Atmospheric support</x:v>
      </x:c>
      <x:c r="C76" s="4" t="str">
        <x:v>Main catalog purpose. Item uses lists additional purposes as separate filterable rows.</x:v>
      </x:c>
    </x:row>
    <x:row r="77" ht="50" customHeight="1">
      <x:c r="A77" s="4" t="str">
        <x:v>Primary use</x:v>
      </x:c>
      <x:c r="B77" s="4" t="str">
        <x:v>Binding and construction</x:v>
      </x:c>
      <x:c r="C77" s="4" t="str">
        <x:v>Main catalog purpose. Item uses lists additional purposes as separate filterable rows.</x:v>
      </x:c>
    </x:row>
    <x:row r="78" ht="50" customHeight="1">
      <x:c r="A78" s="4" t="str">
        <x:v>Primary use</x:v>
      </x:c>
      <x:c r="B78" s="4" t="str">
        <x:v>Camp rest</x:v>
      </x:c>
      <x:c r="C78" s="4" t="str">
        <x:v>Main catalog purpose. Item uses lists additional purposes as separate filterable rows.</x:v>
      </x:c>
    </x:row>
    <x:row r="79" ht="50" customHeight="1">
      <x:c r="A79" s="4" t="str">
        <x:v>Primary use</x:v>
      </x:c>
      <x:c r="B79" s="4" t="str">
        <x:v>Cargo organization</x:v>
      </x:c>
      <x:c r="C79" s="4" t="str">
        <x:v>Main catalog purpose. Item uses lists additional purposes as separate filterable rows.</x:v>
      </x:c>
    </x:row>
    <x:row r="80" ht="50" customHeight="1">
      <x:c r="A80" s="4" t="str">
        <x:v>Primary use</x:v>
      </x:c>
      <x:c r="B80" s="4" t="str">
        <x:v>Ceremony</x:v>
      </x:c>
      <x:c r="C80" s="4" t="str">
        <x:v>Main catalog purpose. Item uses lists additional purposes as separate filterable rows.</x:v>
      </x:c>
    </x:row>
    <x:row r="81" ht="50" customHeight="1">
      <x:c r="A81" s="4" t="str">
        <x:v>Primary use</x:v>
      </x:c>
      <x:c r="B81" s="4" t="str">
        <x:v>Chemical processing</x:v>
      </x:c>
      <x:c r="C81" s="4" t="str">
        <x:v>Main catalog purpose. Item uses lists additional purposes as separate filterable rows.</x:v>
      </x:c>
    </x:row>
    <x:row r="82" ht="50" customHeight="1">
      <x:c r="A82" s="4" t="str">
        <x:v>Primary use</x:v>
      </x:c>
      <x:c r="B82" s="4" t="str">
        <x:v>Civic identification</x:v>
      </x:c>
      <x:c r="C82" s="4" t="str">
        <x:v>Main catalog purpose. Item uses lists additional purposes as separate filterable rows.</x:v>
      </x:c>
    </x:row>
    <x:row r="83" ht="50" customHeight="1">
      <x:c r="A83" s="4" t="str">
        <x:v>Primary use</x:v>
      </x:c>
      <x:c r="B83" s="4" t="str">
        <x:v>Civic recognition</x:v>
      </x:c>
      <x:c r="C83" s="4" t="str">
        <x:v>Main catalog purpose. Item uses lists additional purposes as separate filterable rows.</x:v>
      </x:c>
    </x:row>
    <x:row r="84" ht="50" customHeight="1">
      <x:c r="A84" s="4" t="str">
        <x:v>Primary use</x:v>
      </x:c>
      <x:c r="B84" s="4" t="str">
        <x:v>Cleaning</x:v>
      </x:c>
      <x:c r="C84" s="4" t="str">
        <x:v>Main catalog purpose. Item uses lists additional purposes as separate filterable rows.</x:v>
      </x:c>
    </x:row>
    <x:row r="85" ht="50" customHeight="1">
      <x:c r="A85" s="4" t="str">
        <x:v>Primary use</x:v>
      </x:c>
      <x:c r="B85" s="4" t="str">
        <x:v>Clothing</x:v>
      </x:c>
      <x:c r="C85" s="4" t="str">
        <x:v>Main catalog purpose. Item uses lists additional purposes as separate filterable rows.</x:v>
      </x:c>
    </x:row>
    <x:row r="86" ht="50" customHeight="1">
      <x:c r="A86" s="4" t="str">
        <x:v>Primary use</x:v>
      </x:c>
      <x:c r="B86" s="4" t="str">
        <x:v>Clothing fabrication</x:v>
      </x:c>
      <x:c r="C86" s="4" t="str">
        <x:v>Main catalog purpose. Item uses lists additional purposes as separate filterable rows.</x:v>
      </x:c>
    </x:row>
    <x:row r="87" ht="50" customHeight="1">
      <x:c r="A87" s="4" t="str">
        <x:v>Primary use</x:v>
      </x:c>
      <x:c r="B87" s="4" t="str">
        <x:v>Cooking</x:v>
      </x:c>
      <x:c r="C87" s="4" t="str">
        <x:v>Main catalog purpose. Item uses lists additional purposes as separate filterable rows.</x:v>
      </x:c>
    </x:row>
    <x:row r="88" ht="50" customHeight="1">
      <x:c r="A88" s="4" t="str">
        <x:v>Primary use</x:v>
      </x:c>
      <x:c r="B88" s="4" t="str">
        <x:v>Culture support</x:v>
      </x:c>
      <x:c r="C88" s="4" t="str">
        <x:v>Main catalog purpose. Item uses lists additional purposes as separate filterable rows.</x:v>
      </x:c>
    </x:row>
    <x:row r="89" ht="50" customHeight="1">
      <x:c r="A89" s="4" t="str">
        <x:v>Primary use</x:v>
      </x:c>
      <x:c r="B89" s="4" t="str">
        <x:v>Decoration</x:v>
      </x:c>
      <x:c r="C89" s="4" t="str">
        <x:v>Main catalog purpose. Item uses lists additional purposes as separate filterable rows.</x:v>
      </x:c>
    </x:row>
    <x:row r="90" ht="50" customHeight="1">
      <x:c r="A90" s="4" t="str">
        <x:v>Primary use</x:v>
      </x:c>
      <x:c r="B90" s="4" t="str">
        <x:v>Devotion</x:v>
      </x:c>
      <x:c r="C90" s="4" t="str">
        <x:v>Main catalog purpose. Item uses lists additional purposes as separate filterable rows.</x:v>
      </x:c>
    </x:row>
    <x:row r="91" ht="50" customHeight="1">
      <x:c r="A91" s="4" t="str">
        <x:v>Primary use</x:v>
      </x:c>
      <x:c r="B91" s="4" t="str">
        <x:v>Dust exclusion</x:v>
      </x:c>
      <x:c r="C91" s="4" t="str">
        <x:v>Main catalog purpose. Item uses lists additional purposes as separate filterable rows.</x:v>
      </x:c>
    </x:row>
    <x:row r="92" ht="50" customHeight="1">
      <x:c r="A92" s="4" t="str">
        <x:v>Primary use</x:v>
      </x:c>
      <x:c r="B92" s="4" t="str">
        <x:v>Electrical conduction</x:v>
      </x:c>
      <x:c r="C92" s="4" t="str">
        <x:v>Main catalog purpose. Item uses lists additional purposes as separate filterable rows.</x:v>
      </x:c>
    </x:row>
    <x:row r="93" ht="50" customHeight="1">
      <x:c r="A93" s="4" t="str">
        <x:v>Primary use</x:v>
      </x:c>
      <x:c r="B93" s="4" t="str">
        <x:v>Electrical insulation</x:v>
      </x:c>
      <x:c r="C93" s="4" t="str">
        <x:v>Main catalog purpose. Item uses lists additional purposes as separate filterable rows.</x:v>
      </x:c>
    </x:row>
    <x:row r="94" ht="50" customHeight="1">
      <x:c r="A94" s="4" t="str">
        <x:v>Primary use</x:v>
      </x:c>
      <x:c r="B94" s="4" t="str">
        <x:v>Electrical work</x:v>
      </x:c>
      <x:c r="C94" s="4" t="str">
        <x:v>Main catalog purpose. Item uses lists additional purposes as separate filterable rows.</x:v>
      </x:c>
    </x:row>
    <x:row r="95" ht="50" customHeight="1">
      <x:c r="A95" s="4" t="str">
        <x:v>Primary use</x:v>
      </x:c>
      <x:c r="B95" s="4" t="str">
        <x:v>Energy processing</x:v>
      </x:c>
      <x:c r="C95" s="4" t="str">
        <x:v>Main catalog purpose. Item uses lists additional purposes as separate filterable rows.</x:v>
      </x:c>
    </x:row>
    <x:row r="96" ht="50" customHeight="1">
      <x:c r="A96" s="4" t="str">
        <x:v>Primary use</x:v>
      </x:c>
      <x:c r="B96" s="4" t="str">
        <x:v>Energy storage</x:v>
      </x:c>
      <x:c r="C96" s="4" t="str">
        <x:v>Main catalog purpose. Item uses lists additional purposes as separate filterable rows.</x:v>
      </x:c>
    </x:row>
    <x:row r="97" ht="50" customHeight="1">
      <x:c r="A97" s="4" t="str">
        <x:v>Primary use</x:v>
      </x:c>
      <x:c r="B97" s="4" t="str">
        <x:v>Equipment fabrication</x:v>
      </x:c>
      <x:c r="C97" s="4" t="str">
        <x:v>Main catalog purpose. Item uses lists additional purposes as separate filterable rows.</x:v>
      </x:c>
    </x:row>
    <x:row r="98" ht="50" customHeight="1">
      <x:c r="A98" s="4" t="str">
        <x:v>Primary use</x:v>
      </x:c>
      <x:c r="B98" s="4" t="str">
        <x:v>Equipment mounting</x:v>
      </x:c>
      <x:c r="C98" s="4" t="str">
        <x:v>Main catalog purpose. Item uses lists additional purposes as separate filterable rows.</x:v>
      </x:c>
    </x:row>
    <x:row r="99" ht="50" customHeight="1">
      <x:c r="A99" s="4" t="str">
        <x:v>Primary use</x:v>
      </x:c>
      <x:c r="B99" s="4" t="str">
        <x:v>Equipment repair</x:v>
      </x:c>
      <x:c r="C99" s="4" t="str">
        <x:v>Main catalog purpose. Item uses lists additional purposes as separate filterable rows.</x:v>
      </x:c>
    </x:row>
    <x:row r="100" ht="50" customHeight="1">
      <x:c r="A100" s="4" t="str">
        <x:v>Primary use</x:v>
      </x:c>
      <x:c r="B100" s="4" t="str">
        <x:v>Excavation</x:v>
      </x:c>
      <x:c r="C100" s="4" t="str">
        <x:v>Main catalog purpose. Item uses lists additional purposes as separate filterable rows.</x:v>
      </x:c>
    </x:row>
    <x:row r="101" ht="50" customHeight="1">
      <x:c r="A101" s="4" t="str">
        <x:v>Primary use</x:v>
      </x:c>
      <x:c r="B101" s="4" t="str">
        <x:v>Fabrication</x:v>
      </x:c>
      <x:c r="C101" s="4" t="str">
        <x:v>Main catalog purpose. Item uses lists additional purposes as separate filterable rows.</x:v>
      </x:c>
    </x:row>
    <x:row r="102" ht="50" customHeight="1">
      <x:c r="A102" s="4" t="str">
        <x:v>Primary use</x:v>
      </x:c>
      <x:c r="B102" s="4" t="str">
        <x:v>Fashion</x:v>
      </x:c>
      <x:c r="C102" s="4" t="str">
        <x:v>Main catalog purpose. Item uses lists additional purposes as separate filterable rows.</x:v>
      </x:c>
    </x:row>
    <x:row r="103" ht="50" customHeight="1">
      <x:c r="A103" s="4" t="str">
        <x:v>Primary use</x:v>
      </x:c>
      <x:c r="B103" s="4" t="str">
        <x:v>Fauna interaction</x:v>
      </x:c>
      <x:c r="C103" s="4" t="str">
        <x:v>Main catalog purpose. Item uses lists additional purposes as separate filterable rows.</x:v>
      </x:c>
    </x:row>
    <x:row r="104" ht="50" customHeight="1">
      <x:c r="A104" s="4" t="str">
        <x:v>Primary use</x:v>
      </x:c>
      <x:c r="B104" s="4" t="str">
        <x:v>Fiber processing</x:v>
      </x:c>
      <x:c r="C104" s="4" t="str">
        <x:v>Main catalog purpose. Item uses lists additional purposes as separate filterable rows.</x:v>
      </x:c>
    </x:row>
    <x:row r="105" ht="50" customHeight="1">
      <x:c r="A105" s="4" t="str">
        <x:v>Primary use</x:v>
      </x:c>
      <x:c r="B105" s="4" t="str">
        <x:v>Fire management</x:v>
      </x:c>
      <x:c r="C105" s="4" t="str">
        <x:v>Main catalog purpose. Item uses lists additional purposes as separate filterable rows.</x:v>
      </x:c>
    </x:row>
    <x:row r="106" ht="50" customHeight="1">
      <x:c r="A106" s="4" t="str">
        <x:v>Primary use</x:v>
      </x:c>
      <x:c r="B106" s="4" t="str">
        <x:v>Food preparation</x:v>
      </x:c>
      <x:c r="C106" s="4" t="str">
        <x:v>Main catalog purpose. Item uses lists additional purposes as separate filterable rows.</x:v>
      </x:c>
    </x:row>
    <x:row r="107" ht="50" customHeight="1">
      <x:c r="A107" s="4" t="str">
        <x:v>Primary use</x:v>
      </x:c>
      <x:c r="B107" s="4" t="str">
        <x:v>Food service</x:v>
      </x:c>
      <x:c r="C107" s="4" t="str">
        <x:v>Main catalog purpose. Item uses lists additional purposes as separate filterable rows.</x:v>
      </x:c>
    </x:row>
    <x:row r="108" ht="50" customHeight="1">
      <x:c r="A108" s="4" t="str">
        <x:v>Primary use</x:v>
      </x:c>
      <x:c r="B108" s="4" t="str">
        <x:v>Fuel</x:v>
      </x:c>
      <x:c r="C108" s="4" t="str">
        <x:v>Main catalog purpose. Item uses lists additional purposes as separate filterable rows.</x:v>
      </x:c>
    </x:row>
    <x:row r="109" ht="50" customHeight="1">
      <x:c r="A109" s="4" t="str">
        <x:v>Primary use</x:v>
      </x:c>
      <x:c r="B109" s="4" t="str">
        <x:v>Glass and ceramics</x:v>
      </x:c>
      <x:c r="C109" s="4" t="str">
        <x:v>Main catalog purpose. Item uses lists additional purposes as separate filterable rows.</x:v>
      </x:c>
    </x:row>
    <x:row r="110" ht="50" customHeight="1">
      <x:c r="A110" s="4" t="str">
        <x:v>Primary use</x:v>
      </x:c>
      <x:c r="B110" s="4" t="str">
        <x:v>Grooming</x:v>
      </x:c>
      <x:c r="C110" s="4" t="str">
        <x:v>Main catalog purpose. Item uses lists additional purposes as separate filterable rows.</x:v>
      </x:c>
    </x:row>
    <x:row r="111" ht="50" customHeight="1">
      <x:c r="A111" s="4" t="str">
        <x:v>Primary use</x:v>
      </x:c>
      <x:c r="B111" s="4" t="str">
        <x:v>Hydration</x:v>
      </x:c>
      <x:c r="C111" s="4" t="str">
        <x:v>Main catalog purpose. Item uses lists additional purposes as separate filterable rows.</x:v>
      </x:c>
    </x:row>
    <x:row r="112" ht="50" customHeight="1">
      <x:c r="A112" s="4" t="str">
        <x:v>Primary use</x:v>
      </x:c>
      <x:c r="B112" s="4" t="str">
        <x:v>Ignition</x:v>
      </x:c>
      <x:c r="C112" s="4" t="str">
        <x:v>Main catalog purpose. Item uses lists additional purposes as separate filterable rows.</x:v>
      </x:c>
    </x:row>
    <x:row r="113" ht="50" customHeight="1">
      <x:c r="A113" s="4" t="str">
        <x:v>Primary use</x:v>
      </x:c>
      <x:c r="B113" s="4" t="str">
        <x:v>Illumination</x:v>
      </x:c>
      <x:c r="C113" s="4" t="str">
        <x:v>Main catalog purpose. Item uses lists additional purposes as separate filterable rows.</x:v>
      </x:c>
    </x:row>
    <x:row r="114" ht="50" customHeight="1">
      <x:c r="A114" s="4" t="str">
        <x:v>Primary use</x:v>
      </x:c>
      <x:c r="B114" s="4" t="str">
        <x:v>Injury treatment</x:v>
      </x:c>
      <x:c r="C114" s="4" t="str">
        <x:v>Main catalog purpose. Item uses lists additional purposes as separate filterable rows.</x:v>
      </x:c>
    </x:row>
    <x:row r="115" ht="50" customHeight="1">
      <x:c r="A115" s="4" t="str">
        <x:v>Primary use</x:v>
      </x:c>
      <x:c r="B115" s="4" t="str">
        <x:v>Inspection</x:v>
      </x:c>
      <x:c r="C115" s="4" t="str">
        <x:v>Main catalog purpose. Item uses lists additional purposes as separate filterable rows.</x:v>
      </x:c>
    </x:row>
    <x:row r="116" ht="50" customHeight="1">
      <x:c r="A116" s="4" t="str">
        <x:v>Primary use</x:v>
      </x:c>
      <x:c r="B116" s="4" t="str">
        <x:v>Keepsake storage</x:v>
      </x:c>
      <x:c r="C116" s="4" t="str">
        <x:v>Main catalog purpose. Item uses lists additional purposes as separate filterable rows.</x:v>
      </x:c>
    </x:row>
    <x:row r="117" ht="50" customHeight="1">
      <x:c r="A117" s="4" t="str">
        <x:v>Primary use</x:v>
      </x:c>
      <x:c r="B117" s="4" t="str">
        <x:v>Liquid and bulk containment</x:v>
      </x:c>
      <x:c r="C117" s="4" t="str">
        <x:v>Main catalog purpose. Item uses lists additional purposes as separate filterable rows.</x:v>
      </x:c>
    </x:row>
    <x:row r="118" ht="50" customHeight="1">
      <x:c r="A118" s="4" t="str">
        <x:v>Primary use</x:v>
      </x:c>
      <x:c r="B118" s="4" t="str">
        <x:v>Lubrication</x:v>
      </x:c>
      <x:c r="C118" s="4" t="str">
        <x:v>Main catalog purpose. Item uses lists additional purposes as separate filterable rows.</x:v>
      </x:c>
    </x:row>
    <x:row r="119" ht="50" customHeight="1">
      <x:c r="A119" s="4" t="str">
        <x:v>Primary use</x:v>
      </x:c>
      <x:c r="B119" s="4" t="str">
        <x:v>Machinery drive</x:v>
      </x:c>
      <x:c r="C119" s="4" t="str">
        <x:v>Main catalog purpose. Item uses lists additional purposes as separate filterable rows.</x:v>
      </x:c>
    </x:row>
    <x:row r="120" ht="50" customHeight="1">
      <x:c r="A120" s="4" t="str">
        <x:v>Primary use</x:v>
      </x:c>
      <x:c r="B120" s="4" t="str">
        <x:v>Machinery repair</x:v>
      </x:c>
      <x:c r="C120" s="4" t="str">
        <x:v>Main catalog purpose. Item uses lists additional purposes as separate filterable rows.</x:v>
      </x:c>
    </x:row>
    <x:row r="121" ht="50" customHeight="1">
      <x:c r="A121" s="4" t="str">
        <x:v>Primary use</x:v>
      </x:c>
      <x:c r="B121" s="4" t="str">
        <x:v>Magnetic field control</x:v>
      </x:c>
      <x:c r="C121" s="4" t="str">
        <x:v>Main catalog purpose. Item uses lists additional purposes as separate filterable rows.</x:v>
      </x:c>
    </x:row>
    <x:row r="122" ht="50" customHeight="1">
      <x:c r="A122" s="4" t="str">
        <x:v>Primary use</x:v>
      </x:c>
      <x:c r="B122" s="4" t="str">
        <x:v>Magnetic tools</x:v>
      </x:c>
      <x:c r="C122" s="4" t="str">
        <x:v>Main catalog purpose. Item uses lists additional purposes as separate filterable rows.</x:v>
      </x:c>
    </x:row>
    <x:row r="123" ht="50" customHeight="1">
      <x:c r="A123" s="4" t="str">
        <x:v>Primary use</x:v>
      </x:c>
      <x:c r="B123" s="4" t="str">
        <x:v>Material exclusion</x:v>
      </x:c>
      <x:c r="C123" s="4" t="str">
        <x:v>Main catalog purpose. Item uses lists additional purposes as separate filterable rows.</x:v>
      </x:c>
    </x:row>
    <x:row r="124" ht="50" customHeight="1">
      <x:c r="A124" s="4" t="str">
        <x:v>Primary use</x:v>
      </x:c>
      <x:c r="B124" s="4" t="str">
        <x:v>Material transfer</x:v>
      </x:c>
      <x:c r="C124" s="4" t="str">
        <x:v>Main catalog purpose. Item uses lists additional purposes as separate filterable rows.</x:v>
      </x:c>
    </x:row>
    <x:row r="125" ht="50" customHeight="1">
      <x:c r="A125" s="4" t="str">
        <x:v>Primary use</x:v>
      </x:c>
      <x:c r="B125" s="4" t="str">
        <x:v>Metal forging</x:v>
      </x:c>
      <x:c r="C125" s="4" t="str">
        <x:v>Main catalog purpose. Item uses lists additional purposes as separate filterable rows.</x:v>
      </x:c>
    </x:row>
    <x:row r="126" ht="50" customHeight="1">
      <x:c r="A126" s="4" t="str">
        <x:v>Primary use</x:v>
      </x:c>
      <x:c r="B126" s="4" t="str">
        <x:v>Metal refining</x:v>
      </x:c>
      <x:c r="C126" s="4" t="str">
        <x:v>Main catalog purpose. Item uses lists additional purposes as separate filterable rows.</x:v>
      </x:c>
    </x:row>
    <x:row r="127" ht="50" customHeight="1">
      <x:c r="A127" s="4" t="str">
        <x:v>Primary use</x:v>
      </x:c>
      <x:c r="B127" s="4" t="str">
        <x:v>Music</x:v>
      </x:c>
      <x:c r="C127" s="4" t="str">
        <x:v>Main catalog purpose. Item uses lists additional purposes as separate filterable rows.</x:v>
      </x:c>
    </x:row>
    <x:row r="128" ht="50" customHeight="1">
      <x:c r="A128" s="4" t="str">
        <x:v>Primary use</x:v>
      </x:c>
      <x:c r="B128" s="4" t="str">
        <x:v>Nutrition</x:v>
      </x:c>
      <x:c r="C128" s="4" t="str">
        <x:v>Main catalog purpose. Item uses lists additional purposes as separate filterable rows.</x:v>
      </x:c>
    </x:row>
    <x:row r="129" ht="50" customHeight="1">
      <x:c r="A129" s="4" t="str">
        <x:v>Primary use</x:v>
      </x:c>
      <x:c r="B129" s="4" t="str">
        <x:v>Offensive combat</x:v>
      </x:c>
      <x:c r="C129" s="4" t="str">
        <x:v>Main catalog purpose. Item uses lists additional purposes as separate filterable rows.</x:v>
      </x:c>
    </x:row>
    <x:row r="130" ht="50" customHeight="1">
      <x:c r="A130" s="4" t="str">
        <x:v>Primary use</x:v>
      </x:c>
      <x:c r="B130" s="4" t="str">
        <x:v>Paper making</x:v>
      </x:c>
      <x:c r="C130" s="4" t="str">
        <x:v>Main catalog purpose. Item uses lists additional purposes as separate filterable rows.</x:v>
      </x:c>
    </x:row>
    <x:row r="131" ht="50" customHeight="1">
      <x:c r="A131" s="4" t="str">
        <x:v>Primary use</x:v>
      </x:c>
      <x:c r="B131" s="4" t="str">
        <x:v>Protection</x:v>
      </x:c>
      <x:c r="C131" s="4" t="str">
        <x:v>Main catalog purpose. Item uses lists additional purposes as separate filterable rows.</x:v>
      </x:c>
    </x:row>
    <x:row r="132" ht="50" customHeight="1">
      <x:c r="A132" s="4" t="str">
        <x:v>Primary use</x:v>
      </x:c>
      <x:c r="B132" s="4" t="str">
        <x:v>Protective fabrication</x:v>
      </x:c>
      <x:c r="C132" s="4" t="str">
        <x:v>Main catalog purpose. Item uses lists additional purposes as separate filterable rows.</x:v>
      </x:c>
    </x:row>
    <x:row r="133" ht="50" customHeight="1">
      <x:c r="A133" s="4" t="str">
        <x:v>Primary use</x:v>
      </x:c>
      <x:c r="B133" s="4" t="str">
        <x:v>Provenance</x:v>
      </x:c>
      <x:c r="C133" s="4" t="str">
        <x:v>Main catalog purpose. Item uses lists additional purposes as separate filterable rows.</x:v>
      </x:c>
    </x:row>
    <x:row r="134" ht="50" customHeight="1">
      <x:c r="A134" s="4" t="str">
        <x:v>Primary use</x:v>
      </x:c>
      <x:c r="B134" s="4" t="str">
        <x:v>Public communication</x:v>
      </x:c>
      <x:c r="C134" s="4" t="str">
        <x:v>Main catalog purpose. Item uses lists additional purposes as separate filterable rows.</x:v>
      </x:c>
    </x:row>
    <x:row r="135" ht="50" customHeight="1">
      <x:c r="A135" s="4" t="str">
        <x:v>Primary use</x:v>
      </x:c>
      <x:c r="B135" s="4" t="str">
        <x:v>Radio communication</x:v>
      </x:c>
      <x:c r="C135" s="4" t="str">
        <x:v>Main catalog purpose. Item uses lists additional purposes as separate filterable rows.</x:v>
      </x:c>
    </x:row>
    <x:row r="136" ht="50" customHeight="1">
      <x:c r="A136" s="4" t="str">
        <x:v>Primary use</x:v>
      </x:c>
      <x:c r="B136" s="4" t="str">
        <x:v>Remembrance</x:v>
      </x:c>
      <x:c r="C136" s="4" t="str">
        <x:v>Main catalog purpose. Item uses lists additional purposes as separate filterable rows.</x:v>
      </x:c>
    </x:row>
    <x:row r="137" ht="50" customHeight="1">
      <x:c r="A137" s="4" t="str">
        <x:v>Primary use</x:v>
      </x:c>
      <x:c r="B137" s="4" t="str">
        <x:v>Resource collection</x:v>
      </x:c>
      <x:c r="C137" s="4" t="str">
        <x:v>Main catalog purpose. Item uses lists additional purposes as separate filterable rows.</x:v>
      </x:c>
    </x:row>
    <x:row r="138" ht="50" customHeight="1">
      <x:c r="A138" s="4" t="str">
        <x:v>Primary use</x:v>
      </x:c>
      <x:c r="B138" s="4" t="str">
        <x:v>Sealing</x:v>
      </x:c>
      <x:c r="C138" s="4" t="str">
        <x:v>Main catalog purpose. Item uses lists additional purposes as separate filterable rows.</x:v>
      </x:c>
    </x:row>
    <x:row r="139" ht="50" customHeight="1">
      <x:c r="A139" s="4" t="str">
        <x:v>Primary use</x:v>
      </x:c>
      <x:c r="B139" s="4" t="str">
        <x:v>Specialist samples</x:v>
      </x:c>
      <x:c r="C139" s="4" t="str">
        <x:v>Main catalog purpose. Item uses lists additional purposes as separate filterable rows.</x:v>
      </x:c>
    </x:row>
    <x:row r="140" ht="50" customHeight="1">
      <x:c r="A140" s="4" t="str">
        <x:v>Primary use</x:v>
      </x:c>
      <x:c r="B140" s="4" t="str">
        <x:v>Static management</x:v>
      </x:c>
      <x:c r="C140" s="4" t="str">
        <x:v>Main catalog purpose. Item uses lists additional purposes as separate filterable rows.</x:v>
      </x:c>
    </x:row>
    <x:row r="141" ht="50" customHeight="1">
      <x:c r="A141" s="4" t="str">
        <x:v>Primary use</x:v>
      </x:c>
      <x:c r="B141" s="4" t="str">
        <x:v>Sun shading</x:v>
      </x:c>
      <x:c r="C141" s="4" t="str">
        <x:v>Main catalog purpose. Item uses lists additional purposes as separate filterable rows.</x:v>
      </x:c>
    </x:row>
    <x:row r="142" ht="50" customHeight="1">
      <x:c r="A142" s="4" t="str">
        <x:v>Primary use</x:v>
      </x:c>
      <x:c r="B142" s="4" t="str">
        <x:v>Surface finishing</x:v>
      </x:c>
      <x:c r="C142" s="4" t="str">
        <x:v>Main catalog purpose. Item uses lists additional purposes as separate filterable rows.</x:v>
      </x:c>
    </x:row>
    <x:row r="143" ht="50" customHeight="1">
      <x:c r="A143" s="4" t="str">
        <x:v>Primary use</x:v>
      </x:c>
      <x:c r="B143" s="4" t="str">
        <x:v>Survival provision</x:v>
      </x:c>
      <x:c r="C143" s="4" t="str">
        <x:v>Main catalog purpose. Item uses lists additional purposes as separate filterable rows.</x:v>
      </x:c>
    </x:row>
    <x:row r="144" ht="50" customHeight="1">
      <x:c r="A144" s="4" t="str">
        <x:v>Primary use</x:v>
      </x:c>
      <x:c r="B144" s="4" t="str">
        <x:v>Textile processing</x:v>
      </x:c>
      <x:c r="C144" s="4" t="str">
        <x:v>Main catalog purpose. Item uses lists additional purposes as separate filterable rows.</x:v>
      </x:c>
    </x:row>
    <x:row r="145" ht="50" customHeight="1">
      <x:c r="A145" s="4" t="str">
        <x:v>Primary use</x:v>
      </x:c>
      <x:c r="B145" s="4" t="str">
        <x:v>Tool fabrication</x:v>
      </x:c>
      <x:c r="C145" s="4" t="str">
        <x:v>Main catalog purpose. Item uses lists additional purposes as separate filterable rows.</x:v>
      </x:c>
    </x:row>
    <x:row r="146" ht="50" customHeight="1">
      <x:c r="A146" s="4" t="str">
        <x:v>Primary use</x:v>
      </x:c>
      <x:c r="B146" s="4" t="str">
        <x:v>Trade</x:v>
      </x:c>
      <x:c r="C146" s="4" t="str">
        <x:v>Main catalog purpose. Item uses lists additional purposes as separate filterable rows.</x:v>
      </x:c>
    </x:row>
    <x:row r="147" ht="50" customHeight="1">
      <x:c r="A147" s="4" t="str">
        <x:v>Primary use</x:v>
      </x:c>
      <x:c r="B147" s="4" t="str">
        <x:v>Traversal</x:v>
      </x:c>
      <x:c r="C147" s="4" t="str">
        <x:v>Main catalog purpose. Item uses lists additional purposes as separate filterable rows.</x:v>
      </x:c>
    </x:row>
    <x:row r="148" ht="50" customHeight="1">
      <x:c r="A148" s="4" t="str">
        <x:v>Primary use</x:v>
      </x:c>
      <x:c r="B148" s="4" t="str">
        <x:v>Use unresolved</x:v>
      </x:c>
      <x:c r="C148" s="4" t="str">
        <x:v>Main catalog purpose. Item uses lists additional purposes as separate filterable rows.</x:v>
      </x:c>
    </x:row>
    <x:row r="149" ht="50" customHeight="1">
      <x:c r="A149" s="4" t="str">
        <x:v>Primary use</x:v>
      </x:c>
      <x:c r="B149" s="4" t="str">
        <x:v>Vision</x:v>
      </x:c>
      <x:c r="C149" s="4" t="str">
        <x:v>Main catalog purpose. Item uses lists additional purposes as separate filterable rows.</x:v>
      </x:c>
    </x:row>
    <x:row r="150" ht="50" customHeight="1">
      <x:c r="A150" s="4" t="str">
        <x:v>Primary use</x:v>
      </x:c>
      <x:c r="B150" s="4" t="str">
        <x:v>Wind power</x:v>
      </x:c>
      <x:c r="C150" s="4" t="str">
        <x:v>Main catalog purpose. Item uses lists additional purposes as separate filterable rows.</x:v>
      </x:c>
    </x:row>
    <x:row r="151" ht="50" customHeight="1">
      <x:c r="A151" s="4" t="str">
        <x:v>Primary use</x:v>
      </x:c>
      <x:c r="B151" s="4" t="str">
        <x:v>Wind propulsion</x:v>
      </x:c>
      <x:c r="C151" s="4" t="str">
        <x:v>Main catalog purpose. Item uses lists additional purposes as separate filterable rows.</x:v>
      </x:c>
    </x:row>
    <x:row r="152" ht="50" customHeight="1">
      <x:c r="A152" s="4" t="str">
        <x:v>Primary use</x:v>
      </x:c>
      <x:c r="B152" s="4" t="str">
        <x:v>Work holding</x:v>
      </x:c>
      <x:c r="C152" s="4" t="str">
        <x:v>Main catalog purpose. Item uses lists additional purposes as separate filterable rows.</x:v>
      </x:c>
    </x:row>
    <x:row r="153" ht="50" customHeight="1">
      <x:c r="A153" s="4" t="str">
        <x:v>Primary use</x:v>
      </x:c>
      <x:c r="B153" s="4" t="str">
        <x:v>Writing and records</x:v>
      </x:c>
      <x:c r="C153" s="4" t="str">
        <x:v>Main catalog purpose. Item uses lists additional purposes as separate filterable rows.</x:v>
      </x:c>
    </x:row>
    <x:row r="154" ht="50" customHeight="1">
      <x:c r="A154" s="4" t="str">
        <x:v>Primary use</x:v>
      </x:c>
      <x:c r="B154" s="4" t="str">
        <x:v>Animal husbandry</x:v>
      </x:c>
      <x:c r="C154" s="4" t="str">
        <x:v>Feeding, handling and renewable-material care of domestic fauna.</x:v>
      </x:c>
    </x:row>
    <x:row r="155" ht="50" customHeight="1">
      <x:c r="A155" s="4" t="str">
        <x:v>Primary use</x:v>
      </x:c>
      <x:c r="B155" s="4" t="str">
        <x:v>Material analysis</x:v>
      </x:c>
      <x:c r="C155" s="4" t="str">
        <x:v>Sampling, composition reference and workshop material identification.</x:v>
      </x:c>
    </x:row>
    <x:row r="156" ht="50" customHeight="1">
      <x:c r="A156" s="4" t="str">
        <x:v>Primary use</x:v>
      </x:c>
      <x:c r="B156" s="4" t="str">
        <x:v>Defensive combat</x:v>
      </x:c>
      <x:c r="C156" s="4" t="str">
        <x:v>Primary intended use for shields and other active defensive equipment.</x:v>
      </x:c>
    </x:row>
    <x:row r="157" ht="50" customHeight="1">
      <x:c r="A157" s="4" t="str">
        <x:v>Material family</x:v>
      </x:c>
      <x:c r="B157" s="4" t="str">
        <x:v>Ancient composite</x:v>
      </x:c>
      <x:c r="C157" s="4" t="str">
        <x:v>Broad descriptive candidate. Mixed, alternative and unresolved values preserve uncertainty.</x:v>
      </x:c>
    </x:row>
    <x:row r="158" ht="50" customHeight="1">
      <x:c r="A158" s="4" t="str">
        <x:v>Material family</x:v>
      </x:c>
      <x:c r="B158" s="4" t="str">
        <x:v>Biological and mineral mixture</x:v>
      </x:c>
      <x:c r="C158" s="4" t="str">
        <x:v>Broad descriptive candidate. Mixed, alternative and unresolved values preserve uncertainty.</x:v>
      </x:c>
    </x:row>
    <x:row r="159" ht="50" customHeight="1">
      <x:c r="A159" s="4" t="str">
        <x:v>Material family</x:v>
      </x:c>
      <x:c r="B159" s="4" t="str">
        <x:v>Biological chemical</x:v>
      </x:c>
      <x:c r="C159" s="4" t="str">
        <x:v>Broad descriptive candidate. Mixed, alternative and unresolved values preserve uncertainty.</x:v>
      </x:c>
    </x:row>
    <x:row r="160" ht="50" customHeight="1">
      <x:c r="A160" s="4" t="str">
        <x:v>Material family</x:v>
      </x:c>
      <x:c r="B160" s="4" t="str">
        <x:v>Carbonaceous material</x:v>
      </x:c>
      <x:c r="C160" s="4" t="str">
        <x:v>Broad descriptive candidate. Mixed, alternative and unresolved values preserve uncertainty.</x:v>
      </x:c>
    </x:row>
    <x:row r="161" ht="50" customHeight="1">
      <x:c r="A161" s="4" t="str">
        <x:v>Material family</x:v>
      </x:c>
      <x:c r="B161" s="4" t="str">
        <x:v>Ceramic</x:v>
      </x:c>
      <x:c r="C161" s="4" t="str">
        <x:v>Broad descriptive candidate. Mixed, alternative and unresolved values preserve uncertainty.</x:v>
      </x:c>
    </x:row>
    <x:row r="162" ht="50" customHeight="1">
      <x:c r="A162" s="4" t="str">
        <x:v>Material family</x:v>
      </x:c>
      <x:c r="B162" s="4" t="str">
        <x:v>Ceramic and metal</x:v>
      </x:c>
      <x:c r="C162" s="4" t="str">
        <x:v>Broad descriptive candidate. Mixed, alternative and unresolved values preserve uncertainty.</x:v>
      </x:c>
    </x:row>
    <x:row r="163" ht="50" customHeight="1">
      <x:c r="A163" s="4" t="str">
        <x:v>Material family</x:v>
      </x:c>
      <x:c r="B163" s="4" t="str">
        <x:v>Ceramic feed mixture</x:v>
      </x:c>
      <x:c r="C163" s="4" t="str">
        <x:v>Broad descriptive candidate. Mixed, alternative and unresolved values preserve uncertainty.</x:v>
      </x:c>
    </x:row>
    <x:row r="164" ht="50" customHeight="1">
      <x:c r="A164" s="4" t="str">
        <x:v>Material family</x:v>
      </x:c>
      <x:c r="B164" s="4" t="str">
        <x:v>Faunal fiber</x:v>
      </x:c>
      <x:c r="C164" s="4" t="str">
        <x:v>Broad descriptive candidate. Mixed, alternative and unresolved values preserve uncertainty.</x:v>
      </x:c>
    </x:row>
    <x:row r="165" ht="50" customHeight="1">
      <x:c r="A165" s="4" t="str">
        <x:v>Material family</x:v>
      </x:c>
      <x:c r="B165" s="4" t="str">
        <x:v>Faunal fiber and shell</x:v>
      </x:c>
      <x:c r="C165" s="4" t="str">
        <x:v>Broad descriptive candidate. Mixed, alternative and unresolved values preserve uncertainty.</x:v>
      </x:c>
    </x:row>
    <x:row r="166" ht="50" customHeight="1">
      <x:c r="A166" s="4" t="str">
        <x:v>Material family</x:v>
      </x:c>
      <x:c r="B166" s="4" t="str">
        <x:v>Faunal hard tissue</x:v>
      </x:c>
      <x:c r="C166" s="4" t="str">
        <x:v>Broad descriptive candidate. Mixed, alternative and unresolved values preserve uncertainty.</x:v>
      </x:c>
    </x:row>
    <x:row r="167" ht="50" customHeight="1">
      <x:c r="A167" s="4" t="str">
        <x:v>Material family</x:v>
      </x:c>
      <x:c r="B167" s="4" t="str">
        <x:v>Faunal membrane</x:v>
      </x:c>
      <x:c r="C167" s="4" t="str">
        <x:v>Broad descriptive candidate. Mixed, alternative and unresolved values preserve uncertainty.</x:v>
      </x:c>
    </x:row>
    <x:row r="168" ht="50" customHeight="1">
      <x:c r="A168" s="4" t="str">
        <x:v>Material family</x:v>
      </x:c>
      <x:c r="B168" s="4" t="str">
        <x:v>Faunal tissue</x:v>
      </x:c>
      <x:c r="C168" s="4" t="str">
        <x:v>Broad descriptive candidate. Mixed, alternative and unresolved values preserve uncertainty.</x:v>
      </x:c>
    </x:row>
    <x:row r="169" ht="50" customHeight="1">
      <x:c r="A169" s="4" t="str">
        <x:v>Material family</x:v>
      </x:c>
      <x:c r="B169" s="4" t="str">
        <x:v>Fur</x:v>
      </x:c>
      <x:c r="C169" s="4" t="str">
        <x:v>Broad descriptive candidate. Mixed, alternative and unresolved values preserve uncertainty.</x:v>
      </x:c>
    </x:row>
    <x:row r="170" ht="50" customHeight="1">
      <x:c r="A170" s="4" t="str">
        <x:v>Material family</x:v>
      </x:c>
      <x:c r="B170" s="4" t="str">
        <x:v>Gemstone</x:v>
      </x:c>
      <x:c r="C170" s="4" t="str">
        <x:v>Broad descriptive candidate. Mixed, alternative and unresolved values preserve uncertainty.</x:v>
      </x:c>
    </x:row>
    <x:row r="171" ht="50" customHeight="1">
      <x:c r="A171" s="4" t="str">
        <x:v>Material family</x:v>
      </x:c>
      <x:c r="B171" s="4" t="str">
        <x:v>Glass</x:v>
      </x:c>
      <x:c r="C171" s="4" t="str">
        <x:v>Broad descriptive candidate. Mixed, alternative and unresolved values preserve uncertainty.</x:v>
      </x:c>
    </x:row>
    <x:row r="172" ht="50" customHeight="1">
      <x:c r="A172" s="4" t="str">
        <x:v>Material family</x:v>
      </x:c>
      <x:c r="B172" s="4" t="str">
        <x:v>Glass and metal</x:v>
      </x:c>
      <x:c r="C172" s="4" t="str">
        <x:v>Broad descriptive candidate. Mixed, alternative and unresolved values preserve uncertainty.</x:v>
      </x:c>
    </x:row>
    <x:row r="173" ht="50" customHeight="1">
      <x:c r="A173" s="4" t="str">
        <x:v>Material family</x:v>
      </x:c>
      <x:c r="B173" s="4" t="str">
        <x:v>Glass and shell</x:v>
      </x:c>
      <x:c r="C173" s="4" t="str">
        <x:v>Broad descriptive candidate. Mixed, alternative and unresolved values preserve uncertainty.</x:v>
      </x:c>
    </x:row>
    <x:row r="174" ht="50" customHeight="1">
      <x:c r="A174" s="4" t="str">
        <x:v>Material family</x:v>
      </x:c>
      <x:c r="B174" s="4" t="str">
        <x:v>Glass or ceramic</x:v>
      </x:c>
      <x:c r="C174" s="4" t="str">
        <x:v>Broad descriptive candidate. Mixed, alternative and unresolved values preserve uncertainty.</x:v>
      </x:c>
    </x:row>
    <x:row r="175" ht="50" customHeight="1">
      <x:c r="A175" s="4" t="str">
        <x:v>Material family</x:v>
      </x:c>
      <x:c r="B175" s="4" t="str">
        <x:v>Glass with unresolved casing</x:v>
      </x:c>
      <x:c r="C175" s="4" t="str">
        <x:v>Broad descriptive candidate. Mixed, alternative and unresolved values preserve uncertainty.</x:v>
      </x:c>
    </x:row>
    <x:row r="176" ht="50" customHeight="1">
      <x:c r="A176" s="4" t="str">
        <x:v>Material family</x:v>
      </x:c>
      <x:c r="B176" s="4" t="str">
        <x:v>Hide</x:v>
      </x:c>
      <x:c r="C176" s="4" t="str">
        <x:v>Broad descriptive candidate. Mixed, alternative and unresolved values preserve uncertainty.</x:v>
      </x:c>
    </x:row>
    <x:row r="177" ht="50" customHeight="1">
      <x:c r="A177" s="4" t="str">
        <x:v>Material family</x:v>
      </x:c>
      <x:c r="B177" s="4" t="str">
        <x:v>Husk fiber</x:v>
      </x:c>
      <x:c r="C177" s="4" t="str">
        <x:v>Broad descriptive candidate. Mixed, alternative and unresolved values preserve uncertainty.</x:v>
      </x:c>
    </x:row>
    <x:row r="178" ht="50" customHeight="1">
      <x:c r="A178" s="4" t="str">
        <x:v>Material family</x:v>
      </x:c>
      <x:c r="B178" s="4" t="str">
        <x:v>Husk fiber and shell</x:v>
      </x:c>
      <x:c r="C178" s="4" t="str">
        <x:v>Broad descriptive candidate. Mixed, alternative and unresolved values preserve uncertainty.</x:v>
      </x:c>
    </x:row>
    <x:row r="179" ht="50" customHeight="1">
      <x:c r="A179" s="4" t="str">
        <x:v>Material family</x:v>
      </x:c>
      <x:c r="B179" s="4" t="str">
        <x:v>Metal</x:v>
      </x:c>
      <x:c r="C179" s="4" t="str">
        <x:v>Broad descriptive candidate. Mixed, alternative and unresolved values preserve uncertainty.</x:v>
      </x:c>
    </x:row>
    <x:row r="180" ht="50" customHeight="1">
      <x:c r="A180" s="4" t="str">
        <x:v>Material family</x:v>
      </x:c>
      <x:c r="B180" s="4" t="str">
        <x:v>Metal and shell</x:v>
      </x:c>
      <x:c r="C180" s="4" t="str">
        <x:v>Broad descriptive candidate. Mixed, alternative and unresolved values preserve uncertainty.</x:v>
      </x:c>
    </x:row>
    <x:row r="181" ht="50" customHeight="1">
      <x:c r="A181" s="4" t="str">
        <x:v>Material family</x:v>
      </x:c>
      <x:c r="B181" s="4" t="str">
        <x:v>Metal or shell</x:v>
      </x:c>
      <x:c r="C181" s="4" t="str">
        <x:v>Broad descriptive candidate. Mixed, alternative and unresolved values preserve uncertainty.</x:v>
      </x:c>
    </x:row>
    <x:row r="182" ht="50" customHeight="1">
      <x:c r="A182" s="4" t="str">
        <x:v>Material family</x:v>
      </x:c>
      <x:c r="B182" s="4" t="str">
        <x:v>Mineral</x:v>
      </x:c>
      <x:c r="C182" s="4" t="str">
        <x:v>Broad descriptive candidate. Mixed, alternative and unresolved values preserve uncertainty.</x:v>
      </x:c>
    </x:row>
    <x:row r="183" ht="50" customHeight="1">
      <x:c r="A183" s="4" t="str">
        <x:v>Material family</x:v>
      </x:c>
      <x:c r="B183" s="4" t="str">
        <x:v>Mineral or shell</x:v>
      </x:c>
      <x:c r="C183" s="4" t="str">
        <x:v>Broad descriptive candidate. Mixed, alternative and unresolved values preserve uncertainty.</x:v>
      </x:c>
    </x:row>
    <x:row r="184" ht="50" customHeight="1">
      <x:c r="A184" s="4" t="str">
        <x:v>Material family</x:v>
      </x:c>
      <x:c r="B184" s="4" t="str">
        <x:v>Mixed / unresolved</x:v>
      </x:c>
      <x:c r="C184" s="4" t="str">
        <x:v>Broad descriptive candidate. Mixed, alternative and unresolved values preserve uncertainty.</x:v>
      </x:c>
    </x:row>
    <x:row r="185" ht="50" customHeight="1">
      <x:c r="A185" s="4" t="str">
        <x:v>Material family</x:v>
      </x:c>
      <x:c r="B185" s="4" t="str">
        <x:v>Phagia and edible fauna</x:v>
      </x:c>
      <x:c r="C185" s="4" t="str">
        <x:v>Broad descriptive candidate. Mixed, alternative and unresolved values preserve uncertainty.</x:v>
      </x:c>
    </x:row>
    <x:row r="186" ht="50" customHeight="1">
      <x:c r="A186" s="4" t="str">
        <x:v>Material family</x:v>
      </x:c>
      <x:c r="B186" s="4" t="str">
        <x:v>Phagia preparation</x:v>
      </x:c>
      <x:c r="C186" s="4" t="str">
        <x:v>Broad descriptive candidate. Mixed, alternative and unresolved values preserve uncertainty.</x:v>
      </x:c>
    </x:row>
    <x:row r="187" ht="50" customHeight="1">
      <x:c r="A187" s="4" t="str">
        <x:v>Material family</x:v>
      </x:c>
      <x:c r="B187" s="4" t="str">
        <x:v>Shell / chitin</x:v>
      </x:c>
      <x:c r="C187" s="4" t="str">
        <x:v>Broad descriptive candidate. Mixed, alternative and unresolved values preserve uncertainty.</x:v>
      </x:c>
    </x:row>
    <x:row r="188" ht="50" customHeight="1">
      <x:c r="A188" s="4" t="str">
        <x:v>Material family</x:v>
      </x:c>
      <x:c r="B188" s="4" t="str">
        <x:v>Shell and mineral</x:v>
      </x:c>
      <x:c r="C188" s="4" t="str">
        <x:v>Broad descriptive candidate. Mixed, alternative and unresolved values preserve uncertainty.</x:v>
      </x:c>
    </x:row>
    <x:row r="189" ht="50" customHeight="1">
      <x:c r="A189" s="4" t="str">
        <x:v>Material family</x:v>
      </x:c>
      <x:c r="B189" s="4" t="str">
        <x:v>Unresolved</x:v>
      </x:c>
      <x:c r="C189" s="4" t="str">
        <x:v>Broad descriptive candidate. Mixed, alternative and unresolved values preserve uncertainty.</x:v>
      </x:c>
    </x:row>
    <x:row r="190" ht="50" customHeight="1">
      <x:c r="A190" s="4" t="str">
        <x:v>Material family</x:v>
      </x:c>
      <x:c r="B190" s="4" t="str">
        <x:v>Wing membrane</x:v>
      </x:c>
      <x:c r="C190" s="4" t="str">
        <x:v>Broad descriptive candidate. Mixed, alternative and unresolved values preserve uncertainty.</x:v>
      </x:c>
    </x:row>
    <x:row r="191" ht="50" customHeight="1">
      <x:c r="A191" s="4" t="str">
        <x:v>Material family</x:v>
      </x:c>
      <x:c r="B191" s="4" t="str">
        <x:v>Wing membrane and frame</x:v>
      </x:c>
      <x:c r="C191" s="4" t="str">
        <x:v>Broad descriptive candidate. Mixed, alternative and unresolved values preserve uncertainty.</x:v>
      </x:c>
    </x:row>
    <x:row r="192" ht="50" customHeight="1">
      <x:c r="A192" s="4" t="str">
        <x:v>Material family</x:v>
      </x:c>
      <x:c r="B192" s="4" t="str">
        <x:v>Iron Growth</x:v>
      </x:c>
      <x:c r="C192" s="4" t="str">
        <x:v>Source-proposal nonliving mineral Growth; distinct from ordinary iron or steel.</x:v>
      </x:c>
    </x:row>
    <x:row r="193" ht="50" customHeight="1">
      <x:c r="A193" s="4" t="str">
        <x:v>Physical form</x:v>
      </x:c>
      <x:c r="B193" s="4" t="str">
        <x:v>Assembly</x:v>
      </x:c>
      <x:c r="C193" s="4" t="str">
        <x:v>Catalog shape/state only; Unresolved avoids inventing a physical or chemical property.</x:v>
      </x:c>
    </x:row>
    <x:row r="194" ht="50" customHeight="1">
      <x:c r="A194" s="4" t="str">
        <x:v>Physical form</x:v>
      </x:c>
      <x:c r="B194" s="4" t="str">
        <x:v>Bundle</x:v>
      </x:c>
      <x:c r="C194" s="4" t="str">
        <x:v>Catalog shape/state only; Unresolved avoids inventing a physical or chemical property.</x:v>
      </x:c>
    </x:row>
    <x:row r="195" ht="50" customHeight="1">
      <x:c r="A195" s="4" t="str">
        <x:v>Physical form</x:v>
      </x:c>
      <x:c r="B195" s="4" t="str">
        <x:v>Cord</x:v>
      </x:c>
      <x:c r="C195" s="4" t="str">
        <x:v>Catalog shape/state only; Unresolved avoids inventing a physical or chemical property.</x:v>
      </x:c>
    </x:row>
    <x:row r="196" ht="50" customHeight="1">
      <x:c r="A196" s="4" t="str">
        <x:v>Physical form</x:v>
      </x:c>
      <x:c r="B196" s="4" t="str">
        <x:v>Fiber</x:v>
      </x:c>
      <x:c r="C196" s="4" t="str">
        <x:v>Catalog shape/state only; Unresolved avoids inventing a physical or chemical property.</x:v>
      </x:c>
    </x:row>
    <x:row r="197" ht="50" customHeight="1">
      <x:c r="A197" s="4" t="str">
        <x:v>Physical form</x:v>
      </x:c>
      <x:c r="B197" s="4" t="str">
        <x:v>Folio</x:v>
      </x:c>
      <x:c r="C197" s="4" t="str">
        <x:v>Catalog shape/state only; Unresolved avoids inventing a physical or chemical property.</x:v>
      </x:c>
    </x:row>
    <x:row r="198" ht="50" customHeight="1">
      <x:c r="A198" s="4" t="str">
        <x:v>Physical form</x:v>
      </x:c>
      <x:c r="B198" s="4" t="str">
        <x:v>Garment</x:v>
      </x:c>
      <x:c r="C198" s="4" t="str">
        <x:v>Catalog shape/state only; Unresolved avoids inventing a physical or chemical property.</x:v>
      </x:c>
    </x:row>
    <x:row r="199" ht="50" customHeight="1">
      <x:c r="A199" s="4" t="str">
        <x:v>Physical form</x:v>
      </x:c>
      <x:c r="B199" s="4" t="str">
        <x:v>Gel</x:v>
      </x:c>
      <x:c r="C199" s="4" t="str">
        <x:v>Catalog shape/state only; Unresolved avoids inventing a physical or chemical property.</x:v>
      </x:c>
    </x:row>
    <x:row r="200" ht="50" customHeight="1">
      <x:c r="A200" s="4" t="str">
        <x:v>Physical form</x:v>
      </x:c>
      <x:c r="B200" s="4" t="str">
        <x:v>Liquid</x:v>
      </x:c>
      <x:c r="C200" s="4" t="str">
        <x:v>Catalog shape/state only; Unresolved avoids inventing a physical or chemical property.</x:v>
      </x:c>
    </x:row>
    <x:row r="201" ht="50" customHeight="1">
      <x:c r="A201" s="4" t="str">
        <x:v>Physical form</x:v>
      </x:c>
      <x:c r="B201" s="4" t="str">
        <x:v>Membrane</x:v>
      </x:c>
      <x:c r="C201" s="4" t="str">
        <x:v>Catalog shape/state only; Unresolved avoids inventing a physical or chemical property.</x:v>
      </x:c>
    </x:row>
    <x:row r="202" ht="50" customHeight="1">
      <x:c r="A202" s="4" t="str">
        <x:v>Physical form</x:v>
      </x:c>
      <x:c r="B202" s="4" t="str">
        <x:v>Panel</x:v>
      </x:c>
      <x:c r="C202" s="4" t="str">
        <x:v>Catalog shape/state only; Unresolved avoids inventing a physical or chemical property.</x:v>
      </x:c>
    </x:row>
    <x:row r="203" ht="50" customHeight="1">
      <x:c r="A203" s="4" t="str">
        <x:v>Physical form</x:v>
      </x:c>
      <x:c r="B203" s="4" t="str">
        <x:v>Particles</x:v>
      </x:c>
      <x:c r="C203" s="4" t="str">
        <x:v>Catalog shape/state only; Unresolved avoids inventing a physical or chemical property.</x:v>
      </x:c>
    </x:row>
    <x:row r="204" ht="50" customHeight="1">
      <x:c r="A204" s="4" t="str">
        <x:v>Physical form</x:v>
      </x:c>
      <x:c r="B204" s="4" t="str">
        <x:v>Paste</x:v>
      </x:c>
      <x:c r="C204" s="4" t="str">
        <x:v>Catalog shape/state only; Unresolved avoids inventing a physical or chemical property.</x:v>
      </x:c>
    </x:row>
    <x:row r="205" ht="50" customHeight="1">
      <x:c r="A205" s="4" t="str">
        <x:v>Physical form</x:v>
      </x:c>
      <x:c r="B205" s="4" t="str">
        <x:v>Patch</x:v>
      </x:c>
      <x:c r="C205" s="4" t="str">
        <x:v>Catalog shape/state only; Unresolved avoids inventing a physical or chemical property.</x:v>
      </x:c>
    </x:row>
    <x:row r="206" ht="50" customHeight="1">
      <x:c r="A206" s="4" t="str">
        <x:v>Physical form</x:v>
      </x:c>
      <x:c r="B206" s="4" t="str">
        <x:v>Rock</x:v>
      </x:c>
      <x:c r="C206" s="4" t="str">
        <x:v>Catalog shape/state only; Unresolved avoids inventing a physical or chemical property.</x:v>
      </x:c>
    </x:row>
    <x:row r="207" ht="50" customHeight="1">
      <x:c r="A207" s="4" t="str">
        <x:v>Physical form</x:v>
      </x:c>
      <x:c r="B207" s="4" t="str">
        <x:v>Sheet</x:v>
      </x:c>
      <x:c r="C207" s="4" t="str">
        <x:v>Catalog shape/state only; Unresolved avoids inventing a physical or chemical property.</x:v>
      </x:c>
    </x:row>
    <x:row r="208" ht="50" customHeight="1">
      <x:c r="A208" s="4" t="str">
        <x:v>Physical form</x:v>
      </x:c>
      <x:c r="B208" s="4" t="str">
        <x:v>Shell plate</x:v>
      </x:c>
      <x:c r="C208" s="4" t="str">
        <x:v>Catalog shape/state only; Unresolved avoids inventing a physical or chemical property.</x:v>
      </x:c>
    </x:row>
    <x:row r="209" ht="50" customHeight="1">
      <x:c r="A209" s="4" t="str">
        <x:v>Physical form</x:v>
      </x:c>
      <x:c r="B209" s="4" t="str">
        <x:v>Solid part</x:v>
      </x:c>
      <x:c r="C209" s="4" t="str">
        <x:v>Catalog shape/state only; Unresolved avoids inventing a physical or chemical property.</x:v>
      </x:c>
    </x:row>
    <x:row r="210" ht="50" customHeight="1">
      <x:c r="A210" s="3" t="str">
        <x:v>Physical form</x:v>
      </x:c>
      <x:c r="B210" s="3" t="str">
        <x:v>Solid piece</x:v>
      </x:c>
      <x:c r="C210" s="3" t="str">
        <x:v>Catalog shape/state only; Unresolved avoids inventing a physical or chemical property.</x:v>
      </x:c>
    </x:row>
    <x:row r="211" ht="50" customHeight="1">
      <x:c r="A211" s="3" t="str">
        <x:v>Physical form</x:v>
      </x:c>
      <x:c r="B211" s="3" t="str">
        <x:v>Strip</x:v>
      </x:c>
      <x:c r="C211" s="3" t="str">
        <x:v>Catalog shape/state only; Unresolved avoids inventing a physical or chemical property.</x:v>
      </x:c>
    </x:row>
    <x:row r="212" ht="50" customHeight="1">
      <x:c r="A212" s="3" t="str">
        <x:v>Physical form</x:v>
      </x:c>
      <x:c r="B212" s="3" t="str">
        <x:v>Unresolved</x:v>
      </x:c>
      <x:c r="C212" s="3" t="str">
        <x:v>Catalog shape/state only; Unresolved avoids inventing a physical or chemical property.</x:v>
      </x:c>
    </x:row>
    <x:row r="213" ht="50" customHeight="1">
      <x:c r="A213" s="3" t="str">
        <x:v>Design status</x:v>
      </x:c>
      <x:c r="B213" s="3" t="str">
        <x:v>Author direction</x:v>
      </x:c>
      <x:c r="C213" s="3" t="str">
        <x:v>Existing definition means serialized data, not proof all intended uses work. Author direction, Proposal and Withheld assumption remain distinct.</x:v>
      </x:c>
    </x:row>
    <x:row r="214">
      <x:c r="A214" s="3" t="str">
        <x:v>Design status</x:v>
      </x:c>
      <x:c r="B214" s="3" t="str">
        <x:v>Existing definition</x:v>
      </x:c>
      <x:c r="C214" s="3" t="str">
        <x:v>Existing definition means serialized data, not proof all intended uses work. Author direction, Proposal and Withheld assumption remain distinct.</x:v>
      </x:c>
    </x:row>
    <x:row r="215">
      <x:c r="A215" s="3" t="str">
        <x:v>Design status</x:v>
      </x:c>
      <x:c r="B215" s="3" t="str">
        <x:v>Proposal</x:v>
      </x:c>
      <x:c r="C215" s="3" t="str">
        <x:v>Existing definition means serialized data, not proof all intended uses work. Author direction, Proposal and Withheld assumption remain distinct.</x:v>
      </x:c>
    </x:row>
    <x:row r="216">
      <x:c r="A216" s="3" t="str">
        <x:v>Design status</x:v>
      </x:c>
      <x:c r="B216" s="3" t="str">
        <x:v>Source proposal</x:v>
      </x:c>
      <x:c r="C216" s="3" t="str">
        <x:v>Existing definition means serialized data, not proof all intended uses work. Author direction, Proposal and Withheld assumption remain distinct.</x:v>
      </x:c>
    </x:row>
    <x:row r="217">
      <x:c r="A217" s="3" t="str">
        <x:v>Design status</x:v>
      </x:c>
      <x:c r="B217" s="3" t="str">
        <x:v>Withheld assumption</x:v>
      </x:c>
      <x:c r="C217" s="3" t="str">
        <x:v>Existing definition means serialized data, not proof all intended uses work. Author direction, Proposal and Withheld assumption remain distinct.</x:v>
      </x:c>
    </x:row>
    <x:row r="218">
      <x:c r="A218" s="3" t="str">
        <x:v>Material tier</x:v>
      </x:c>
      <x:c r="B218" s="3" t="str">
        <x:v>Not applicable</x:v>
      </x:c>
      <x:c r="C218"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19">
      <x:c r="A219" s="3" t="str">
        <x:v>Material tier</x:v>
      </x:c>
      <x:c r="B219" s="3" t="str">
        <x:v>T0</x:v>
      </x:c>
      <x:c r="C219"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0">
      <x:c r="A220" s="3" t="str">
        <x:v>Material tier</x:v>
      </x:c>
      <x:c r="B220" s="3" t="str">
        <x:v>T1</x:v>
      </x:c>
      <x:c r="C220"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1">
      <x:c r="A221" s="3" t="str">
        <x:v>Material tier</x:v>
      </x:c>
      <x:c r="B221" s="3" t="str">
        <x:v>T2</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T3</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T4</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Unassigned</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Crafting role</x:v>
      </x:c>
      <x:c r="B225" s="3" t="str">
        <x:v>Component</x:v>
      </x:c>
      <x:c r="C225" s="3" t="str">
        <x:v>Material, Component, Finished item or Currency describes the item independently of material tier.</x:v>
      </x:c>
    </x:row>
    <x:row r="226">
      <x:c r="A226" s="3" t="str">
        <x:v>Crafting role</x:v>
      </x:c>
      <x:c r="B226" s="3" t="str">
        <x:v>Currency</x:v>
      </x:c>
      <x:c r="C226" s="3" t="str">
        <x:v>Material, Component, Finished item or Currency describes the item independently of material tier.</x:v>
      </x:c>
    </x:row>
    <x:row r="227">
      <x:c r="A227" s="3" t="str">
        <x:v>Crafting role</x:v>
      </x:c>
      <x:c r="B227" s="3" t="str">
        <x:v>Finished item</x:v>
      </x:c>
      <x:c r="C227" s="3" t="str">
        <x:v>Material, Component, Finished item or Currency describes the item independently of material tier.</x:v>
      </x:c>
    </x:row>
    <x:row r="228">
      <x:c r="A228" s="3" t="str">
        <x:v>Crafting role</x:v>
      </x:c>
      <x:c r="B228" s="3" t="str">
        <x:v>Material</x:v>
      </x:c>
      <x:c r="C228" s="3" t="str">
        <x:v>Material, Component, Finished item or Currency describes the item independently of material tier.</x:v>
      </x:c>
    </x:row>
  </x:sheetData>
  <x:pageMargins left="0.7" right="0.7" top="0.75" bottom="0.75" header="0.3" footer="0.3"/>
  <x:tableParts count="1">
    <x:tablePart xmlns:r="http://schemas.openxmlformats.org/officeDocument/2006/relationships" r:id="R261909cf1de24d85"/>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Equipment</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Equipment</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Equipment</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Equipment</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Equipment</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Equipment</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Field supplies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Mineral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Equipment</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Equipment</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Biological resources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IFERROR(INDEX(Items!$D$6:$D$1005,MATCH(A133,Items!$A$6:$A$1005,0)),"MISSING ITEM ID")</x:f>
        <x:v>Containers</x:v>
      </x:c>
      <x:c r="D133" s="4" t="str">
        <x:v>Primary</x:v>
      </x:c>
      <x:c r="E133" s="4" t="str">
        <x:f>IFERROR(INDEX(Items!$AA$6:$AA$1005,MATCH(A133,Items!$A$6:$A$1005,0)),"MISSING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IFERROR(INDEX(Items!$D$6:$D$1005,MATCH(A134,Items!$A$6:$A$1005,0)),"MISSING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Containers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IFERROR(INDEX(Items!$D$6:$D$1005,MATCH(A144,Items!$A$6:$A$1005,0)),"MISSING ITEM ID")</x:f>
        <x:v>Containers</x:v>
      </x:c>
      <x:c r="D144" s="4" t="str">
        <x:v>Primary</x:v>
      </x:c>
      <x:c r="E144" s="4" t="str">
        <x:f>IFERROR(INDEX(Items!$AA$6:$AA$1005,MATCH(A144,Items!$A$6:$A$1005,0)),"MISSING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Containers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IFERROR(INDEX(Items!$D$6:$D$1005,MATCH(A147,Items!$A$6:$A$1005,0)),"MISSING ITEM ID")</x:f>
        <x:v>Containers</x:v>
      </x:c>
      <x:c r="D147" s="4" t="str">
        <x:v>Primary</x:v>
      </x:c>
      <x:c r="E147" s="4" t="str">
        <x:f>IFERROR(INDEX(Items!$AA$6:$AA$1005,MATCH(A147,Items!$A$6:$A$1005,0)),"MISSING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IFERROR(INDEX(Items!$D$6:$D$1005,MATCH(A150,Items!$A$6:$A$1005,0)),"MISSING ITEM ID")</x:f>
        <x:v>Containers</x:v>
      </x:c>
      <x:c r="D150" s="4" t="str">
        <x:v>Primary</x:v>
      </x:c>
      <x:c r="E150" s="4" t="str">
        <x:f>IFERROR(INDEX(Items!$AA$6:$AA$1005,MATCH(A150,Items!$A$6:$A$1005,0)),"MISSING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IFERROR(INDEX(Items!$D$6:$D$1005,MATCH(A151,Items!$A$6:$A$1005,0)),"MISSING ITEM ID")</x:f>
        <x:v>Equipment</x:v>
      </x:c>
      <x:c r="D151" s="4" t="str">
        <x:v>Primary</x:v>
      </x:c>
      <x:c r="E151" s="4" t="str">
        <x:f>IFERROR(INDEX(Items!$AA$6:$AA$1005,MATCH(A151,Items!$A$6:$A$1005,0)),"MISSING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IFERROR(INDEX(Items!$D$6:$D$1005,MATCH(A152,Items!$A$6:$A$1005,0)),"MISSING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IFERROR(INDEX(Items!$D$6:$D$1005,MATCH(A153,Items!$A$6:$A$1005,0)),"MISSING ITEM ID")</x:f>
        <x:v>Equipment</x:v>
      </x:c>
      <x:c r="D153" s="4" t="str">
        <x:v>Primary</x:v>
      </x:c>
      <x:c r="E153" s="4" t="str">
        <x:f>IFERROR(INDEX(Items!$AA$6:$AA$1005,MATCH(A153,Items!$A$6:$A$1005,0)),"MISSING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IFERROR(INDEX(Items!$D$6:$D$1005,MATCH(A154,Items!$A$6:$A$1005,0)),"MISSING ITEM ID")</x:f>
        <x:v>Equipment</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IFERROR(INDEX(Items!$D$6:$D$1005,MATCH(A155,Items!$A$6:$A$1005,0)),"MISSING ITEM ID")</x:f>
        <x:v>Equipment</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IFERROR(INDEX(Items!$D$6:$D$1005,MATCH(A156,Items!$A$6:$A$1005,0)),"MISSING ITEM ID")</x:f>
        <x:v>Equipment</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Equipment</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Equipment</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Equipment</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Equipment</x:v>
      </x:c>
      <x:c r="D161" s="4" t="str">
        <x:v>Primary</x:v>
      </x:c>
      <x:c r="E161" s="4" t="str">
        <x:f>IFERROR(INDEX(Items!$AA$6:$AA$1005,MATCH(A161,Items!$A$6:$A$1005,0)),"MISSING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IFERROR(INDEX(Items!$D$6:$D$1005,MATCH(A162,Items!$A$6:$A$1005,0)),"MISSING ITEM ID")</x:f>
        <x:v>Equipment</x:v>
      </x:c>
      <x:c r="D162" s="4" t="str">
        <x:v>Primary</x:v>
      </x:c>
      <x:c r="E162" s="4" t="str">
        <x:f>IFERROR(INDEX(Items!$AA$6:$AA$1005,MATCH(A162,Items!$A$6:$A$1005,0)),"MISSING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Equipment</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Equipment</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Equipment</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Equipment</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Equipment</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Equipment</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Equipment</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Crafting components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Equipment</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Equipment</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Everyday objects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Everyday objects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Everyday objects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Everyday objects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Everyday objects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Everyday objects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Everyday objects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Everyday objects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Everyday objects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Containers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Equipment</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Equipment</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Equipment</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Equipment</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Equipment</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Equipment</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Equipment</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Equipment</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Equipment</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IFERROR(INDEX(Items!$D$6:$D$1005,MATCH(A292,Items!$A$6:$A$1005,0)),"MISSING ITEM ID")</x:f>
        <x:v>Equipment</x:v>
      </x:c>
      <x:c r="D292" s="4" t="str">
        <x:v>Primary</x:v>
      </x:c>
      <x:c r="E292" s="4" t="str">
        <x:f>IFERROR(INDEX(Items!$AA$6:$AA$1005,MATCH(A292,Items!$A$6:$A$1005,0)),"MISSING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IFERROR(INDEX(Items!$D$6:$D$1005,MATCH(A293,Items!$A$6:$A$1005,0)),"MISSING ITEM ID")</x:f>
        <x:v>Equipment</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Equipment</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Equipment</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Equipment</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IFERROR(INDEX(Items!$D$6:$D$1005,MATCH(A297,Items!$A$6:$A$1005,0)),"MISSING ITEM ID")</x:f>
        <x:v>Equipment</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IFERROR(INDEX(Items!$D$6:$D$1005,MATCH(A298,Items!$A$6:$A$1005,0)),"MISSING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IFERROR(INDEX(Items!$D$6:$D$1005,MATCH(A299,Items!$A$6:$A$1005,0)),"MISSING ITEM ID")</x:f>
        <x:v>Crafting components</x:v>
      </x:c>
      <x:c r="D299" s="4" t="str">
        <x:v>Primary</x:v>
      </x:c>
      <x:c r="E299" s="4" t="str">
        <x:f>IFERROR(INDEX(Items!$AA$6:$AA$1005,MATCH(A299,Items!$A$6:$A$1005,0)),"MISSING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IFERROR(INDEX(Items!$D$6:$D$1005,MATCH(A300,Items!$A$6:$A$1005,0)),"MISSING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IFERROR(INDEX(Items!$D$6:$D$1005,MATCH(A301,Items!$A$6:$A$1005,0)),"MISSING ITEM ID")</x:f>
        <x:v>Crafting components</x:v>
      </x:c>
      <x:c r="D301" s="4" t="str">
        <x:v>Primary</x:v>
      </x:c>
      <x:c r="E301" s="4" t="str">
        <x:f>IFERROR(INDEX(Items!$AA$6:$AA$1005,MATCH(A301,Items!$A$6:$A$1005,0)),"MISSING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IFERROR(INDEX(Items!$D$6:$D$1005,MATCH(A302,Items!$A$6:$A$1005,0)),"MISSING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IFERROR(INDEX(Items!$D$6:$D$1005,MATCH(A303,Items!$A$6:$A$1005,0)),"MISSING ITEM ID")</x:f>
        <x:v>Crafting components</x:v>
      </x:c>
      <x:c r="D303" s="4" t="str">
        <x:v>Primary</x:v>
      </x:c>
      <x:c r="E303" s="4" t="str">
        <x:f>IFERROR(INDEX(Items!$AA$6:$AA$1005,MATCH(A303,Items!$A$6:$A$1005,0)),"MISSING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IFERROR(INDEX(Items!$D$6:$D$1005,MATCH(A304,Items!$A$6:$A$1005,0)),"MISSING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Equipment</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Equipment</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Equipment</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Crafting components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Equipment</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Equipment</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Equipment</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Equipment</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Crafting components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Crafting components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Crafting components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Crafting components</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Equipment</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Equipment</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Equipment</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Equipment</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Equipment</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Equipment</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Equipment</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Equipment</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IFERROR(INDEX(Items!$D$6:$D$1005,MATCH(A367,Items!$A$6:$A$1005,0)),"MISSING ITEM ID")</x:f>
        <x:v>Equipment</x:v>
      </x:c>
      <x:c r="D367" s="3" t="str">
        <x:v>Primary</x:v>
      </x:c>
      <x:c r="E367" s="3" t="str">
        <x:f>IFERROR(INDEX(Items!$AA$6:$AA$1005,MATCH(A367,Items!$A$6:$A$1005,0)),"MISSING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Equipment</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Equipment</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Equipment</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Equipment</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Equipment</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Equipment</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Equipment</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IFERROR(INDEX(Items!$D$6:$D$1005,MATCH(A379,Items!$A$6:$A$1005,0)),"MISSING ITEM ID")</x:f>
        <x:v>Crafting components</x:v>
      </x:c>
      <x:c r="D379" s="3" t="str">
        <x:v>Primary</x:v>
      </x:c>
      <x:c r="E379" s="3" t="str">
        <x:f>IFERROR(INDEX(Items!$AA$6:$AA$1005,MATCH(A379,Items!$A$6:$A$1005,0)),"MISSING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Equipment</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Equipment</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Equipment</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Equipment</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Equipment</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Equipment</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Equipment</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Equipment</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Equipment</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Equipment</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Equipment</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Equipment</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Equipment</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Equipment</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Equipment</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Equipment</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IFERROR(INDEX(Items!$D$6:$D$1005,MATCH(A423,Items!$A$6:$A$1005,0)),"MISSING ITEM ID")</x:f>
        <x:v>Consumables</x:v>
      </x:c>
      <x:c r="D423" s="3" t="str">
        <x:v>Primary</x:v>
      </x:c>
      <x:c r="E423" s="3" t="str">
        <x:f>IFERROR(INDEX(Items!$AA$6:$AA$1005,MATCH(A423,Items!$A$6:$A$1005,0)),"MISSING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IFERROR(INDEX(Items!$D$6:$D$1005,MATCH(A424,Items!$A$6:$A$1005,0)),"MISSING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Biological resources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Biological resources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Containers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Containers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IFERROR(INDEX(Items!$D$6:$D$1005,MATCH(A440,Items!$A$6:$A$1005,0)),"MISSING ITEM ID")</x:f>
        <x:v>Containers</x:v>
      </x:c>
      <x:c r="D440" s="3" t="str">
        <x:v>Primary</x:v>
      </x:c>
      <x:c r="E440" s="3" t="str">
        <x:f>IFERROR(INDEX(Items!$AA$6:$AA$1005,MATCH(A440,Items!$A$6:$A$1005,0)),"MISSING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IFERROR(INDEX(Items!$D$6:$D$1005,MATCH(A441,Items!$A$6:$A$1005,0)),"MISSING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 feedstock</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 feedstock</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 feedstock</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 feedstock</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 feedstock</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 feedstock</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 feedstock</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 feedstock</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 feedstock</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 feedstock</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 feedstock</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 feedstock</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 feedstock</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 feedstock</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 feedstock</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 feedstock</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 feedstock</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 feedstock</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 feedstock</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 feedstock</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 feedstock</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 feedstock</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 feedstock</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 feedstock</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 feedstock</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 feedstock</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 feedstock</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 feedstock</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Equipment</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Equipment</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Equipment</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Equipment</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Equipment</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Equipment</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Equipment</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Equipment</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Equipment</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Equipment</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Equipment</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Equipment</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Equipment</x:v>
      </x:c>
      <x:c r="D554" s="3" t="str">
        <x:v>Primary</x:v>
      </x:c>
      <x:c r="E554" s="3" t="str">
        <x:f>IFERROR(INDEX(Items!$AA$6:$AA$1005,MATCH(A554,Items!$A$6:$A$1005,0)),"MISSING ITEM ID")</x:f>
        <x:v>Metal forging</x:v>
      </x:c>
      <x:c r="F554" s="3" t="str">
        <x:v>Workshop-use classification; tool construction, recipes and mechanics remain open.</x:v>
      </x:c>
    </x:row>
    <x:row r="555">
      <x:c r="A555" s="3" t="str">
        <x:v>author.forging.anvil</x:v>
      </x:c>
      <x:c r="B555" s="3" t="str">
        <x:f>IFERROR(INDEX(Items!$B$6:$B$1005,MATCH(A555,Items!$A$6:$A$1005,0)),"MISSING ITEM ID")</x:f>
        <x:v>Anvil</x:v>
      </x:c>
      <x:c r="C555" s="3" t="str">
        <x:f>IFERROR(INDEX(Items!$D$6:$D$1005,MATCH(A555,Items!$A$6:$A$1005,0)),"MISSING ITEM ID")</x:f>
        <x:v>Equipment</x:v>
      </x:c>
      <x:c r="D555" s="3" t="str">
        <x:v>Primary</x:v>
      </x:c>
      <x:c r="E555" s="3" t="str">
        <x:f>IFERROR(INDEX(Items!$AA$6:$AA$1005,MATCH(A555,Items!$A$6:$A$1005,0)),"MISSING ITEM ID")</x:f>
        <x:v>Metal forging</x:v>
      </x:c>
      <x:c r="F555" s="3" t="str">
        <x:v>Workshop-use classification; tool construction, recipes and mechanics remain open.</x:v>
      </x:c>
    </x:row>
    <x:row r="556">
      <x:c r="A556" s="3" t="str">
        <x:v>proposal.forging.tongs</x:v>
      </x:c>
      <x:c r="B556" s="3" t="str">
        <x:f>IFERROR(INDEX(Items!$B$6:$B$1005,MATCH(A556,Items!$A$6:$A$1005,0)),"MISSING ITEM ID")</x:f>
        <x:v>Smithing tongs</x:v>
      </x:c>
      <x:c r="C556" s="3" t="str">
        <x:f>IFERROR(INDEX(Items!$D$6:$D$1005,MATCH(A556,Items!$A$6:$A$1005,0)),"MISSING ITEM ID")</x:f>
        <x:v>Equipment</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Equipment</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Equipment</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Equipment</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Equipment</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Equipment</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Equipment</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Equipment</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IFERROR(INDEX(Items!$D$6:$D$1005,MATCH(A565,Items!$A$6:$A$1005,0)),"MISSING ITEM ID")</x:f>
        <x:v>Equipment</x:v>
      </x:c>
      <x:c r="D565" s="3" t="str">
        <x:v>Primary</x:v>
      </x:c>
      <x:c r="E565" s="3" t="str">
        <x:f>IFERROR(INDEX(Items!$AA$6:$AA$1005,MATCH(A565,Items!$A$6:$A$1005,0)),"MISSING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IFERROR(INDEX(Items!$D$6:$D$1005,MATCH(A566,Items!$A$6:$A$1005,0)),"MISSING ITEM ID")</x:f>
        <x:v>Equipment</x:v>
      </x:c>
      <x:c r="D566" s="3" t="str">
        <x:v>Primary</x:v>
      </x:c>
      <x:c r="E566" s="3" t="str">
        <x:f>IFERROR(INDEX(Items!$AA$6:$AA$1005,MATCH(A566,Items!$A$6:$A$1005,0)),"MISSING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Crafting components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Crafting components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t="str">
        <x:v>proposal.lore.feedstone_block</x:v>
      </x:c>
      <x:c r="B670" s="4" t="str">
        <x:f>IFERROR(INDEX('Items'!$B$6:$B$1005,MATCH(A670,'Items'!$A$6:$A$1005,0)),"MISSING ID")</x:f>
        <x:v>Pressed domestic-beetle feedstone block</x:v>
      </x:c>
      <x:c r="C670" s="4" t="str">
        <x:f>IFERROR(INDEX('Items'!$D$6:$D$1005,MATCH(A670,'Items'!$A$6:$A$1005,0)),"MISSING ID")</x:f>
        <x:v>Consumables</x:v>
      </x:c>
      <x:c r="D670" s="4" t="str">
        <x:v>Primary</x:v>
      </x:c>
      <x:c r="E670" s="4" t="str">
        <x:f>IFERROR(INDEX('Items'!$AA$6:$AA$1005,MATCH(A670,'Items'!$A$6:$A$1005,0)),"MISSING ID")</x:f>
        <x:v>Animal husbandry</x:v>
      </x:c>
      <x:c r="F670" s="4" t="str">
        <x:v>Source-informed intended use; item and route remain proposals.</x:v>
      </x:c>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Equipment</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Biological resources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Biological resources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Equipment</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t="str">
        <x:v>proposal.collection.adjustable_screw_vise</x:v>
      </x:c>
      <x:c r="B708" s="4" t="str">
        <x:f>IFERROR(INDEX('Items'!$B$6:$B$1005,MATCH(A708,'Items'!$A$6:$A$1005,0)),"MISSING ID")</x:f>
        <x:v>Adjustable screw vise</x:v>
      </x:c>
      <x:c r="C708" s="4" t="str">
        <x:f>IFERROR(INDEX('Items'!$D$6:$D$1005,MATCH(A708,'Items'!$A$6:$A$1005,0)),"MISSING ID")</x:f>
        <x:v>Equipment</x:v>
      </x:c>
      <x:c r="D708" s="4" t="str">
        <x:v>Primary</x:v>
      </x:c>
      <x:c r="E708" s="4" t="str">
        <x:f>IFERROR(INDEX('Items'!$AA$6:$AA$1005,MATCH(A708,'Items'!$A$6:$A$1005,0)),"MISSING ID")</x:f>
        <x:v>Fabrication</x:v>
      </x:c>
      <x:c r="F708" s="4" t="str">
        <x:v>Collection proposal: Holds irregular parts during filing and fitting</x:v>
      </x:c>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Equipment</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Containers</x:v>
      </x:c>
      <x:c r="D710" s="4" t="str">
        <x:v>Primary</x:v>
      </x:c>
      <x:c r="E710" s="4" t="str">
        <x:f>IFERROR(INDEX('Items'!$AA$6:$AA$1005,MATCH(A710,'Items'!$A$6:$A$1005,0)),"MISSING ID")</x:f>
        <x:v>Liquid and bulk containment</x:v>
      </x:c>
      <x:c r="F710" s="4" t="str">
        <x:v>Collection proposal: Carries separated workshop reagents in individual sealed wells</x:v>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Equipment</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Equipment</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Equipment</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Equipment</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t="str">
        <x:v>proposal.collection.pressed_husk_apron</x:v>
      </x:c>
      <x:c r="B719" s="4" t="str">
        <x:f>IFERROR(INDEX('Items'!$B$6:$B$1005,MATCH(A719,'Items'!$A$6:$A$1005,0)),"MISSING ID")</x:f>
        <x:v>Pressed-husk apron</x:v>
      </x:c>
      <x:c r="C719" s="4" t="str">
        <x:f>IFERROR(INDEX('Items'!$D$6:$D$1005,MATCH(A719,'Items'!$A$6:$A$1005,0)),"MISSING ID")</x:f>
        <x:v>Equipment</x:v>
      </x:c>
      <x:c r="D719" s="4" t="str">
        <x:v>Primary</x:v>
      </x:c>
      <x:c r="E719" s="4" t="str">
        <x:f>IFERROR(INDEX('Items'!$AA$6:$AA$1005,MATCH(A719,'Items'!$A$6:$A$1005,0)),"MISSING ID")</x:f>
        <x:v>Protection</x:v>
      </x:c>
      <x:c r="F719" s="4" t="str">
        <x:v>Collection proposal: Workshop over-garment made from costly pressed sheets</x:v>
      </x:c>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Equipment</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Everyday objects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Everyday objects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Everyday objects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Everyday objects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Cultural objects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Consumables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Consumables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Consumables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Consumables</x:v>
      </x:c>
      <x:c r="D810" s="4" t="str">
        <x:v>Primary</x:v>
      </x:c>
      <x:c r="E810" s="4" t="str">
        <x:f>IFERROR(INDEX('Items'!$AA$6:$AA$1005,MATCH(A810,'Items'!$A$6:$A$1005,0)),"MISSING ID")</x:f>
        <x:v>Food preparation</x:v>
      </x:c>
      <x:c r="F810" s="4" t="str">
        <x:v>Collection proposal: Thin dry food stock for layered meals</x:v>
      </x:c>
    </x:row>
    <x:row r="811" ht="64" customHeight="1">
      <x:c r="A811" s="4" t="str">
        <x:v>proposal.collection.toasted_culinary_phagia_crumbs</x:v>
      </x:c>
      <x:c r="B811" s="4" t="str">
        <x:f>IFERROR(INDEX('Items'!$B$6:$B$1005,MATCH(A811,'Items'!$A$6:$A$1005,0)),"MISSING ID")</x:f>
        <x:v>Toasted culinary Phagia crumbs</x:v>
      </x:c>
      <x:c r="C811" s="4" t="str">
        <x:f>IFERROR(INDEX('Items'!$D$6:$D$1005,MATCH(A811,'Items'!$A$6:$A$1005,0)),"MISSING ID")</x:f>
        <x:v>Consumables</x:v>
      </x:c>
      <x:c r="D811" s="4" t="str">
        <x:v>Primary</x:v>
      </x:c>
      <x:c r="E811" s="4" t="str">
        <x:f>IFERROR(INDEX('Items'!$AA$6:$AA$1005,MATCH(A811,'Items'!$A$6:$A$1005,0)),"MISSING ID")</x:f>
        <x:v>Food preparation</x:v>
      </x:c>
      <x:c r="F811" s="4" t="str">
        <x:v>Collection proposal: Textural food ingredient from controlled heating</x:v>
      </x:c>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Consumables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Consumables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Consumables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Consumables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Consumables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Consumables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Consumables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Consumables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Consumables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Consumables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Consumables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Consumables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t="str">
        <x:v>proposal.collection.toasted_phagia_crumble_portion</x:v>
      </x:c>
      <x:c r="B825" s="4" t="str">
        <x:f>IFERROR(INDEX('Items'!$B$6:$B$1005,MATCH(A825,'Items'!$A$6:$A$1005,0)),"MISSING ID")</x:f>
        <x:v>Toasted Phagia crumble portion</x:v>
      </x:c>
      <x:c r="C825" s="4" t="str">
        <x:f>IFERROR(INDEX('Items'!$D$6:$D$1005,MATCH(A825,'Items'!$A$6:$A$1005,0)),"MISSING ID")</x:f>
        <x:v>Consumables</x:v>
      </x:c>
      <x:c r="D825" s="4" t="str">
        <x:v>Primary</x:v>
      </x:c>
      <x:c r="E825" s="4" t="str">
        <x:f>IFERROR(INDEX('Items'!$AA$6:$AA$1005,MATCH(A825,'Items'!$A$6:$A$1005,0)),"MISSING ID")</x:f>
        <x:v>Nutrition</x:v>
      </x:c>
      <x:c r="F825" s="4" t="str">
        <x:v>Collection proposal: Dry spoonable meal portion</x:v>
      </x:c>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t="str">
        <x:v>proposal.collection.strained_phagia_table_drink</x:v>
      </x:c>
      <x:c r="B827" s="4" t="str">
        <x:f>IFERROR(INDEX('Items'!$B$6:$B$1005,MATCH(A827,'Items'!$A$6:$A$1005,0)),"MISSING ID")</x:f>
        <x:v>Strained Phagia table drink</x:v>
      </x:c>
      <x:c r="C827" s="4" t="str">
        <x:f>IFERROR(INDEX('Items'!$D$6:$D$1005,MATCH(A827,'Items'!$A$6:$A$1005,0)),"MISSING ID")</x:f>
        <x:v>Consumables</x:v>
      </x:c>
      <x:c r="D827" s="4" t="str">
        <x:v>Primary</x:v>
      </x:c>
      <x:c r="E827" s="4" t="str">
        <x:f>IFERROR(INDEX('Items'!$AA$6:$AA$1005,MATCH(A827,'Items'!$A$6:$A$1005,0)),"MISSING ID")</x:f>
        <x:v>Hydration</x:v>
      </x:c>
      <x:c r="F827" s="4" t="str">
        <x:v>Collection proposal: Simple food-designated liquid portion served from a sealed vessel</x:v>
      </x:c>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t="str">
        <x:v>proposal.collection.sour_phagia_cup</x:v>
      </x:c>
      <x:c r="B829" s="4" t="str">
        <x:f>IFERROR(INDEX('Items'!$B$6:$B$1005,MATCH(A829,'Items'!$A$6:$A$1005,0)),"MISSING ID")</x:f>
        <x:v>Sour Phagia cup</x:v>
      </x:c>
      <x:c r="C829" s="4" t="str">
        <x:f>IFERROR(INDEX('Items'!$D$6:$D$1005,MATCH(A829,'Items'!$A$6:$A$1005,0)),"MISSING ID")</x:f>
        <x:v>Consumables</x:v>
      </x:c>
      <x:c r="D829" s="4" t="str">
        <x:v>Primary</x:v>
      </x:c>
      <x:c r="E829" s="4" t="str">
        <x:f>IFERROR(INDEX('Items'!$AA$6:$AA$1005,MATCH(A829,'Items'!$A$6:$A$1005,0)),"MISSING ID")</x:f>
        <x:v>Hydration</x:v>
      </x:c>
      <x:c r="F829" s="4" t="str">
        <x:v>Collection proposal: Controlled-sour flavored drink, no alcohol or health benefit assumed</x:v>
      </x:c>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t="str">
        <x:v>proposal.collection.toasted_phagia_infusion</x:v>
      </x:c>
      <x:c r="B831" s="4" t="str">
        <x:f>IFERROR(INDEX('Items'!$B$6:$B$1005,MATCH(A831,'Items'!$A$6:$A$1005,0)),"MISSING ID")</x:f>
        <x:v>Toasted Phagia infusion</x:v>
      </x:c>
      <x:c r="C831" s="4" t="str">
        <x:f>IFERROR(INDEX('Items'!$D$6:$D$1005,MATCH(A831,'Items'!$A$6:$A$1005,0)),"MISSING ID")</x:f>
        <x:v>Consumables</x:v>
      </x:c>
      <x:c r="D831" s="4" t="str">
        <x:v>Primary</x:v>
      </x:c>
      <x:c r="E831" s="4" t="str">
        <x:f>IFERROR(INDEX('Items'!$AA$6:$AA$1005,MATCH(A831,'Items'!$A$6:$A$1005,0)),"MISSING ID")</x:f>
        <x:v>Hydration</x:v>
      </x:c>
      <x:c r="F831" s="4" t="str">
        <x:v>Collection proposal: Contained liquid steeped with prepared food crumbs</x:v>
      </x:c>
    </x:row>
    <x:row r="832" ht="64" customHeight="1">
      <x:c r="A832" s="4" t="str">
        <x:v>proposal.collection.travel_phagia_concentrate_drink</x:v>
      </x:c>
      <x:c r="B832" s="4" t="str">
        <x:f>IFERROR(INDEX('Items'!$B$6:$B$1005,MATCH(A832,'Items'!$A$6:$A$1005,0)),"MISSING ID")</x:f>
        <x:v>Travel Phagia concentrate drink</x:v>
      </x:c>
      <x:c r="C832" s="4" t="str">
        <x:f>IFERROR(INDEX('Items'!$D$6:$D$1005,MATCH(A832,'Items'!$A$6:$A$1005,0)),"MISSING ID")</x:f>
        <x:v>Consumables</x:v>
      </x:c>
      <x:c r="D832" s="4" t="str">
        <x:v>Primary</x:v>
      </x:c>
      <x:c r="E832" s="4" t="str">
        <x:f>IFERROR(INDEX('Items'!$AA$6:$AA$1005,MATCH(A832,'Items'!$A$6:$A$1005,0)),"MISSING ID")</x:f>
        <x:v>Hydration</x:v>
      </x:c>
      <x:c r="F832" s="4" t="str">
        <x:v>Collection proposal: Small dense serving intended for travel, effects unresolved</x:v>
      </x:c>
    </x:row>
    <x:row r="833" ht="64" customHeight="1">
      <x:c r="A833" s="4" t="str">
        <x:v>proposal.collection.phagia_flake_suspension</x:v>
      </x:c>
      <x:c r="B833" s="4" t="str">
        <x:f>IFERROR(INDEX('Items'!$B$6:$B$1005,MATCH(A833,'Items'!$A$6:$A$1005,0)),"MISSING ID")</x:f>
        <x:v>Phagia flake suspension</x:v>
      </x:c>
      <x:c r="C833" s="4" t="str">
        <x:f>IFERROR(INDEX('Items'!$D$6:$D$1005,MATCH(A833,'Items'!$A$6:$A$1005,0)),"MISSING ID")</x:f>
        <x:v>Consumables</x:v>
      </x:c>
      <x:c r="D833" s="4" t="str">
        <x:v>Primary</x:v>
      </x:c>
      <x:c r="E833" s="4" t="str">
        <x:f>IFERROR(INDEX('Items'!$AA$6:$AA$1005,MATCH(A833,'Items'!$A$6:$A$1005,0)),"MISSING ID")</x:f>
        <x:v>Hydration</x:v>
      </x:c>
      <x:c r="F833" s="4" t="str">
        <x:v>Collection proposal: Chewable flake-and-liquid meal drink</x:v>
      </x:c>
    </x:row>
    <x:row r="834" ht="64" customHeight="1">
      <x:c r="A834" s="4" t="str">
        <x:v>proposal.collection.whipped_phagia_foam_cup</x:v>
      </x:c>
      <x:c r="B834" s="4" t="str">
        <x:f>IFERROR(INDEX('Items'!$B$6:$B$1005,MATCH(A834,'Items'!$A$6:$A$1005,0)),"MISSING ID")</x:f>
        <x:v>Whipped Phagia foam cup</x:v>
      </x:c>
      <x:c r="C834" s="4" t="str">
        <x:f>IFERROR(INDEX('Items'!$D$6:$D$1005,MATCH(A834,'Items'!$A$6:$A$1005,0)),"MISSING ID")</x:f>
        <x:v>Consumables</x:v>
      </x:c>
      <x:c r="D834" s="4" t="str">
        <x:v>Primary</x:v>
      </x:c>
      <x:c r="E834" s="4" t="str">
        <x:f>IFERROR(INDEX('Items'!$AA$6:$AA$1005,MATCH(A834,'Items'!$A$6:$A$1005,0)),"MISSING ID")</x:f>
        <x:v>Hydration</x:v>
      </x:c>
      <x:c r="F834" s="4" t="str">
        <x:v>Collection proposal: Textured aerated serving in a closed preparation process</x:v>
      </x:c>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t="str">
        <x:v>proposal.collection.phagia_roe_celebration_drink</x:v>
      </x:c>
      <x:c r="B838" s="4" t="str">
        <x:f>IFERROR(INDEX('Items'!$B$6:$B$1005,MATCH(A838,'Items'!$A$6:$A$1005,0)),"MISSING ID")</x:f>
        <x:v>Phagia roe celebration drink</x:v>
      </x:c>
      <x:c r="C838" s="4" t="str">
        <x:f>IFERROR(INDEX('Items'!$D$6:$D$1005,MATCH(A838,'Items'!$A$6:$A$1005,0)),"MISSING ID")</x:f>
        <x:v>Consumables</x:v>
      </x:c>
      <x:c r="D838" s="4" t="str">
        <x:v>Primary</x:v>
      </x:c>
      <x:c r="E838" s="4" t="str">
        <x:f>IFERROR(INDEX('Items'!$AA$6:$AA$1005,MATCH(A838,'Items'!$A$6:$A$1005,0)),"MISSING ID")</x:f>
        <x:v>Hydration</x:v>
      </x:c>
      <x:c r="F838" s="4" t="str">
        <x:v>Collection proposal: Small celebratory suspension of selected edible roe</x:v>
      </x:c>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t="str">
        <x:v>proposal.collection.phagia_gel_sipping_portion</x:v>
      </x:c>
      <x:c r="B842" s="4" t="str">
        <x:f>IFERROR(INDEX('Items'!$B$6:$B$1005,MATCH(A842,'Items'!$A$6:$A$1005,0)),"MISSING ID")</x:f>
        <x:v>Phagia gel sipping portion</x:v>
      </x:c>
      <x:c r="C842" s="4" t="str">
        <x:f>IFERROR(INDEX('Items'!$D$6:$D$1005,MATCH(A842,'Items'!$A$6:$A$1005,0)),"MISSING ID")</x:f>
        <x:v>Consumables</x:v>
      </x:c>
      <x:c r="D842" s="4" t="str">
        <x:v>Primary</x:v>
      </x:c>
      <x:c r="E842" s="4" t="str">
        <x:f>IFERROR(INDEX('Items'!$AA$6:$AA$1005,MATCH(A842,'Items'!$A$6:$A$1005,0)),"MISSING ID")</x:f>
        <x:v>Hydration</x:v>
      </x:c>
      <x:c r="F842" s="4" t="str">
        <x:v>Collection proposal: Soft edible gel in a sealed sipping carrier</x:v>
      </x:c>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Field supplies</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Field supplies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Field supplies</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t="str">
        <x:v>proposal.collection.cable_grip_canyon_ascender</x:v>
      </x:c>
      <x:c r="B867" s="4" t="str">
        <x:f>IFERROR(INDEX('Items'!$B$6:$B$1005,MATCH(A867,'Items'!$A$6:$A$1005,0)),"MISSING ID")</x:f>
        <x:v>Cable-grip canyon ascender</x:v>
      </x:c>
      <x:c r="C867" s="4" t="str">
        <x:f>IFERROR(INDEX('Items'!$D$6:$D$1005,MATCH(A867,'Items'!$A$6:$A$1005,0)),"MISSING ID")</x:f>
        <x:v>Equipment</x:v>
      </x:c>
      <x:c r="D867" s="4" t="str">
        <x:v>Primary</x:v>
      </x:c>
      <x:c r="E867" s="4" t="str">
        <x:f>IFERROR(INDEX('Items'!$AA$6:$AA$1005,MATCH(A867,'Items'!$A$6:$A$1005,0)),"MISSING ID")</x:f>
        <x:v>Traversal</x:v>
      </x:c>
      <x:c r="F867" s="4" t="str">
        <x:v>Collection proposal: Manual cable-climbing aid with compatibility and anchoring unresolved</x:v>
      </x:c>
    </x:row>
    <x:row r="868" ht="64" customHeight="1">
      <x:c r="A868" s="4" t="str">
        <x:v>proposal.collection.braked_canyon_descent_trolley</x:v>
      </x:c>
      <x:c r="B868" s="4" t="str">
        <x:f>IFERROR(INDEX('Items'!$B$6:$B$1005,MATCH(A868,'Items'!$A$6:$A$1005,0)),"MISSING ID")</x:f>
        <x:v>Braked canyon descent trolley</x:v>
      </x:c>
      <x:c r="C868" s="4" t="str">
        <x:f>IFERROR(INDEX('Items'!$D$6:$D$1005,MATCH(A868,'Items'!$A$6:$A$1005,0)),"MISSING ID")</x:f>
        <x:v>Equipment</x:v>
      </x:c>
      <x:c r="D868" s="4" t="str">
        <x:v>Primary</x:v>
      </x:c>
      <x:c r="E868" s="4" t="str">
        <x:f>IFERROR(INDEX('Items'!$AA$6:$AA$1005,MATCH(A868,'Items'!$A$6:$A$1005,0)),"MISSING ID")</x:f>
        <x:v>Traversal</x:v>
      </x:c>
      <x:c r="F868" s="4" t="str">
        <x:v>Collection proposal: Rides a suitable installed cable, route infrastructure required</x:v>
      </x:c>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Equipment</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Field supplies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Field supplies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Field supplies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Field supplies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Field supplies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Field supplies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Field supplies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Field supplies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Field supplies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Field supplies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Equipment</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Equipment</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Equipment</x:v>
      </x:c>
      <x:c r="D905" s="4" t="str">
        <x:v>Primary</x:v>
      </x:c>
      <x:c r="E905" s="4" t="str">
        <x:f>IFERROR(INDEX('Items'!$AA$6:$AA$1005,MATCH(A905,'Items'!$A$6:$A$1005,0)),"MISSING ID")</x:f>
        <x:v>Defensive combat</x:v>
      </x:c>
      <x:c r="F905" s="4" t="str">
        <x:v>Collection proposal: Cheap shell plate with a reinforced grip</x:v>
      </x:c>
    </x:row>
    <x:row r="906" ht="64" customHeight="1">
      <x:c r="A906" s="4" t="str">
        <x:v>proposal.collection.shell_rib_oval_shield</x:v>
      </x:c>
      <x:c r="B906" s="4" t="str">
        <x:f>IFERROR(INDEX('Items'!$B$6:$B$1005,MATCH(A906,'Items'!$A$6:$A$1005,0)),"MISSING ID")</x:f>
        <x:v>Shell-rib oval shield</x:v>
      </x:c>
      <x:c r="C906" s="4" t="str">
        <x:f>IFERROR(INDEX('Items'!$D$6:$D$1005,MATCH(A906,'Items'!$A$6:$A$1005,0)),"MISSING ID")</x:f>
        <x:v>Equipment</x:v>
      </x:c>
      <x:c r="D906" s="4" t="str">
        <x:v>Primary</x:v>
      </x:c>
      <x:c r="E906" s="4" t="str">
        <x:f>IFERROR(INDEX('Items'!$AA$6:$AA$1005,MATCH(A906,'Items'!$A$6:$A$1005,0)),"MISSING ID")</x:f>
        <x:v>Defensive combat</x:v>
      </x:c>
      <x:c r="F906" s="4" t="str">
        <x:v>Collection proposal: Shell plates supported by natural ribs</x:v>
      </x:c>
    </x:row>
    <x:row r="907" ht="64" customHeight="1">
      <x:c r="A907" s="4" t="str">
        <x:v>proposal.collection.tall_iron_pavise</x:v>
      </x:c>
      <x:c r="B907" s="4" t="str">
        <x:f>IFERROR(INDEX('Items'!$B$6:$B$1005,MATCH(A907,'Items'!$A$6:$A$1005,0)),"MISSING ID")</x:f>
        <x:v>Tall iron pavise</x:v>
      </x:c>
      <x:c r="C907" s="4" t="str">
        <x:f>IFERROR(INDEX('Items'!$D$6:$D$1005,MATCH(A907,'Items'!$A$6:$A$1005,0)),"MISSING ID")</x:f>
        <x:v>Equipment</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Equipment</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Equipment</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Equipment</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Equipment</x:v>
      </x:c>
      <x:c r="D911" s="4" t="str">
        <x:v>Primary</x:v>
      </x:c>
      <x:c r="E911" s="4" t="str">
        <x:f>IFERROR(INDEX('Items'!$AA$6:$AA$1005,MATCH(A911,'Items'!$A$6:$A$1005,0)),"MISSING ID")</x:f>
        <x:v>Defensive combat</x:v>
      </x:c>
      <x:c r="F911" s="4" t="str">
        <x:v>Collection proposal: Metal rim protects a replaceable shell center</x:v>
      </x:c>
    </x:row>
    <x:row r="912" ht="64" customHeight="1">
      <x:c r="A912" s="4" t="str">
        <x:v>proposal.collection.hook_edged_catch_shield</x:v>
      </x:c>
      <x:c r="B912" s="4" t="str">
        <x:f>IFERROR(INDEX('Items'!$B$6:$B$1005,MATCH(A912,'Items'!$A$6:$A$1005,0)),"MISSING ID")</x:f>
        <x:v>Hook-edged catch shield</x:v>
      </x:c>
      <x:c r="C912" s="4" t="str">
        <x:f>IFERROR(INDEX('Items'!$D$6:$D$1005,MATCH(A912,'Items'!$A$6:$A$1005,0)),"MISSING ID")</x:f>
        <x:v>Equipment</x:v>
      </x:c>
      <x:c r="D912" s="4" t="str">
        <x:v>Primary</x:v>
      </x:c>
      <x:c r="E912" s="4" t="str">
        <x:f>IFERROR(INDEX('Items'!$AA$6:$AA$1005,MATCH(A912,'Items'!$A$6:$A$1005,0)),"MISSING ID")</x:f>
        <x:v>Defensive combat</x:v>
      </x:c>
      <x:c r="F912" s="4" t="str">
        <x:v>Collection proposal: Shaped rim intended for catching equipment, function unresolved</x:v>
      </x:c>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Equipment</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Equipment</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Equipment</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Equipment</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Equipment</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Equipment</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t="str">
        <x:v>proposal.collection.ceremonial_inlay_shield</x:v>
      </x:c>
      <x:c r="B919" s="4" t="str">
        <x:f>IFERROR(INDEX('Items'!$B$6:$B$1005,MATCH(A919,'Items'!$A$6:$A$1005,0)),"MISSING ID")</x:f>
        <x:v>Ceremonial inlay shield</x:v>
      </x:c>
      <x:c r="C919" s="4" t="str">
        <x:f>IFERROR(INDEX('Items'!$D$6:$D$1005,MATCH(A919,'Items'!$A$6:$A$1005,0)),"MISSING ID")</x:f>
        <x:v>Equipment</x:v>
      </x:c>
      <x:c r="D919" s="4" t="str">
        <x:v>Primary</x:v>
      </x:c>
      <x:c r="E919" s="4" t="str">
        <x:f>IFERROR(INDEX('Items'!$AA$6:$AA$1005,MATCH(A919,'Items'!$A$6:$A$1005,0)),"MISSING ID")</x:f>
        <x:v>Defensive combat</x:v>
      </x:c>
      <x:c r="F919" s="4" t="str">
        <x:v>Collection proposal: Rare display shield with expensive decorative work</x:v>
      </x:c>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Equipment</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Equipment</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Equipment</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Area denial</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Area denial</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Area denial</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Area denial</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Area denial</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Area denial</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Area denial</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Area denial</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Weapons</x:v>
      </x:c>
      <x:c r="D938" s="4" t="str">
        <x:v>Primary</x:v>
      </x:c>
      <x:c r="E938" s="4" t="str">
        <x:f>IFERROR(INDEX('Items'!$AA$6:$AA$1005,MATCH(A938,'Items'!$A$6:$A$1005,0)),"MISSING ID")</x:f>
        <x:v>Area denial</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Weapons</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Area denial</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sheetData>
  <x:dataValidations count="3">
    <x:dataValidation type="list" sqref="D6:D1005">
      <x:formula1>"Primary,Secondary"</x:formula1>
    </x:dataValidation>
    <x:dataValidation type="list" sqref="A6:A1505">
      <x:formula1>'Items'!$A$6:$A$796</x:formula1>
    </x:dataValidation>
    <x:dataValidation type="list" sqref="E6:E1505">
      <x:formula1>'Taxonomy'!$B$75:$B$156</x:formula1>
    </x:dataValidation>
  </x:dataValidations>
  <x:pageMargins left="0.7" right="0.7" top="0.75" bottom="0.75" header="0.3" footer="0.3"/>
  <x:tableParts count="1">
    <x:tablePart xmlns:r="http://schemas.openxmlformats.org/officeDocument/2006/relationships" r:id="R63a464120a4a4cbd"/>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 feedstock</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 feedstock</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 feedstock</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 feedstock</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Crafting components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Crafting components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Mineral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Equipment</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Equipment</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Equipment</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Chest armor</x:v>
      </x:c>
      <x:c r="F151" s="4" t="str">
        <x:f>IFERROR(INDEX('Items'!$C$6:$C$1005,MATCH(D151,'Items'!$A$6:$A$1005,0)),"MISSING ID")</x:f>
        <x:v>Not applicable</x:v>
      </x:c>
      <x:c r="G151" s="4" t="str">
        <x:f>IFERROR(INDEX('Items'!$D$6:$D$1005,MATCH(D151,'Items'!$A$6:$A$1005,0)),"MISSING ID")</x:f>
        <x:v>Equipment</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Everyday objects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t="str">
        <x:v>finished.input.steel_hammer</x:v>
      </x:c>
      <x:c r="B154" s="4" t="str">
        <x:v>design.finished.steel_hammer</x:v>
      </x:c>
      <x:c r="C154" s="4" t="str">
        <x:v>Ingredient candidate</x:v>
      </x:c>
      <x:c r="D154" s="4" t="str">
        <x:v>author.metallurgy.steel_stock</x:v>
      </x:c>
      <x:c r="E154" s="4" t="str">
        <x:f>IFERROR(INDEX('Items'!$B$6:$B$1005,MATCH(D154,'Items'!$A$6:$A$1005,0)),"MISSING ID")</x:f>
        <x:v>Steel stock</x:v>
      </x:c>
      <x:c r="F154" s="4" t="str">
        <x:f>IFERROR(INDEX('Items'!$C$6:$C$1005,MATCH(D154,'Items'!$A$6:$A$1005,0)),"MISSING ID")</x:f>
        <x:v>T2</x:v>
      </x:c>
      <x:c r="G154" s="4" t="str">
        <x:f>IFERROR(INDEX('Items'!$D$6:$D$1005,MATCH(D154,'Items'!$A$6:$A$1005,0)),"MISSING ID")</x:f>
        <x:v>Manufactured stock</x:v>
      </x:c>
      <x:c r="H154" s="4" t="str">
        <x:f>IFERROR(INDEX('Items'!$X$6:$X$1005,MATCH(D154,'Items'!$A$6:$A$1005,0)),"MISSING ID")</x:f>
        <x:v>Processed material</x:v>
      </x:c>
      <x:c r="I154" s="4"/>
      <x:c r="J154" s="4" t="str">
        <x:v>Unspecified</x:v>
      </x:c>
      <x:c r="K154" s="4" t="str">
        <x:f>IFERROR(INDEX('Crafting recipes'!$D$6:$D$1005,MATCH(B154,'Crafting recipes'!$A$6:$A$1005,0)),"MISSING ID")</x:f>
        <x:v>Proposal</x:v>
      </x:c>
      <x:c r="L154" s="4" t="str">
        <x:f>IFERROR(INDEX('Items'!$AD$6:$AD$1005,MATCH(D154,'Items'!$A$6:$A$1005,0)),"MISSING ID")</x:f>
        <x:v>Author direction</x:v>
      </x:c>
      <x:c r="M154" s="4" t="str">
        <x:f>IFERROR(INDEX('Crafting recipes'!$E$6:$E$1005,MATCH(B154,'Crafting recipes'!$A$6:$A$1005,0)),"MISSING ID")</x:f>
        <x:v>Partial proposal</x:v>
      </x:c>
      <x:c r="N154" s="4" t="str">
        <x:v>Candidate material contribution; not a complete ingredient list.</x:v>
      </x:c>
      <x:c r="O154" s="4" t="str">
        <x:v>New game recipe proposal</x:v>
      </x:c>
      <x:c r="P154" s="4" t="n">
        <x:f>IF(OR(C154="Ingredient candidate",C154="Consumed input",C154="Contained input",C154="Transform input"),IF(F154="T0",0,IF(F154="T1",1,IF(F154="T2",2,IF(F154="T3",3,IF(F154="T4",4,-1))))),-1)</x:f>
        <x:v>2</x:v>
      </x:c>
      <x:c r="Q154" s="4" t="n">
        <x:f>IF(AND(OR(C154="Ingredient candidate",C154="Consumed input",C154="Contained input",C154="Transform input"),P154=-1),1,0)</x:f>
        <x:v>0</x:v>
      </x:c>
    </x:row>
    <x:row r="155" ht="85" customHeight="1">
      <x:c r="A155" s="4" t="str">
        <x:v>finished.output.steel_hammer</x:v>
      </x:c>
      <x:c r="B155" s="4" t="str">
        <x:v>design.finished.steel_hammer</x:v>
      </x:c>
      <x:c r="C155" s="4" t="str">
        <x:v>Output</x:v>
      </x:c>
      <x:c r="D155" s="4" t="str">
        <x:v>author.forging.hammer</x:v>
      </x:c>
      <x:c r="E155" s="4" t="str">
        <x:f>IFERROR(INDEX('Items'!$B$6:$B$1005,MATCH(D155,'Items'!$A$6:$A$1005,0)),"MISSING ID")</x:f>
        <x:v>Forging hammer</x:v>
      </x:c>
      <x:c r="F155" s="4" t="str">
        <x:f>IFERROR(INDEX('Items'!$C$6:$C$1005,MATCH(D155,'Items'!$A$6:$A$1005,0)),"MISSING ID")</x:f>
        <x:v>Not applicable</x:v>
      </x:c>
      <x:c r="G155" s="4" t="str">
        <x:f>IFERROR(INDEX('Items'!$D$6:$D$1005,MATCH(D155,'Items'!$A$6:$A$1005,0)),"MISSING ID")</x:f>
        <x:v>Equipment</x:v>
      </x:c>
      <x:c r="H155" s="4" t="str">
        <x:f>IFERROR(INDEX('Items'!$X$6:$X$1005,MATCH(D155,'Items'!$A$6:$A$1005,0)),"MISSING ID")</x:f>
        <x:v>Tool</x:v>
      </x:c>
      <x:c r="I155" s="4"/>
      <x:c r="J155" s="4" t="str">
        <x:v>Unspecified</x:v>
      </x:c>
      <x:c r="K155" s="4" t="str">
        <x:f>IFERROR(INDEX('Crafting recipes'!$D$6:$D$1005,MATCH(B155,'Crafting recipes'!$A$6:$A$1005,0)),"MISSING ID")</x:f>
        <x:v>Proposal</x:v>
      </x:c>
      <x:c r="L155" s="4" t="str">
        <x:f>IFERROR(INDEX('Items'!$AD$6:$AD$1005,MATCH(D155,'Items'!$A$6:$A$1005,0)),"MISSING ID")</x:f>
        <x:v>Author direction</x:v>
      </x:c>
      <x:c r="M155" s="4" t="str">
        <x:f>IFERROR(INDEX('Crafting recipes'!$E$6:$E$1005,MATCH(B155,'Crafting recipes'!$A$6:$A$1005,0)),"MISSING ID")</x:f>
        <x:v>Partial proposal</x:v>
      </x:c>
      <x:c r="N155" s="4" t="str">
        <x:v>Finished endpoint; it does not require a T4 ladder.</x:v>
      </x:c>
      <x:c r="O155" s="4" t="str">
        <x:v>New game recipe proposal</x:v>
      </x:c>
      <x:c r="P155" s="4" t="n">
        <x:f>IF(OR(C155="Ingredient candidate",C155="Consumed input",C155="Contained input",C155="Transform input"),IF(F155="T0",0,IF(F155="T1",1,IF(F155="T2",2,IF(F155="T3",3,IF(F155="T4",4,-1))))),-1)</x:f>
        <x:v>-1</x:v>
      </x:c>
      <x:c r="Q155" s="4" t="n">
        <x:f>IF(AND(OR(C155="Ingredient candidate",C155="Consumed input",C155="Contained input",C155="Transform input"),P155=-1),1,0)</x:f>
        <x:v>0</x:v>
      </x:c>
    </x:row>
    <x:row r="156" ht="85" customHeight="1">
      <x:c r="A156" s="4" t="str">
        <x:v>finished.tool.anvil</x:v>
      </x:c>
      <x:c r="B156" s="4" t="str">
        <x:v>design.finished.steel_hammer</x:v>
      </x:c>
      <x:c r="C156" s="4" t="str">
        <x:v>Tool candidate</x:v>
      </x:c>
      <x:c r="D156" s="4" t="str">
        <x:v>author.forging.anvil</x:v>
      </x:c>
      <x:c r="E156" s="4" t="str">
        <x:f>IFERROR(INDEX('Items'!$B$6:$B$1005,MATCH(D156,'Items'!$A$6:$A$1005,0)),"MISSING ID")</x:f>
        <x:v>Anvil</x:v>
      </x:c>
      <x:c r="F156" s="4" t="str">
        <x:f>IFERROR(INDEX('Items'!$C$6:$C$1005,MATCH(D156,'Items'!$A$6:$A$1005,0)),"MISSING ID")</x:f>
        <x:v>Not applicable</x:v>
      </x:c>
      <x:c r="G156" s="4" t="str">
        <x:f>IFERROR(INDEX('Items'!$D$6:$D$1005,MATCH(D156,'Items'!$A$6:$A$1005,0)),"MISSING ID")</x:f>
        <x:v>Equipment</x:v>
      </x:c>
      <x:c r="H156" s="4" t="str">
        <x:f>IFERROR(INDEX('Items'!$X$6:$X$1005,MATCH(D156,'Items'!$A$6:$A$1005,0)),"MISSING ID")</x:f>
        <x:v>Tool</x:v>
      </x:c>
      <x:c r="I156" s="4"/>
      <x:c r="J156" s="4" t="str">
        <x:v>Unspecified</x:v>
      </x:c>
      <x:c r="K156" s="4" t="str">
        <x:f>IFERROR(INDEX('Crafting recipes'!$D$6:$D$1005,MATCH(B156,'Crafting recipes'!$A$6:$A$1005,0)),"MISSING ID")</x:f>
        <x:v>Proposal</x:v>
      </x:c>
      <x:c r="L156" s="4" t="str">
        <x:f>IFERROR(INDEX('Items'!$AD$6:$AD$1005,MATCH(D156,'Items'!$A$6:$A$1005,0)),"MISSING ID")</x:f>
        <x:v>Author direction</x:v>
      </x:c>
      <x:c r="M156" s="4" t="str">
        <x:f>IFERROR(INDEX('Crafting recipes'!$E$6:$E$1005,MATCH(B156,'Crafting recipes'!$A$6:$A$1005,0)),"MISSING ID")</x:f>
        <x:v>Partial proposal</x:v>
      </x:c>
      <x:c r="N156" s="4" t="str">
        <x:v>Proposed reusable prerequisite. An anvil is not consumed as a steel ingredient. Bootstrap/workshop details remain open.</x:v>
      </x:c>
      <x:c r="O156" s="4" t="str">
        <x:v>New game recipe proposal</x:v>
      </x:c>
      <x:c r="P156" s="4" t="n">
        <x:f>IF(OR(C156="Ingredient candidate",C156="Consumed input",C156="Contained input",C156="Transform input"),IF(F156="T0",0,IF(F156="T1",1,IF(F156="T2",2,IF(F156="T3",3,IF(F156="T4",4,-1))))),-1)</x:f>
        <x:v>-1</x:v>
      </x:c>
      <x:c r="Q156" s="4" t="n">
        <x:f>IF(AND(OR(C156="Ingredient candidate",C156="Consumed input",C156="Contained input",C156="Transform input"),P156=-1),1,0)</x:f>
        <x:v>0</x:v>
      </x:c>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Crafting components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Equipment</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Equipment</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Crafting components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Crafting components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str">
        <x:f>IFERROR(INDEX('Crafting recipes'!$D$6:$D$1005,MATCH(B454,'Crafting recipes'!$A$6:$A$1005,0)),"MISSING ID")</x:f>
        <x:v>Proposal</x:v>
      </x:c>
      <x:c r="L454" s="4" t="str">
        <x:f>IFERROR(INDEX('Items'!$AD$6:$AD$1005,MATCH(D454,'Items'!$A$6:$A$1005,0)),"MISSING ID")</x:f>
        <x:v>Proposal</x:v>
      </x:c>
      <x:c r="M454" s="4" t="str">
        <x:f>IFERROR(INDEX('Crafting recipes'!$E$6:$E$1005,MATCH(B454,'Crafting recipes'!$A$6:$A$1005,0)),"MISSING ID")</x:f>
        <x:v>Partial proposal</x:v>
      </x:c>
      <x:c r="N454" s="4" t="str">
        <x:v>Candidate relationship only; quantity, yield and full recipe remain undefined.</x:v>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str">
        <x:f>IFERROR(INDEX('Crafting recipes'!$D$6:$D$1005,MATCH(B455,'Crafting recipes'!$A$6:$A$1005,0)),"MISSING ID")</x:f>
        <x:v>Proposal</x:v>
      </x:c>
      <x:c r="L455" s="4" t="str">
        <x:f>IFERROR(INDEX('Items'!$AD$6:$AD$1005,MATCH(D455,'Items'!$A$6:$A$1005,0)),"MISSING ID")</x:f>
        <x:v>Proposal</x:v>
      </x:c>
      <x:c r="M455" s="4" t="str">
        <x:f>IFERROR(INDEX('Crafting recipes'!$E$6:$E$1005,MATCH(B455,'Crafting recipes'!$A$6:$A$1005,0)),"MISSING ID")</x:f>
        <x:v>Partial proposal</x:v>
      </x:c>
      <x:c r="N455" s="4" t="str">
        <x:v>Candidate relationship only; quantity, yield and full recipe remain undefined.</x:v>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Containers</x:v>
      </x:c>
      <x:c r="H456" s="4" t="str">
        <x:f>IFERROR(INDEX('Items'!$X$6:$X$1005,MATCH(D456,'Items'!$A$6:$A$1005,0)),"MISSING ID")</x:f>
        <x:v>Container part</x:v>
      </x:c>
      <x:c r="I456" s="4"/>
      <x:c r="J456" s="4" t="str">
        <x:v>Unspecified</x:v>
      </x:c>
      <x:c r="K456" s="4" t="str">
        <x:f>IFERROR(INDEX('Crafting recipes'!$D$6:$D$1005,MATCH(B456,'Crafting recipes'!$A$6:$A$1005,0)),"MISSING ID")</x:f>
        <x:v>Proposal</x:v>
      </x:c>
      <x:c r="L456" s="4" t="str">
        <x:f>IFERROR(INDEX('Items'!$AD$6:$AD$1005,MATCH(D456,'Items'!$A$6:$A$1005,0)),"MISSING ID")</x:f>
        <x:v>Proposal</x:v>
      </x:c>
      <x:c r="M456" s="4" t="str">
        <x:f>IFERROR(INDEX('Crafting recipes'!$E$6:$E$1005,MATCH(B456,'Crafting recipes'!$A$6:$A$1005,0)),"MISSING ID")</x:f>
        <x:v>Partial proposal</x:v>
      </x:c>
      <x:c r="N456" s="4" t="str">
        <x:v>Candidate relationship only; quantity, yield and full recipe remain undefined.</x:v>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t="str">
        <x:v>design.review.proposal_container_seal_collar.in.1</x:v>
      </x:c>
      <x:c r="B457" s="4" t="str">
        <x:v>design.review.proposal_container_seal_collar</x:v>
      </x:c>
      <x:c r="C457" s="4" t="str">
        <x:v>Ingredient candidate</x:v>
      </x:c>
      <x:c r="D457" s="4" t="str">
        <x:v>author.metallurgy.steel_stock</x:v>
      </x:c>
      <x:c r="E457" s="4" t="str">
        <x:f>IFERROR(INDEX('Items'!$B$6:$B$1005,MATCH(D457,'Items'!$A$6:$A$1005,0)),"MISSING ID")</x:f>
        <x:v>Steel stock</x:v>
      </x:c>
      <x:c r="F457" s="4" t="str">
        <x:f>IFERROR(INDEX('Items'!$C$6:$C$1005,MATCH(D457,'Items'!$A$6:$A$1005,0)),"MISSING ID")</x:f>
        <x:v>T2</x:v>
      </x:c>
      <x:c r="G457" s="4" t="str">
        <x:f>IFERROR(INDEX('Items'!$D$6:$D$1005,MATCH(D457,'Items'!$A$6:$A$1005,0)),"MISSING ID")</x:f>
        <x:v>Manufactured stock</x:v>
      </x:c>
      <x:c r="H457" s="4" t="str">
        <x:f>IFERROR(INDEX('Items'!$X$6:$X$1005,MATCH(D457,'Items'!$A$6:$A$1005,0)),"MISSING ID")</x:f>
        <x:v>Processed material</x:v>
      </x:c>
      <x:c r="I457" s="4"/>
      <x:c r="J457" s="4" t="str">
        <x:v>Unspecified</x:v>
      </x:c>
      <x:c r="K457" s="4" t="str">
        <x:f>IFERROR(INDEX('Crafting recipes'!$D$6:$D$1005,MATCH(B457,'Crafting recipes'!$A$6:$A$1005,0)),"MISSING ID")</x:f>
        <x:v>Proposal</x:v>
      </x:c>
      <x:c r="L457" s="4" t="str">
        <x:f>IFERROR(INDEX('Items'!$AD$6:$AD$1005,MATCH(D457,'Items'!$A$6:$A$1005,0)),"MISSING ID")</x:f>
        <x:v>Author direction</x:v>
      </x:c>
      <x:c r="M457" s="4" t="str">
        <x:f>IFERROR(INDEX('Crafting recipes'!$E$6:$E$1005,MATCH(B457,'Crafting recipes'!$A$6:$A$1005,0)),"MISSING ID")</x:f>
        <x:v>Partial proposal</x:v>
      </x:c>
      <x:c r="N457" s="4" t="str">
        <x:v>Candidate relationship only; quantity, yield and full recipe remain undefined.</x:v>
      </x:c>
      <x:c r="O457" s="4" t="str">
        <x:v>New October 15 tier-review proposal; user-authorized item audit and Docs/WORLD_BASIS.md. No source-canon or implemented-recipe claim.</x:v>
      </x:c>
      <x:c r="P457" s="4" t="n">
        <x:f>IF(OR(C457="Ingredient candidate",C457="Consumed input",C457="Contained input",C457="Transform input"),IF(F457="T0",0,IF(F457="T1",1,IF(F457="T2",2,IF(F457="T3",3,IF(F457="T4",4,-1))))),-1)</x:f>
        <x:v>2</x:v>
      </x:c>
      <x:c r="Q457" s="4" t="n">
        <x:f>IF(AND(OR(C457="Ingredient candidate",C457="Consumed input",C457="Contained input",C457="Transform input"),P457=-1),1,0)</x:f>
        <x:v>0</x:v>
      </x:c>
    </x:row>
    <x:row r="458" ht="115" customHeight="1">
      <x:c r="A458" s="4" t="str">
        <x:v>design.review.proposal_container_seal_collar.in.2</x:v>
      </x:c>
      <x:c r="B458" s="4" t="str">
        <x:v>design.review.proposal_container_seal_collar</x:v>
      </x:c>
      <x:c r="C458" s="4" t="str">
        <x:v>Ingredient candidate</x:v>
      </x:c>
      <x:c r="D458" s="4" t="str">
        <x:v>proposal.branch.filled_seal</x:v>
      </x:c>
      <x:c r="E458" s="4" t="str">
        <x:f>IFERROR(INDEX('Items'!$B$6:$B$1005,MATCH(D458,'Items'!$A$6:$A$1005,0)),"MISSING ID")</x:f>
        <x:v>Filled faunal seal compound</x:v>
      </x:c>
      <x:c r="F458" s="4" t="str">
        <x:f>IFERROR(INDEX('Items'!$C$6:$C$1005,MATCH(D458,'Items'!$A$6:$A$1005,0)),"MISSING ID")</x:f>
        <x:v>T2</x:v>
      </x:c>
      <x:c r="G458" s="4" t="str">
        <x:f>IFERROR(INDEX('Items'!$D$6:$D$1005,MATCH(D458,'Items'!$A$6:$A$1005,0)),"MISSING ID")</x:f>
        <x:v>Processing agents</x:v>
      </x:c>
      <x:c r="H458" s="4" t="str">
        <x:f>IFERROR(INDEX('Items'!$X$6:$X$1005,MATCH(D458,'Items'!$A$6:$A$1005,0)),"MISSING ID")</x:f>
        <x:v>Chemical material</x:v>
      </x:c>
      <x:c r="I458" s="4"/>
      <x:c r="J458" s="4" t="str">
        <x:v>Unspecified</x:v>
      </x:c>
      <x:c r="K458" s="4" t="str">
        <x:f>IFERROR(INDEX('Crafting recipes'!$D$6:$D$1005,MATCH(B458,'Crafting recipes'!$A$6:$A$1005,0)),"MISSING ID")</x:f>
        <x:v>Proposal</x:v>
      </x:c>
      <x:c r="L458" s="4" t="str">
        <x:f>IFERROR(INDEX('Items'!$AD$6:$AD$1005,MATCH(D458,'Items'!$A$6:$A$1005,0)),"MISSING ID")</x:f>
        <x:v>Proposal</x:v>
      </x:c>
      <x:c r="M458" s="4" t="str">
        <x:f>IFERROR(INDEX('Crafting recipes'!$E$6:$E$1005,MATCH(B458,'Crafting recipes'!$A$6:$A$1005,0)),"MISSING ID")</x:f>
        <x:v>Partial proposal</x:v>
      </x:c>
      <x:c r="N458" s="4" t="str">
        <x:v>Candidate relationship only; quantity, yield and full recipe remain undefined.</x:v>
      </x:c>
      <x:c r="O458" s="4" t="str">
        <x:v>New October 15 tier-review proposal; user-authorized item audit and Docs/WORLD_BASIS.md. No source-canon or implemented-recipe claim.</x:v>
      </x:c>
      <x:c r="P458" s="4" t="n">
        <x:f>IF(OR(C458="Ingredient candidate",C458="Consumed input",C458="Contained input",C458="Transform input"),IF(F458="T0",0,IF(F458="T1",1,IF(F458="T2",2,IF(F458="T3",3,IF(F458="T4",4,-1))))),-1)</x:f>
        <x:v>2</x:v>
      </x:c>
      <x:c r="Q458" s="4" t="n">
        <x:f>IF(AND(OR(C458="Ingredient candidate",C458="Consumed input",C458="Contained input",C458="Transform input"),P458=-1),1,0)</x:f>
        <x:v>0</x:v>
      </x:c>
    </x:row>
    <x:row r="459" ht="115" customHeight="1">
      <x:c r="A459" s="4" t="str">
        <x:v>design.review.proposal_container_seal_collar.out</x:v>
      </x:c>
      <x:c r="B459" s="4" t="str">
        <x:v>design.review.proposal_container_seal_collar</x:v>
      </x:c>
      <x:c r="C459" s="4" t="str">
        <x:v>Output</x:v>
      </x:c>
      <x:c r="D459" s="4" t="str">
        <x:v>proposal.container.seal_collar</x:v>
      </x:c>
      <x:c r="E459" s="4" t="str">
        <x:f>IFERROR(INDEX('Items'!$B$6:$B$1005,MATCH(D459,'Items'!$A$6:$A$1005,0)),"MISSING ID")</x:f>
        <x:v>Compression seal collar</x:v>
      </x:c>
      <x:c r="F459" s="4" t="str">
        <x:f>IFERROR(INDEX('Items'!$C$6:$C$1005,MATCH(D459,'Items'!$A$6:$A$1005,0)),"MISSING ID")</x:f>
        <x:v>T3</x:v>
      </x:c>
      <x:c r="G459" s="4" t="str">
        <x:f>IFERROR(INDEX('Items'!$D$6:$D$1005,MATCH(D459,'Items'!$A$6:$A$1005,0)),"MISSING ID")</x:f>
        <x:v>Containers</x:v>
      </x:c>
      <x:c r="H459" s="4" t="str">
        <x:f>IFERROR(INDEX('Items'!$X$6:$X$1005,MATCH(D459,'Items'!$A$6:$A$1005,0)),"MISSING ID")</x:f>
        <x:v>Container part</x:v>
      </x:c>
      <x:c r="I459" s="4"/>
      <x:c r="J459" s="4" t="str">
        <x:v>Unspecified</x:v>
      </x:c>
      <x:c r="K459" s="4" t="str">
        <x:f>IFERROR(INDEX('Crafting recipes'!$D$6:$D$1005,MATCH(B459,'Crafting recipes'!$A$6:$A$1005,0)),"MISSING ID")</x:f>
        <x:v>Proposal</x:v>
      </x:c>
      <x:c r="L459" s="4" t="str">
        <x:f>IFERROR(INDEX('Items'!$AD$6:$AD$1005,MATCH(D459,'Items'!$A$6:$A$1005,0)),"MISSING ID")</x:f>
        <x:v>Proposal</x:v>
      </x:c>
      <x:c r="M459" s="4" t="str">
        <x:f>IFERROR(INDEX('Crafting recipes'!$E$6:$E$1005,MATCH(B459,'Crafting recipes'!$A$6:$A$1005,0)),"MISSING ID")</x:f>
        <x:v>Partial proposal</x:v>
      </x:c>
      <x:c r="N459" s="4" t="str">
        <x:v>Candidate relationship only; quantity, yield and full recipe remain undefined.</x:v>
      </x:c>
      <x:c r="O459" s="4" t="str">
        <x:v>New October 15 tier-review proposal; user-authorized item audit and Docs/WORLD_BASIS.md. No source-canon or implemented-recipe claim.</x:v>
      </x:c>
      <x:c r="P459" s="4" t="n">
        <x:f>IF(OR(C459="Ingredient candidate",C459="Consumed input",C459="Contained input",C459="Transform input"),IF(F459="T0",0,IF(F459="T1",1,IF(F459="T2",2,IF(F459="T3",3,IF(F459="T4",4,-1))))),-1)</x:f>
        <x:v>-1</x:v>
      </x:c>
      <x:c r="Q459" s="4" t="n">
        <x:f>IF(AND(OR(C459="Ingredient candidate",C459="Consumed input",C459="Contained input",C459="Transform input"),P459=-1),1,0)</x:f>
        <x:v>0</x:v>
      </x:c>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t="str">
        <x:v>design.review.proposal_fire_wind_baffle.in.1</x:v>
      </x:c>
      <x:c r="B528" s="4" t="str">
        <x:v>design.review.proposal_fire_wind_baffle</x:v>
      </x:c>
      <x:c r="C528" s="4" t="str">
        <x:v>Ingredient candidate</x:v>
      </x:c>
      <x:c r="D528" s="4" t="str">
        <x:v>proposal.bio.laminate</x:v>
      </x:c>
      <x:c r="E528" s="4" t="str">
        <x:f>IFERROR(INDEX('Items'!$B$6:$B$1005,MATCH(D528,'Items'!$A$6:$A$1005,0)),"MISSING ID")</x:f>
        <x:v>Shell laminate</x:v>
      </x:c>
      <x:c r="F528" s="4" t="str">
        <x:f>IFERROR(INDEX('Items'!$C$6:$C$1005,MATCH(D528,'Items'!$A$6:$A$1005,0)),"MISSING ID")</x:f>
        <x:v>T2</x:v>
      </x:c>
      <x:c r="G528" s="4" t="str">
        <x:f>IFERROR(INDEX('Items'!$D$6:$D$1005,MATCH(D528,'Items'!$A$6:$A$1005,0)),"MISSING ID")</x:f>
        <x:v>Crafting components</x:v>
      </x:c>
      <x:c r="H528" s="4" t="str">
        <x:f>IFERROR(INDEX('Items'!$X$6:$X$1005,MATCH(D528,'Items'!$A$6:$A$1005,0)),"MISSING ID")</x:f>
        <x:v>Crafting component</x:v>
      </x:c>
      <x:c r="I528" s="4"/>
      <x:c r="J528" s="4" t="str">
        <x:v>Unspecified</x:v>
      </x:c>
      <x:c r="K528" s="4" t="str">
        <x:f>IFERROR(INDEX('Crafting recipes'!$D$6:$D$1005,MATCH(B528,'Crafting recipes'!$A$6:$A$1005,0)),"MISSING ID")</x:f>
        <x:v>Proposal</x:v>
      </x:c>
      <x:c r="L528" s="4" t="str">
        <x:f>IFERROR(INDEX('Items'!$AD$6:$AD$1005,MATCH(D528,'Items'!$A$6:$A$1005,0)),"MISSING ID")</x:f>
        <x:v>Proposal</x:v>
      </x:c>
      <x:c r="M528" s="4" t="str">
        <x:f>IFERROR(INDEX('Crafting recipes'!$E$6:$E$1005,MATCH(B528,'Crafting recipes'!$A$6:$A$1005,0)),"MISSING ID")</x:f>
        <x:v>Partial proposal</x:v>
      </x:c>
      <x:c r="N528" s="4" t="str">
        <x:v>Candidate relationship only; quantity, yield and full recipe remain undefined.</x:v>
      </x:c>
      <x:c r="O528" s="4" t="str">
        <x:v>New October 15 tier-review proposal; user-authorized item audit and Docs/WORLD_BASIS.md. No source-canon or implemented-recipe claim.</x:v>
      </x:c>
      <x:c r="P528" s="4" t="n">
        <x:f>IF(OR(C528="Ingredient candidate",C528="Consumed input",C528="Contained input",C528="Transform input"),IF(F528="T0",0,IF(F528="T1",1,IF(F528="T2",2,IF(F528="T3",3,IF(F528="T4",4,-1))))),-1)</x:f>
        <x:v>2</x:v>
      </x:c>
      <x:c r="Q528" s="4" t="n">
        <x:f>IF(AND(OR(C528="Ingredient candidate",C528="Consumed input",C528="Contained input",C528="Transform input"),P528=-1),1,0)</x:f>
        <x:v>0</x:v>
      </x:c>
    </x:row>
    <x:row r="529" ht="115" customHeight="1">
      <x:c r="A529" s="4" t="str">
        <x:v>design.review.proposal_fire_wind_baffle.in.2</x:v>
      </x:c>
      <x:c r="B529" s="4" t="str">
        <x:v>design.review.proposal_fire_wind_baffle</x:v>
      </x:c>
      <x:c r="C529" s="4" t="str">
        <x:v>Ingredient candidate</x:v>
      </x:c>
      <x:c r="D529" s="4" t="str">
        <x:v>proposal.natural.iron_stock</x:v>
      </x:c>
      <x:c r="E529" s="4" t="str">
        <x:f>IFERROR(INDEX('Items'!$B$6:$B$1005,MATCH(D529,'Items'!$A$6:$A$1005,0)),"MISSING ID")</x:f>
        <x:v>Worked iron stock</x:v>
      </x:c>
      <x:c r="F529" s="4" t="str">
        <x:f>IFERROR(INDEX('Items'!$C$6:$C$1005,MATCH(D529,'Items'!$A$6:$A$1005,0)),"MISSING ID")</x:f>
        <x:v>T2</x:v>
      </x:c>
      <x:c r="G529" s="4" t="str">
        <x:f>IFERROR(INDEX('Items'!$D$6:$D$1005,MATCH(D529,'Items'!$A$6:$A$1005,0)),"MISSING ID")</x:f>
        <x:v>Manufactured stock</x:v>
      </x:c>
      <x:c r="H529" s="4" t="str">
        <x:f>IFERROR(INDEX('Items'!$X$6:$X$1005,MATCH(D529,'Items'!$A$6:$A$1005,0)),"MISSING ID")</x:f>
        <x:v>Processed material</x:v>
      </x:c>
      <x:c r="I529" s="4"/>
      <x:c r="J529" s="4" t="str">
        <x:v>Unspecified</x:v>
      </x:c>
      <x:c r="K529" s="4" t="str">
        <x:f>IFERROR(INDEX('Crafting recipes'!$D$6:$D$1005,MATCH(B529,'Crafting recipes'!$A$6:$A$1005,0)),"MISSING ID")</x:f>
        <x:v>Proposal</x:v>
      </x:c>
      <x:c r="L529" s="4" t="str">
        <x:f>IFERROR(INDEX('Items'!$AD$6:$AD$1005,MATCH(D529,'Items'!$A$6:$A$1005,0)),"MISSING ID")</x:f>
        <x:v>Proposal</x:v>
      </x:c>
      <x:c r="M529" s="4" t="str">
        <x:f>IFERROR(INDEX('Crafting recipes'!$E$6:$E$1005,MATCH(B529,'Crafting recipes'!$A$6:$A$1005,0)),"MISSING ID")</x:f>
        <x:v>Partial proposal</x:v>
      </x:c>
      <x:c r="N529" s="4" t="str">
        <x:v>Candidate relationship only; quantity, yield and full recipe remain undefined.</x:v>
      </x:c>
      <x:c r="O529" s="4" t="str">
        <x:v>New October 15 tier-review proposal; user-authorized item audit and Docs/WORLD_BASIS.md. No source-canon or implemented-recipe claim.</x:v>
      </x:c>
      <x:c r="P529" s="4" t="n">
        <x:f>IF(OR(C529="Ingredient candidate",C529="Consumed input",C529="Contained input",C529="Transform input"),IF(F529="T0",0,IF(F529="T1",1,IF(F529="T2",2,IF(F529="T3",3,IF(F529="T4",4,-1))))),-1)</x:f>
        <x:v>2</x:v>
      </x:c>
      <x:c r="Q529" s="4" t="n">
        <x:f>IF(AND(OR(C529="Ingredient candidate",C529="Consumed input",C529="Contained input",C529="Transform input"),P529=-1),1,0)</x:f>
        <x:v>0</x:v>
      </x:c>
    </x:row>
    <x:row r="530" ht="115" customHeight="1">
      <x:c r="A530" s="4" t="str">
        <x:v>design.review.proposal_fire_wind_baffle.out</x:v>
      </x:c>
      <x:c r="B530" s="4" t="str">
        <x:v>design.review.proposal_fire_wind_baffle</x:v>
      </x:c>
      <x:c r="C530" s="4" t="str">
        <x:v>Output</x:v>
      </x:c>
      <x:c r="D530" s="4" t="str">
        <x:v>proposal.fire.wind_baffle</x:v>
      </x:c>
      <x:c r="E530" s="4" t="str">
        <x:f>IFERROR(INDEX('Items'!$B$6:$B$1005,MATCH(D530,'Items'!$A$6:$A$1005,0)),"MISSING ID")</x:f>
        <x:v>Cooking wind baffle</x:v>
      </x:c>
      <x:c r="F530" s="4" t="str">
        <x:f>IFERROR(INDEX('Items'!$C$6:$C$1005,MATCH(D530,'Items'!$A$6:$A$1005,0)),"MISSING ID")</x:f>
        <x:v>T3</x:v>
      </x:c>
      <x:c r="G530" s="4" t="str">
        <x:f>IFERROR(INDEX('Items'!$D$6:$D$1005,MATCH(D530,'Items'!$A$6:$A$1005,0)),"MISSING ID")</x:f>
        <x:v>Crafting components</x:v>
      </x:c>
      <x:c r="H530" s="4" t="str">
        <x:f>IFERROR(INDEX('Items'!$X$6:$X$1005,MATCH(D530,'Items'!$A$6:$A$1005,0)),"MISSING ID")</x:f>
        <x:v>Crafting component</x:v>
      </x:c>
      <x:c r="I530" s="4"/>
      <x:c r="J530" s="4" t="str">
        <x:v>Unspecified</x:v>
      </x:c>
      <x:c r="K530" s="4" t="str">
        <x:f>IFERROR(INDEX('Crafting recipes'!$D$6:$D$1005,MATCH(B530,'Crafting recipes'!$A$6:$A$1005,0)),"MISSING ID")</x:f>
        <x:v>Proposal</x:v>
      </x:c>
      <x:c r="L530" s="4" t="str">
        <x:f>IFERROR(INDEX('Items'!$AD$6:$AD$1005,MATCH(D530,'Items'!$A$6:$A$1005,0)),"MISSING ID")</x:f>
        <x:v>Proposal</x:v>
      </x:c>
      <x:c r="M530" s="4" t="str">
        <x:f>IFERROR(INDEX('Crafting recipes'!$E$6:$E$1005,MATCH(B530,'Crafting recipes'!$A$6:$A$1005,0)),"MISSING ID")</x:f>
        <x:v>Partial proposal</x:v>
      </x:c>
      <x:c r="N530" s="4" t="str">
        <x:v>Candidate relationship only; quantity, yield and full recipe remain undefined.</x:v>
      </x:c>
      <x:c r="O530" s="4" t="str">
        <x:v>New October 15 tier-review proposal; user-authorized item audit and Docs/WORLD_BASIS.md. No source-canon or implemented-recipe claim.</x:v>
      </x:c>
      <x:c r="P530" s="4" t="n">
        <x:f>IF(OR(C530="Ingredient candidate",C530="Consumed input",C530="Contained input",C530="Transform input"),IF(F530="T0",0,IF(F530="T1",1,IF(F530="T2",2,IF(F530="T3",3,IF(F530="T4",4,-1))))),-1)</x:f>
        <x:v>-1</x:v>
      </x:c>
      <x:c r="Q530" s="4" t="n">
        <x:f>IF(AND(OR(C530="Ingredient candidate",C530="Consumed input",C530="Contained input",C530="Transform input"),P530=-1),1,0)</x:f>
        <x:v>0</x:v>
      </x:c>
    </x:row>
    <x:row r="531" ht="115" customHeight="1">
      <x:c r="A531" s="4" t="str">
        <x:v>design.review.proposal_fire_draft_collar.in.1</x:v>
      </x:c>
      <x:c r="B531" s="4" t="str">
        <x:v>design.review.proposal_fire_draft_collar</x:v>
      </x:c>
      <x:c r="C531" s="4" t="str">
        <x:v>Ingredient candidate</x:v>
      </x:c>
      <x:c r="D531" s="4" t="str">
        <x:v>author.metallurgy.steel_stock</x:v>
      </x:c>
      <x:c r="E531" s="4" t="str">
        <x:f>IFERROR(INDEX('Items'!$B$6:$B$1005,MATCH(D531,'Items'!$A$6:$A$1005,0)),"MISSING ID")</x:f>
        <x:v>Steel stock</x:v>
      </x:c>
      <x:c r="F531" s="4" t="str">
        <x:f>IFERROR(INDEX('Items'!$C$6:$C$1005,MATCH(D531,'Items'!$A$6:$A$1005,0)),"MISSING ID")</x:f>
        <x:v>T2</x:v>
      </x:c>
      <x:c r="G531" s="4" t="str">
        <x:f>IFERROR(INDEX('Items'!$D$6:$D$1005,MATCH(D531,'Items'!$A$6:$A$1005,0)),"MISSING ID")</x:f>
        <x:v>Manufactured stock</x:v>
      </x:c>
      <x:c r="H531" s="4" t="str">
        <x:f>IFERROR(INDEX('Items'!$X$6:$X$1005,MATCH(D531,'Items'!$A$6:$A$1005,0)),"MISSING ID")</x:f>
        <x:v>Processed material</x:v>
      </x:c>
      <x:c r="I531" s="4"/>
      <x:c r="J531" s="4" t="str">
        <x:v>Unspecified</x:v>
      </x:c>
      <x:c r="K531" s="4" t="str">
        <x:f>IFERROR(INDEX('Crafting recipes'!$D$6:$D$1005,MATCH(B531,'Crafting recipes'!$A$6:$A$1005,0)),"MISSING ID")</x:f>
        <x:v>Proposal</x:v>
      </x:c>
      <x:c r="L531" s="4" t="str">
        <x:f>IFERROR(INDEX('Items'!$AD$6:$AD$1005,MATCH(D531,'Items'!$A$6:$A$1005,0)),"MISSING ID")</x:f>
        <x:v>Author direction</x:v>
      </x:c>
      <x:c r="M531" s="4" t="str">
        <x:f>IFERROR(INDEX('Crafting recipes'!$E$6:$E$1005,MATCH(B531,'Crafting recipes'!$A$6:$A$1005,0)),"MISSING ID")</x:f>
        <x:v>Partial proposal</x:v>
      </x:c>
      <x:c r="N531" s="4" t="str">
        <x:v>Candidate relationship only; quantity, yield and full recipe remain undefined.</x:v>
      </x:c>
      <x:c r="O531" s="4" t="str">
        <x:v>New October 15 tier-review proposal; user-authorized item audit and Docs/WORLD_BASIS.md. No source-canon or implemented-recipe claim.</x:v>
      </x:c>
      <x:c r="P531" s="4" t="n">
        <x:f>IF(OR(C531="Ingredient candidate",C531="Consumed input",C531="Contained input",C531="Transform input"),IF(F531="T0",0,IF(F531="T1",1,IF(F531="T2",2,IF(F531="T3",3,IF(F531="T4",4,-1))))),-1)</x:f>
        <x:v>2</x:v>
      </x:c>
      <x:c r="Q531" s="4" t="n">
        <x:f>IF(AND(OR(C531="Ingredient candidate",C531="Consumed input",C531="Contained input",C531="Transform input"),P531=-1),1,0)</x:f>
        <x:v>0</x:v>
      </x:c>
    </x:row>
    <x:row r="532" ht="115" customHeight="1">
      <x:c r="A532" s="4" t="str">
        <x:v>design.review.proposal_fire_draft_collar.out</x:v>
      </x:c>
      <x:c r="B532" s="4" t="str">
        <x:v>design.review.proposal_fire_draft_collar</x:v>
      </x:c>
      <x:c r="C532" s="4" t="str">
        <x:v>Output</x:v>
      </x:c>
      <x:c r="D532" s="4" t="str">
        <x:v>proposal.fire.draft_collar</x:v>
      </x:c>
      <x:c r="E532" s="4" t="str">
        <x:f>IFERROR(INDEX('Items'!$B$6:$B$1005,MATCH(D532,'Items'!$A$6:$A$1005,0)),"MISSING ID")</x:f>
        <x:v>Cooking draft collar</x:v>
      </x:c>
      <x:c r="F532" s="4" t="str">
        <x:f>IFERROR(INDEX('Items'!$C$6:$C$1005,MATCH(D532,'Items'!$A$6:$A$1005,0)),"MISSING ID")</x:f>
        <x:v>T3</x:v>
      </x:c>
      <x:c r="G532" s="4" t="str">
        <x:f>IFERROR(INDEX('Items'!$D$6:$D$1005,MATCH(D532,'Items'!$A$6:$A$1005,0)),"MISSING ID")</x:f>
        <x:v>Crafting components</x:v>
      </x:c>
      <x:c r="H532" s="4" t="str">
        <x:f>IFERROR(INDEX('Items'!$X$6:$X$1005,MATCH(D532,'Items'!$A$6:$A$1005,0)),"MISSING ID")</x:f>
        <x:v>Crafting component</x:v>
      </x:c>
      <x:c r="I532" s="4"/>
      <x:c r="J532" s="4" t="str">
        <x:v>Unspecified</x:v>
      </x:c>
      <x:c r="K532" s="4" t="str">
        <x:f>IFERROR(INDEX('Crafting recipes'!$D$6:$D$1005,MATCH(B532,'Crafting recipes'!$A$6:$A$1005,0)),"MISSING ID")</x:f>
        <x:v>Proposal</x:v>
      </x:c>
      <x:c r="L532" s="4" t="str">
        <x:f>IFERROR(INDEX('Items'!$AD$6:$AD$1005,MATCH(D532,'Items'!$A$6:$A$1005,0)),"MISSING ID")</x:f>
        <x:v>Proposal</x:v>
      </x:c>
      <x:c r="M532" s="4" t="str">
        <x:f>IFERROR(INDEX('Crafting recipes'!$E$6:$E$1005,MATCH(B532,'Crafting recipes'!$A$6:$A$1005,0)),"MISSING ID")</x:f>
        <x:v>Partial proposal</x:v>
      </x:c>
      <x:c r="N532" s="4" t="str">
        <x:v>Candidate relationship only; quantity, yield and full recipe remain undefined.</x:v>
      </x:c>
      <x:c r="O532" s="4" t="str">
        <x:v>New October 15 tier-review proposal; user-authorized item audit and Docs/WORLD_BASIS.md. No source-canon or implemented-recipe claim.</x:v>
      </x:c>
      <x:c r="P532" s="4" t="n">
        <x:f>IF(OR(C532="Ingredient candidate",C532="Consumed input",C532="Contained input",C532="Transform input"),IF(F532="T0",0,IF(F532="T1",1,IF(F532="T2",2,IF(F532="T3",3,IF(F532="T4",4,-1))))),-1)</x:f>
        <x:v>-1</x:v>
      </x:c>
      <x:c r="Q532" s="4" t="n">
        <x:f>IF(AND(OR(C532="Ingredient candidate",C532="Consumed input",C532="Contained input",C532="Transform input"),P532=-1),1,0)</x:f>
        <x:v>0</x:v>
      </x:c>
    </x:row>
    <x:row r="533" ht="115" customHeight="1">
      <x:c r="A533" s="4" t="str">
        <x:v>design.review.proposal_fire_heat_shroud.in.1</x:v>
      </x:c>
      <x:c r="B533" s="4" t="str">
        <x:v>design.review.proposal_fire_heat_shroud</x:v>
      </x:c>
      <x:c r="C533" s="4" t="str">
        <x:v>Ingredient candidate</x:v>
      </x:c>
      <x:c r="D533" s="4" t="str">
        <x:v>proposal.branch.refractory_ceramic</x:v>
      </x:c>
      <x:c r="E533" s="4" t="str">
        <x:f>IFERROR(INDEX('Items'!$B$6:$B$1005,MATCH(D533,'Items'!$A$6:$A$1005,0)),"MISSING ID")</x:f>
        <x:v>Refractory ceramic stock</x:v>
      </x:c>
      <x:c r="F533" s="4" t="str">
        <x:f>IFERROR(INDEX('Items'!$C$6:$C$1005,MATCH(D533,'Items'!$A$6:$A$1005,0)),"MISSING ID")</x:f>
        <x:v>T2</x:v>
      </x:c>
      <x:c r="G533" s="4" t="str">
        <x:f>IFERROR(INDEX('Items'!$D$6:$D$1005,MATCH(D533,'Items'!$A$6:$A$1005,0)),"MISSING ID")</x:f>
        <x:v>Manufactured stock</x:v>
      </x:c>
      <x:c r="H533" s="4" t="str">
        <x:f>IFERROR(INDEX('Items'!$X$6:$X$1005,MATCH(D533,'Items'!$A$6:$A$1005,0)),"MISSING ID")</x:f>
        <x:v>Processed material</x:v>
      </x:c>
      <x:c r="I533" s="4"/>
      <x:c r="J533" s="4" t="str">
        <x:v>Unspecified</x:v>
      </x:c>
      <x:c r="K533" s="4" t="str">
        <x:f>IFERROR(INDEX('Crafting recipes'!$D$6:$D$1005,MATCH(B533,'Crafting recipes'!$A$6:$A$1005,0)),"MISSING ID")</x:f>
        <x:v>Proposal</x:v>
      </x:c>
      <x:c r="L533" s="4" t="str">
        <x:f>IFERROR(INDEX('Items'!$AD$6:$AD$1005,MATCH(D533,'Items'!$A$6:$A$1005,0)),"MISSING ID")</x:f>
        <x:v>Proposal</x:v>
      </x:c>
      <x:c r="M533" s="4" t="str">
        <x:f>IFERROR(INDEX('Crafting recipes'!$E$6:$E$1005,MATCH(B533,'Crafting recipes'!$A$6:$A$1005,0)),"MISSING ID")</x:f>
        <x:v>Partial proposal</x:v>
      </x:c>
      <x:c r="N533" s="4" t="str">
        <x:v>Candidate relationship only; quantity, yield and full recipe remain undefined.</x:v>
      </x:c>
      <x:c r="O533" s="4" t="str">
        <x:v>New October 15 tier-review proposal; user-authorized item audit and Docs/WORLD_BASIS.md. No source-canon or implemented-recipe claim.</x:v>
      </x:c>
      <x:c r="P533" s="4" t="n">
        <x:f>IF(OR(C533="Ingredient candidate",C533="Consumed input",C533="Contained input",C533="Transform input"),IF(F533="T0",0,IF(F533="T1",1,IF(F533="T2",2,IF(F533="T3",3,IF(F533="T4",4,-1))))),-1)</x:f>
        <x:v>2</x:v>
      </x:c>
      <x:c r="Q533" s="4" t="n">
        <x:f>IF(AND(OR(C533="Ingredient candidate",C533="Consumed input",C533="Contained input",C533="Transform input"),P533=-1),1,0)</x:f>
        <x:v>0</x:v>
      </x:c>
    </x:row>
    <x:row r="534" ht="115" customHeight="1">
      <x:c r="A534" s="4" t="str">
        <x:v>design.review.proposal_fire_heat_shroud.in.2</x:v>
      </x:c>
      <x:c r="B534" s="4" t="str">
        <x:v>design.review.proposal_fire_heat_shroud</x:v>
      </x:c>
      <x:c r="C534" s="4" t="str">
        <x:v>Ingredient candidate</x:v>
      </x:c>
      <x:c r="D534" s="4" t="str">
        <x:v>author.metallurgy.steel_stock</x:v>
      </x:c>
      <x:c r="E534" s="4" t="str">
        <x:f>IFERROR(INDEX('Items'!$B$6:$B$1005,MATCH(D534,'Items'!$A$6:$A$1005,0)),"MISSING ID")</x:f>
        <x:v>Steel stock</x:v>
      </x:c>
      <x:c r="F534" s="4" t="str">
        <x:f>IFERROR(INDEX('Items'!$C$6:$C$1005,MATCH(D534,'Items'!$A$6:$A$1005,0)),"MISSING ID")</x:f>
        <x:v>T2</x:v>
      </x:c>
      <x:c r="G534" s="4" t="str">
        <x:f>IFERROR(INDEX('Items'!$D$6:$D$1005,MATCH(D534,'Items'!$A$6:$A$1005,0)),"MISSING ID")</x:f>
        <x:v>Manufactured stock</x:v>
      </x:c>
      <x:c r="H534" s="4" t="str">
        <x:f>IFERROR(INDEX('Items'!$X$6:$X$1005,MATCH(D534,'Items'!$A$6:$A$1005,0)),"MISSING ID")</x:f>
        <x:v>Processed material</x:v>
      </x:c>
      <x:c r="I534" s="4"/>
      <x:c r="J534" s="4" t="str">
        <x:v>Unspecified</x:v>
      </x:c>
      <x:c r="K534" s="4" t="str">
        <x:f>IFERROR(INDEX('Crafting recipes'!$D$6:$D$1005,MATCH(B534,'Crafting recipes'!$A$6:$A$1005,0)),"MISSING ID")</x:f>
        <x:v>Proposal</x:v>
      </x:c>
      <x:c r="L534" s="4" t="str">
        <x:f>IFERROR(INDEX('Items'!$AD$6:$AD$1005,MATCH(D534,'Items'!$A$6:$A$1005,0)),"MISSING ID")</x:f>
        <x:v>Author direction</x:v>
      </x:c>
      <x:c r="M534" s="4" t="str">
        <x:f>IFERROR(INDEX('Crafting recipes'!$E$6:$E$1005,MATCH(B534,'Crafting recipes'!$A$6:$A$1005,0)),"MISSING ID")</x:f>
        <x:v>Partial proposal</x:v>
      </x:c>
      <x:c r="N534" s="4" t="str">
        <x:v>Candidate relationship only; quantity, yield and full recipe remain undefined.</x:v>
      </x:c>
      <x:c r="O534" s="4" t="str">
        <x:v>New October 15 tier-review proposal; user-authorized item audit and Docs/WORLD_BASIS.md. No source-canon or implemented-recipe claim.</x:v>
      </x:c>
      <x:c r="P534" s="4" t="n">
        <x:f>IF(OR(C534="Ingredient candidate",C534="Consumed input",C534="Contained input",C534="Transform input"),IF(F534="T0",0,IF(F534="T1",1,IF(F534="T2",2,IF(F534="T3",3,IF(F534="T4",4,-1))))),-1)</x:f>
        <x:v>2</x:v>
      </x:c>
      <x:c r="Q534" s="4" t="n">
        <x:f>IF(AND(OR(C534="Ingredient candidate",C534="Consumed input",C534="Contained input",C534="Transform input"),P534=-1),1,0)</x:f>
        <x:v>0</x:v>
      </x:c>
    </x:row>
    <x:row r="535" ht="115" customHeight="1">
      <x:c r="A535" s="4" t="str">
        <x:v>design.review.proposal_fire_heat_shroud.out</x:v>
      </x:c>
      <x:c r="B535" s="4" t="str">
        <x:v>design.review.proposal_fire_heat_shroud</x:v>
      </x:c>
      <x:c r="C535" s="4" t="str">
        <x:v>Output</x:v>
      </x:c>
      <x:c r="D535" s="4" t="str">
        <x:v>proposal.fire.heat_shroud</x:v>
      </x:c>
      <x:c r="E535" s="4" t="str">
        <x:f>IFERROR(INDEX('Items'!$B$6:$B$1005,MATCH(D535,'Items'!$A$6:$A$1005,0)),"MISSING ID")</x:f>
        <x:v>Cooking heat shroud</x:v>
      </x:c>
      <x:c r="F535" s="4" t="str">
        <x:f>IFERROR(INDEX('Items'!$C$6:$C$1005,MATCH(D535,'Items'!$A$6:$A$1005,0)),"MISSING ID")</x:f>
        <x:v>T3</x:v>
      </x:c>
      <x:c r="G535" s="4" t="str">
        <x:f>IFERROR(INDEX('Items'!$D$6:$D$1005,MATCH(D535,'Items'!$A$6:$A$1005,0)),"MISSING ID")</x:f>
        <x:v>Crafting components</x:v>
      </x:c>
      <x:c r="H535" s="4" t="str">
        <x:f>IFERROR(INDEX('Items'!$X$6:$X$1005,MATCH(D535,'Items'!$A$6:$A$1005,0)),"MISSING ID")</x:f>
        <x:v>Crafting component</x:v>
      </x:c>
      <x:c r="I535" s="4"/>
      <x:c r="J535" s="4" t="str">
        <x:v>Unspecified</x:v>
      </x:c>
      <x:c r="K535" s="4" t="str">
        <x:f>IFERROR(INDEX('Crafting recipes'!$D$6:$D$1005,MATCH(B535,'Crafting recipes'!$A$6:$A$1005,0)),"MISSING ID")</x:f>
        <x:v>Proposal</x:v>
      </x:c>
      <x:c r="L535" s="4" t="str">
        <x:f>IFERROR(INDEX('Items'!$AD$6:$AD$1005,MATCH(D535,'Items'!$A$6:$A$1005,0)),"MISSING ID")</x:f>
        <x:v>Proposal</x:v>
      </x:c>
      <x:c r="M535" s="4" t="str">
        <x:f>IFERROR(INDEX('Crafting recipes'!$E$6:$E$1005,MATCH(B535,'Crafting recipes'!$A$6:$A$1005,0)),"MISSING ID")</x:f>
        <x:v>Partial proposal</x:v>
      </x:c>
      <x:c r="N535" s="4" t="str">
        <x:v>Candidate relationship only; quantity, yield and full recipe remain undefined.</x:v>
      </x:c>
      <x:c r="O535" s="4" t="str">
        <x:v>New October 15 tier-review proposal; user-authorized item audit and Docs/WORLD_BASIS.md. No source-canon or implemented-recipe claim.</x:v>
      </x:c>
      <x:c r="P535" s="4" t="n">
        <x:f>IF(OR(C535="Ingredient candidate",C535="Consumed input",C535="Contained input",C535="Transform input"),IF(F535="T0",0,IF(F535="T1",1,IF(F535="T2",2,IF(F535="T3",3,IF(F535="T4",4,-1))))),-1)</x:f>
        <x:v>-1</x:v>
      </x:c>
      <x:c r="Q535" s="4" t="n">
        <x:f>IF(AND(OR(C535="Ingredient candidate",C535="Consumed input",C535="Contained input",C535="Transform input"),P535=-1),1,0)</x:f>
        <x:v>0</x:v>
      </x:c>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Crafting components</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Crafting components</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Crafting components</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Crafting components</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t="str">
        <x:v>design.review.proposal_legger_release_latch.in.1</x:v>
      </x:c>
      <x:c r="B606" s="4" t="str">
        <x:v>design.review.proposal_legger_release_latch</x:v>
      </x:c>
      <x:c r="C606" s="4" t="str">
        <x:v>Ingredient candidate</x:v>
      </x:c>
      <x:c r="D606" s="4" t="str">
        <x:v>proposal.branch.spring_steel</x:v>
      </x:c>
      <x:c r="E606" s="4" t="str">
        <x:f>IFERROR(INDEX('Items'!$B$6:$B$1005,MATCH(D606,'Items'!$A$6:$A$1005,0)),"MISSING ID")</x:f>
        <x:v>Spring-grade steel stock</x:v>
      </x:c>
      <x:c r="F606" s="4" t="str">
        <x:f>IFERROR(INDEX('Items'!$C$6:$C$1005,MATCH(D606,'Items'!$A$6:$A$1005,0)),"MISSING ID")</x:f>
        <x:v>T3</x:v>
      </x:c>
      <x:c r="G606" s="4" t="str">
        <x:f>IFERROR(INDEX('Items'!$D$6:$D$1005,MATCH(D606,'Items'!$A$6:$A$1005,0)),"MISSING ID")</x:f>
        <x:v>Manufactured stock</x:v>
      </x:c>
      <x:c r="H606" s="4" t="str">
        <x:f>IFERROR(INDEX('Items'!$X$6:$X$1005,MATCH(D606,'Items'!$A$6:$A$1005,0)),"MISSING ID")</x:f>
        <x:v>Processed material</x:v>
      </x:c>
      <x:c r="I606" s="4"/>
      <x:c r="J606" s="4" t="str">
        <x:v>Unspecified</x:v>
      </x:c>
      <x:c r="K606" s="4" t="str">
        <x:f>IFERROR(INDEX('Crafting recipes'!$D$6:$D$1005,MATCH(B606,'Crafting recipes'!$A$6:$A$1005,0)),"MISSING ID")</x:f>
        <x:v>Proposal</x:v>
      </x:c>
      <x:c r="L606" s="4" t="str">
        <x:f>IFERROR(INDEX('Items'!$AD$6:$AD$1005,MATCH(D606,'Items'!$A$6:$A$1005,0)),"MISSING ID")</x:f>
        <x:v>Proposal</x:v>
      </x:c>
      <x:c r="M606" s="4" t="str">
        <x:f>IFERROR(INDEX('Crafting recipes'!$E$6:$E$1005,MATCH(B606,'Crafting recipes'!$A$6:$A$1005,0)),"MISSING ID")</x:f>
        <x:v>Partial proposal</x:v>
      </x:c>
      <x:c r="N606" s="4" t="str">
        <x:v>Candidate relationship only; quantity, yield and full recipe remain undefined.</x:v>
      </x:c>
      <x:c r="O606" s="4" t="str">
        <x:v>New October 15 tier-review proposal; user-authorized item audit and Docs/WORLD_BASIS.md. No source-canon or implemented-recipe claim.</x:v>
      </x:c>
      <x:c r="P606" s="4" t="n">
        <x:f>IF(OR(C606="Ingredient candidate",C606="Consumed input",C606="Contained input",C606="Transform input"),IF(F606="T0",0,IF(F606="T1",1,IF(F606="T2",2,IF(F606="T3",3,IF(F606="T4",4,-1))))),-1)</x:f>
        <x:v>3</x:v>
      </x:c>
      <x:c r="Q606" s="4" t="n">
        <x:f>IF(AND(OR(C606="Ingredient candidate",C606="Consumed input",C606="Contained input",C606="Transform input"),P606=-1),1,0)</x:f>
        <x:v>0</x:v>
      </x:c>
    </x:row>
    <x:row r="607" ht="115" customHeight="1">
      <x:c r="A607" s="4" t="str">
        <x:v>design.review.proposal_legger_release_latch.in.2</x:v>
      </x:c>
      <x:c r="B607" s="4" t="str">
        <x:v>design.review.proposal_legger_release_latch</x:v>
      </x:c>
      <x:c r="C607" s="4" t="str">
        <x:v>Ingredient candidate</x:v>
      </x:c>
      <x:c r="D607" s="4" t="str">
        <x:v>author.metallurgy.steel_stock</x:v>
      </x:c>
      <x:c r="E607" s="4" t="str">
        <x:f>IFERROR(INDEX('Items'!$B$6:$B$1005,MATCH(D607,'Items'!$A$6:$A$1005,0)),"MISSING ID")</x:f>
        <x:v>Steel stock</x:v>
      </x:c>
      <x:c r="F607" s="4" t="str">
        <x:f>IFERROR(INDEX('Items'!$C$6:$C$1005,MATCH(D607,'Items'!$A$6:$A$1005,0)),"MISSING ID")</x:f>
        <x:v>T2</x:v>
      </x:c>
      <x:c r="G607" s="4" t="str">
        <x:f>IFERROR(INDEX('Items'!$D$6:$D$1005,MATCH(D607,'Items'!$A$6:$A$1005,0)),"MISSING ID")</x:f>
        <x:v>Manufactured stock</x:v>
      </x:c>
      <x:c r="H607" s="4" t="str">
        <x:f>IFERROR(INDEX('Items'!$X$6:$X$1005,MATCH(D607,'Items'!$A$6:$A$1005,0)),"MISSING ID")</x:f>
        <x:v>Processed material</x:v>
      </x:c>
      <x:c r="I607" s="4"/>
      <x:c r="J607" s="4" t="str">
        <x:v>Unspecified</x:v>
      </x:c>
      <x:c r="K607" s="4" t="str">
        <x:f>IFERROR(INDEX('Crafting recipes'!$D$6:$D$1005,MATCH(B607,'Crafting recipes'!$A$6:$A$1005,0)),"MISSING ID")</x:f>
        <x:v>Proposal</x:v>
      </x:c>
      <x:c r="L607" s="4" t="str">
        <x:f>IFERROR(INDEX('Items'!$AD$6:$AD$1005,MATCH(D607,'Items'!$A$6:$A$1005,0)),"MISSING ID")</x:f>
        <x:v>Author direction</x:v>
      </x:c>
      <x:c r="M607" s="4" t="str">
        <x:f>IFERROR(INDEX('Crafting recipes'!$E$6:$E$1005,MATCH(B607,'Crafting recipes'!$A$6:$A$1005,0)),"MISSING ID")</x:f>
        <x:v>Partial proposal</x:v>
      </x:c>
      <x:c r="N607" s="4" t="str">
        <x:v>Candidate relationship only; quantity, yield and full recipe remain undefined.</x:v>
      </x:c>
      <x:c r="O607" s="4" t="str">
        <x:v>New October 15 tier-review proposal; user-authorized item audit and Docs/WORLD_BASIS.md. No source-canon or implemented-recipe claim.</x:v>
      </x:c>
      <x:c r="P607" s="4" t="n">
        <x:f>IF(OR(C607="Ingredient candidate",C607="Consumed input",C607="Contained input",C607="Transform input"),IF(F607="T0",0,IF(F607="T1",1,IF(F607="T2",2,IF(F607="T3",3,IF(F607="T4",4,-1))))),-1)</x:f>
        <x:v>2</x:v>
      </x:c>
      <x:c r="Q607" s="4" t="n">
        <x:f>IF(AND(OR(C607="Ingredient candidate",C607="Consumed input",C607="Contained input",C607="Transform input"),P607=-1),1,0)</x:f>
        <x:v>0</x:v>
      </x:c>
    </x:row>
    <x:row r="608" ht="115" customHeight="1">
      <x:c r="A608" s="4" t="str">
        <x:v>design.review.proposal_legger_release_latch.in.3</x:v>
      </x:c>
      <x:c r="B608" s="4" t="str">
        <x:v>design.review.proposal_legger_release_latch</x:v>
      </x:c>
      <x:c r="C608" s="4" t="str">
        <x:v>Ingredient candidate</x:v>
      </x:c>
      <x:c r="D608" s="4" t="str">
        <x:v>proposal.branch.bearing_bronze</x:v>
      </x:c>
      <x:c r="E608" s="4" t="str">
        <x:f>IFERROR(INDEX('Items'!$B$6:$B$1005,MATCH(D608,'Items'!$A$6:$A$1005,0)),"MISSING ID")</x:f>
        <x:v>Prepared bronze bearing stock</x:v>
      </x:c>
      <x:c r="F608" s="4" t="str">
        <x:f>IFERROR(INDEX('Items'!$C$6:$C$1005,MATCH(D608,'Items'!$A$6:$A$1005,0)),"MISSING ID")</x:f>
        <x:v>T2</x:v>
      </x:c>
      <x:c r="G608" s="4" t="str">
        <x:f>IFERROR(INDEX('Items'!$D$6:$D$1005,MATCH(D608,'Items'!$A$6:$A$1005,0)),"MISSING ID")</x:f>
        <x:v>Manufactured stock</x:v>
      </x:c>
      <x:c r="H608" s="4" t="str">
        <x:f>IFERROR(INDEX('Items'!$X$6:$X$1005,MATCH(D608,'Items'!$A$6:$A$1005,0)),"MISSING ID")</x:f>
        <x:v>Processed material</x:v>
      </x:c>
      <x:c r="I608" s="4"/>
      <x:c r="J608" s="4" t="str">
        <x:v>Unspecified</x:v>
      </x:c>
      <x:c r="K608" s="4" t="str">
        <x:f>IFERROR(INDEX('Crafting recipes'!$D$6:$D$1005,MATCH(B608,'Crafting recipes'!$A$6:$A$1005,0)),"MISSING ID")</x:f>
        <x:v>Proposal</x:v>
      </x:c>
      <x:c r="L608" s="4" t="str">
        <x:f>IFERROR(INDEX('Items'!$AD$6:$AD$1005,MATCH(D608,'Items'!$A$6:$A$1005,0)),"MISSING ID")</x:f>
        <x:v>Proposal</x:v>
      </x:c>
      <x:c r="M608" s="4" t="str">
        <x:f>IFERROR(INDEX('Crafting recipes'!$E$6:$E$1005,MATCH(B608,'Crafting recipes'!$A$6:$A$1005,0)),"MISSING ID")</x:f>
        <x:v>Partial proposal</x:v>
      </x:c>
      <x:c r="N608" s="4" t="str">
        <x:v>Candidate relationship only; quantity, yield and full recipe remain undefined.</x:v>
      </x:c>
      <x:c r="O608" s="4" t="str">
        <x:v>New October 15 tier-review proposal; user-authorized item audit and Docs/WORLD_BASIS.md. No source-canon or implemented-recipe claim.</x:v>
      </x:c>
      <x:c r="P608" s="4" t="n">
        <x:f>IF(OR(C608="Ingredient candidate",C608="Consumed input",C608="Contained input",C608="Transform input"),IF(F608="T0",0,IF(F608="T1",1,IF(F608="T2",2,IF(F608="T3",3,IF(F608="T4",4,-1))))),-1)</x:f>
        <x:v>2</x:v>
      </x:c>
      <x:c r="Q608" s="4" t="n">
        <x:f>IF(AND(OR(C608="Ingredient candidate",C608="Consumed input",C608="Contained input",C608="Transform input"),P608=-1),1,0)</x:f>
        <x:v>0</x:v>
      </x:c>
    </x:row>
    <x:row r="609" ht="115" customHeight="1">
      <x:c r="A609" s="4" t="str">
        <x:v>design.review.proposal_legger_release_latch.out</x:v>
      </x:c>
      <x:c r="B609" s="4" t="str">
        <x:v>design.review.proposal_legger_release_latch</x:v>
      </x:c>
      <x:c r="C609" s="4" t="str">
        <x:v>Output</x:v>
      </x:c>
      <x:c r="D609" s="4" t="str">
        <x:v>proposal.legger.release_latch</x:v>
      </x:c>
      <x:c r="E609" s="4" t="str">
        <x:f>IFERROR(INDEX('Items'!$B$6:$B$1005,MATCH(D609,'Items'!$A$6:$A$1005,0)),"MISSING ID")</x:f>
        <x:v>Cargo quick-release latch</x:v>
      </x:c>
      <x:c r="F609" s="4" t="str">
        <x:f>IFERROR(INDEX('Items'!$C$6:$C$1005,MATCH(D609,'Items'!$A$6:$A$1005,0)),"MISSING ID")</x:f>
        <x:v>T4</x:v>
      </x:c>
      <x:c r="G609" s="4" t="str">
        <x:f>IFERROR(INDEX('Items'!$D$6:$D$1005,MATCH(D609,'Items'!$A$6:$A$1005,0)),"MISSING ID")</x:f>
        <x:v>Crafting components</x:v>
      </x:c>
      <x:c r="H609" s="4" t="str">
        <x:f>IFERROR(INDEX('Items'!$X$6:$X$1005,MATCH(D609,'Items'!$A$6:$A$1005,0)),"MISSING ID")</x:f>
        <x:v>Crafting component</x:v>
      </x:c>
      <x:c r="I609" s="4"/>
      <x:c r="J609" s="4" t="str">
        <x:v>Unspecified</x:v>
      </x:c>
      <x:c r="K609" s="4" t="str">
        <x:f>IFERROR(INDEX('Crafting recipes'!$D$6:$D$1005,MATCH(B609,'Crafting recipes'!$A$6:$A$1005,0)),"MISSING ID")</x:f>
        <x:v>Proposal</x:v>
      </x:c>
      <x:c r="L609" s="4" t="str">
        <x:f>IFERROR(INDEX('Items'!$AD$6:$AD$1005,MATCH(D609,'Items'!$A$6:$A$1005,0)),"MISSING ID")</x:f>
        <x:v>Proposal</x:v>
      </x:c>
      <x:c r="M609" s="4" t="str">
        <x:f>IFERROR(INDEX('Crafting recipes'!$E$6:$E$1005,MATCH(B609,'Crafting recipes'!$A$6:$A$1005,0)),"MISSING ID")</x:f>
        <x:v>Partial proposal</x:v>
      </x:c>
      <x:c r="N609" s="4" t="str">
        <x:v>Candidate relationship only; quantity, yield and full recipe remain undefined.</x:v>
      </x:c>
      <x:c r="O609" s="4" t="str">
        <x:v>New October 15 tier-review proposal; user-authorized item audit and Docs/WORLD_BASIS.md. No source-canon or implemented-recipe claim.</x:v>
      </x:c>
      <x:c r="P609" s="4" t="n">
        <x:f>IF(OR(C609="Ingredient candidate",C609="Consumed input",C609="Contained input",C609="Transform input"),IF(F609="T0",0,IF(F609="T1",1,IF(F609="T2",2,IF(F609="T3",3,IF(F609="T4",4,-1))))),-1)</x:f>
        <x:v>-1</x:v>
      </x:c>
      <x:c r="Q609" s="4" t="n">
        <x:f>IF(AND(OR(C609="Ingredient candidate",C609="Consumed input",C609="Contained input",C609="Transform input"),P609=-1),1,0)</x:f>
        <x:v>0</x:v>
      </x:c>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Biological resources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Biological resources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Biological resources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Biological resources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t="str">
        <x:v>design.lore.feedstone_block.in.1</x:v>
      </x:c>
      <x:c r="B708" s="4" t="str">
        <x:v>design.lore.feedstone_block</x:v>
      </x:c>
      <x:c r="C708" s="4" t="str">
        <x:v>Ingredient candidate</x:v>
      </x:c>
      <x:c r="D708" s="4" t="str">
        <x:v>proposal.lore.feedstone_mix</x:v>
      </x:c>
      <x:c r="E708" s="4" t="str">
        <x:f>IFERROR(INDEX('Items'!$B$6:$B$1005,MATCH(D708,'Items'!$A$6:$A$1005,0)),"MISSING ID")</x:f>
        <x:v>Graded domestic-beetle feedstone mix</x:v>
      </x:c>
      <x:c r="F708" s="4" t="str">
        <x:f>IFERROR(INDEX('Items'!$C$6:$C$1005,MATCH(D708,'Items'!$A$6:$A$1005,0)),"MISSING ID")</x:f>
        <x:v>T2</x:v>
      </x:c>
      <x:c r="G708" s="4" t="str">
        <x:f>IFERROR(INDEX('Items'!$D$6:$D$1005,MATCH(D708,'Items'!$A$6:$A$1005,0)),"MISSING ID")</x:f>
        <x:v>Manufactured stock</x:v>
      </x:c>
      <x:c r="H708" s="4" t="str">
        <x:f>IFERROR(INDEX('Items'!$X$6:$X$1005,MATCH(D708,'Items'!$A$6:$A$1005,0)),"MISSING ID")</x:f>
        <x:v>Processed material</x:v>
      </x:c>
      <x:c r="I708" s="4"/>
      <x:c r="J708" s="4" t="str">
        <x:v>Unspecified</x:v>
      </x:c>
      <x:c r="K708" s="4" t="str">
        <x:f>IFERROR(INDEX('Crafting recipes'!$D$6:$D$1005,MATCH(B708,'Crafting recipes'!$A$6:$A$1005,0)),"MISSING ID")</x:f>
        <x:v>Proposal</x:v>
      </x:c>
      <x:c r="L708" s="4" t="str">
        <x:f>IFERROR(INDEX('Items'!$AD$6:$AD$1005,MATCH(D708,'Items'!$A$6:$A$1005,0)),"MISSING ID")</x:f>
        <x:v>Proposal</x:v>
      </x:c>
      <x:c r="M708" s="4" t="str">
        <x:f>IFERROR(INDEX('Crafting recipes'!$E$6:$E$1005,MATCH(B708,'Crafting recipes'!$A$6:$A$1005,0)),"MISSING ID")</x:f>
        <x:v>Partial proposal</x:v>
      </x:c>
      <x:c r="N708" s="4" t="str">
        <x:v>Candidate process/hardware relationship; quantity and service compatibility remain open.</x:v>
      </x:c>
      <x:c r="O708" s="4" t="str">
        <x:v>Lore-coherence game proposal; selected WLD source proposals at f6f98515c005dc3c73cccd9cbc031691745740c6.</x:v>
      </x:c>
      <x:c r="P708" s="4" t="n">
        <x:f>IF(OR(C708="Ingredient candidate",C708="Consumed input",C708="Contained input",C708="Transform input"),IF(F708="T0",0,IF(F708="T1",1,IF(F708="T2",2,IF(F708="T3",3,IF(F708="T4",4,-1))))),-1)</x:f>
        <x:v>2</x:v>
      </x:c>
      <x:c r="Q708" s="4" t="n">
        <x:f>IF(AND(OR(C708="Ingredient candidate",C708="Consumed input",C708="Contained input",C708="Transform input"),P708=-1),1,0)</x:f>
        <x:v>0</x:v>
      </x:c>
    </x:row>
    <x:row r="709" ht="115" customHeight="1">
      <x:c r="A709" s="4" t="str">
        <x:v>design.lore.feedstone_block.out</x:v>
      </x:c>
      <x:c r="B709" s="4" t="str">
        <x:v>design.lore.feedstone_block</x:v>
      </x:c>
      <x:c r="C709" s="4" t="str">
        <x:v>Output</x:v>
      </x:c>
      <x:c r="D709" s="4" t="str">
        <x:v>proposal.lore.feedstone_block</x:v>
      </x:c>
      <x:c r="E709" s="4" t="str">
        <x:f>IFERROR(INDEX('Items'!$B$6:$B$1005,MATCH(D709,'Items'!$A$6:$A$1005,0)),"MISSING ID")</x:f>
        <x:v>Pressed domestic-beetle feedstone block</x:v>
      </x:c>
      <x:c r="F709" s="4" t="str">
        <x:f>IFERROR(INDEX('Items'!$C$6:$C$1005,MATCH(D709,'Items'!$A$6:$A$1005,0)),"MISSING ID")</x:f>
        <x:v>Not applicable</x:v>
      </x:c>
      <x:c r="G709" s="4" t="str">
        <x:f>IFERROR(INDEX('Items'!$D$6:$D$1005,MATCH(D709,'Items'!$A$6:$A$1005,0)),"MISSING ID")</x:f>
        <x:v>Consumables</x:v>
      </x:c>
      <x:c r="H709" s="4" t="str">
        <x:f>IFERROR(INDEX('Items'!$X$6:$X$1005,MATCH(D709,'Items'!$A$6:$A$1005,0)),"MISSING ID")</x:f>
        <x:v>Livestock feed</x:v>
      </x:c>
      <x:c r="I709" s="4"/>
      <x:c r="J709" s="4" t="str">
        <x:v>Unspecified</x:v>
      </x:c>
      <x:c r="K709" s="4" t="str">
        <x:f>IFERROR(INDEX('Crafting recipes'!$D$6:$D$1005,MATCH(B709,'Crafting recipes'!$A$6:$A$1005,0)),"MISSING ID")</x:f>
        <x:v>Proposal</x:v>
      </x:c>
      <x:c r="L709" s="4" t="str">
        <x:f>IFERROR(INDEX('Items'!$AD$6:$AD$1005,MATCH(D709,'Items'!$A$6:$A$1005,0)),"MISSING ID")</x:f>
        <x:v>Proposal</x:v>
      </x:c>
      <x:c r="M709" s="4" t="str">
        <x:f>IFERROR(INDEX('Crafting recipes'!$E$6:$E$1005,MATCH(B709,'Crafting recipes'!$A$6:$A$1005,0)),"MISSING ID")</x:f>
        <x:v>Partial proposal</x:v>
      </x:c>
      <x:c r="N709" s="4" t="str">
        <x:v>Candidate process/hardware relationship; quantity and service compatibility remain open.</x:v>
      </x:c>
      <x:c r="O709" s="4" t="str">
        <x:v>Lore-coherence game proposal; selected WLD source proposals at f6f98515c005dc3c73cccd9cbc031691745740c6.</x:v>
      </x:c>
      <x:c r="P709" s="4" t="n">
        <x:f>IF(OR(C709="Ingredient candidate",C709="Consumed input",C709="Contained input",C709="Transform input"),IF(F709="T0",0,IF(F709="T1",1,IF(F709="T2",2,IF(F709="T3",3,IF(F709="T4",4,-1))))),-1)</x:f>
        <x:v>-1</x:v>
      </x:c>
      <x:c r="Q709" s="4" t="n">
        <x:f>IF(AND(OR(C709="Ingredient candidate",C709="Consumed input",C709="Contained input",C709="Transform input"),P709=-1),1,0)</x:f>
        <x:v>0</x:v>
      </x:c>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Equipment</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Equipment</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t="str">
        <x:v>design.collection.adjustable_screw_vise.in.1</x:v>
      </x:c>
      <x:c r="B813" s="4" t="str">
        <x:v>design.collection.adjustable_screw_vise</x:v>
      </x:c>
      <x:c r="C813" s="4" t="str">
        <x:v>Ingredient candidate</x:v>
      </x:c>
      <x:c r="D813" s="4" t="str">
        <x:v>proposal.natural.iron_stock</x:v>
      </x:c>
      <x:c r="E813" s="4" t="str">
        <x:f>IFERROR(INDEX('Items'!$B$6:$B$1005,MATCH(D813,'Items'!$A$6:$A$1005,0)),"MISSING ID")</x:f>
        <x:v>Worked iron stock</x:v>
      </x:c>
      <x:c r="F813" s="4" t="str">
        <x:f>IFERROR(INDEX('Items'!$C$6:$C$1005,MATCH(D813,'Items'!$A$6:$A$1005,0)),"MISSING ID")</x:f>
        <x:v>T2</x:v>
      </x:c>
      <x:c r="G813" s="4" t="str">
        <x:f>IFERROR(INDEX('Items'!$D$6:$D$1005,MATCH(D813,'Items'!$A$6:$A$1005,0)),"MISSING ID")</x:f>
        <x:v>Manufactured stock</x:v>
      </x:c>
      <x:c r="H813" s="4" t="str">
        <x:f>IFERROR(INDEX('Items'!$X$6:$X$1005,MATCH(D813,'Items'!$A$6:$A$1005,0)),"MISSING ID")</x:f>
        <x:v>Processed material</x:v>
      </x:c>
      <x:c r="I813" s="4"/>
      <x:c r="J813" s="4" t="str">
        <x:v>Unspecified</x:v>
      </x:c>
      <x:c r="K813" s="4" t="str">
        <x:f>IFERROR(INDEX('Crafting recipes'!$D$6:$D$1005,MATCH(B813,'Crafting recipes'!$A$6:$A$1005,0)),"MISSING ID")</x:f>
        <x:v>Proposal</x:v>
      </x:c>
      <x:c r="L813" s="4" t="str">
        <x:f>IFERROR(INDEX('Items'!$AD$6:$AD$1005,MATCH(D813,'Items'!$A$6:$A$1005,0)),"MISSING ID")</x:f>
        <x:v>Proposal</x:v>
      </x:c>
      <x:c r="M813" s="4" t="str">
        <x:f>IFERROR(INDEX('Crafting recipes'!$E$6:$E$1005,MATCH(B813,'Crafting recipes'!$A$6:$A$1005,0)),"MISSING ID")</x:f>
        <x:v>Partial proposal</x:v>
      </x:c>
      <x:c r="N813" s="4" t="str">
        <x:v>Candidate source or part only. Quantity, grade and method remain open.</x:v>
      </x:c>
      <x:c r="O813" s="4" t="str">
        <x:v>Collection expansion, October 15, 2026. New game proposal.</x:v>
      </x:c>
      <x:c r="P813" s="4" t="n">
        <x:f>IF(OR(C813="Ingredient candidate",C813="Consumed input",C813="Contained input",C813="Transform input"),IF(F813="T0",0,IF(F813="T1",1,IF(F813="T2",2,IF(F813="T3",3,IF(F813="T4",4,-1))))),-1)</x:f>
        <x:v>2</x:v>
      </x:c>
      <x:c r="Q813" s="4" t="n">
        <x:f>IF(AND(OR(C813="Ingredient candidate",C813="Consumed input",C813="Contained input",C813="Transform input"),P813=-1),1,0)</x:f>
        <x:v>0</x:v>
      </x:c>
    </x:row>
    <x:row r="814" ht="64" customHeight="1">
      <x:c r="A814" s="4" t="str">
        <x:v>design.collection.adjustable_screw_vise.in.2</x:v>
      </x:c>
      <x:c r="B814" s="4" t="str">
        <x:v>design.collection.adjustable_screw_vise</x:v>
      </x:c>
      <x:c r="C814" s="4" t="str">
        <x:v>Ingredient candidate</x:v>
      </x:c>
      <x:c r="D814" s="4" t="str">
        <x:v>proposal.lore.threaded_fittings</x:v>
      </x:c>
      <x:c r="E814" s="4" t="str">
        <x:f>IFERROR(INDEX('Items'!$B$6:$B$1005,MATCH(D814,'Items'!$A$6:$A$1005,0)),"MISSING ID")</x:f>
        <x:v>Threaded metal fitting blanks</x:v>
      </x:c>
      <x:c r="F814" s="4" t="str">
        <x:f>IFERROR(INDEX('Items'!$C$6:$C$1005,MATCH(D814,'Items'!$A$6:$A$1005,0)),"MISSING ID")</x:f>
        <x:v>T3</x:v>
      </x:c>
      <x:c r="G814" s="4" t="str">
        <x:f>IFERROR(INDEX('Items'!$D$6:$D$1005,MATCH(D814,'Items'!$A$6:$A$1005,0)),"MISSING ID")</x:f>
        <x:v>Crafting components</x:v>
      </x:c>
      <x:c r="H814" s="4" t="str">
        <x:f>IFERROR(INDEX('Items'!$X$6:$X$1005,MATCH(D814,'Items'!$A$6:$A$1005,0)),"MISSING ID")</x:f>
        <x:v>Crafting component</x:v>
      </x:c>
      <x:c r="I814" s="4"/>
      <x:c r="J814" s="4" t="str">
        <x:v>Unspecified</x:v>
      </x:c>
      <x:c r="K814" s="4" t="str">
        <x:f>IFERROR(INDEX('Crafting recipes'!$D$6:$D$1005,MATCH(B814,'Crafting recipes'!$A$6:$A$1005,0)),"MISSING ID")</x:f>
        <x:v>Proposal</x:v>
      </x:c>
      <x:c r="L814" s="4" t="str">
        <x:f>IFERROR(INDEX('Items'!$AD$6:$AD$1005,MATCH(D814,'Items'!$A$6:$A$1005,0)),"MISSING ID")</x:f>
        <x:v>Proposal</x:v>
      </x:c>
      <x:c r="M814" s="4" t="str">
        <x:f>IFERROR(INDEX('Crafting recipes'!$E$6:$E$1005,MATCH(B814,'Crafting recipes'!$A$6:$A$1005,0)),"MISSING ID")</x:f>
        <x:v>Partial proposal</x:v>
      </x:c>
      <x:c r="N814" s="4" t="str">
        <x:v>Candidate source or part only. Quantity, grade and method remain open.</x:v>
      </x:c>
      <x:c r="O814" s="4" t="str">
        <x:v>Collection expansion, October 15, 2026. New game proposal.</x:v>
      </x:c>
      <x:c r="P814" s="4" t="n">
        <x:f>IF(OR(C814="Ingredient candidate",C814="Consumed input",C814="Contained input",C814="Transform input"),IF(F814="T0",0,IF(F814="T1",1,IF(F814="T2",2,IF(F814="T3",3,IF(F814="T4",4,-1))))),-1)</x:f>
        <x:v>3</x:v>
      </x:c>
      <x:c r="Q814" s="4" t="n">
        <x:f>IF(AND(OR(C814="Ingredient candidate",C814="Consumed input",C814="Contained input",C814="Transform input"),P814=-1),1,0)</x:f>
        <x:v>0</x:v>
      </x:c>
    </x:row>
    <x:row r="815" ht="64" customHeight="1">
      <x:c r="A815" s="4" t="str">
        <x:v>design.collection.adjustable_screw_vise.out</x:v>
      </x:c>
      <x:c r="B815" s="4" t="str">
        <x:v>design.collection.adjustable_screw_vise</x:v>
      </x:c>
      <x:c r="C815" s="4" t="str">
        <x:v>Output</x:v>
      </x:c>
      <x:c r="D815" s="4" t="str">
        <x:v>proposal.collection.adjustable_screw_vise</x:v>
      </x:c>
      <x:c r="E815" s="4" t="str">
        <x:f>IFERROR(INDEX('Items'!$B$6:$B$1005,MATCH(D815,'Items'!$A$6:$A$1005,0)),"MISSING ID")</x:f>
        <x:v>Adjustable screw vise</x:v>
      </x:c>
      <x:c r="F815" s="4" t="str">
        <x:f>IFERROR(INDEX('Items'!$C$6:$C$1005,MATCH(D815,'Items'!$A$6:$A$1005,0)),"MISSING ID")</x:f>
        <x:v>Not applicable</x:v>
      </x:c>
      <x:c r="G815" s="4" t="str">
        <x:f>IFERROR(INDEX('Items'!$D$6:$D$1005,MATCH(D815,'Items'!$A$6:$A$1005,0)),"MISSING ID")</x:f>
        <x:v>Equipment</x:v>
      </x:c>
      <x:c r="H815" s="4" t="str">
        <x:f>IFERROR(INDEX('Items'!$X$6:$X$1005,MATCH(D815,'Items'!$A$6:$A$1005,0)),"MISSING ID")</x:f>
        <x:v>Tool</x:v>
      </x:c>
      <x:c r="I815" s="4"/>
      <x:c r="J815" s="4" t="str">
        <x:v>Unspecified</x:v>
      </x:c>
      <x:c r="K815" s="4" t="str">
        <x:f>IFERROR(INDEX('Crafting recipes'!$D$6:$D$1005,MATCH(B815,'Crafting recipes'!$A$6:$A$1005,0)),"MISSING ID")</x:f>
        <x:v>Proposal</x:v>
      </x:c>
      <x:c r="L815" s="4" t="str">
        <x:f>IFERROR(INDEX('Items'!$AD$6:$AD$1005,MATCH(D815,'Items'!$A$6:$A$1005,0)),"MISSING ID")</x:f>
        <x:v>Proposal</x:v>
      </x:c>
      <x:c r="M815" s="4" t="str">
        <x:f>IFERROR(INDEX('Crafting recipes'!$E$6:$E$1005,MATCH(B815,'Crafting recipes'!$A$6:$A$1005,0)),"MISSING ID")</x:f>
        <x:v>Partial proposal</x:v>
      </x:c>
      <x:c r="N815" s="4" t="str">
        <x:v>Candidate source or part only. Quantity, grade and method remain open.</x:v>
      </x:c>
      <x:c r="O815" s="4" t="str">
        <x:v>Collection expansion, October 15, 2026. New game proposal.</x:v>
      </x:c>
      <x:c r="P815" s="4" t="n">
        <x:f>IF(OR(C815="Ingredient candidate",C815="Consumed input",C815="Contained input",C815="Transform input"),IF(F815="T0",0,IF(F815="T1",1,IF(F815="T2",2,IF(F815="T3",3,IF(F815="T4",4,-1))))),-1)</x:f>
        <x:v>-1</x:v>
      </x:c>
      <x:c r="Q815" s="4" t="n">
        <x:f>IF(AND(OR(C815="Ingredient candidate",C815="Consumed input",C815="Contained input",C815="Transform input"),P815=-1),1,0)</x:f>
        <x:v>0</x:v>
      </x:c>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Equipment</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str">
        <x:f>IFERROR(INDEX('Crafting recipes'!$D$6:$D$1005,MATCH(B819,'Crafting recipes'!$A$6:$A$1005,0)),"MISSING ID")</x:f>
        <x:v>Proposal</x:v>
      </x:c>
      <x:c r="L819" s="4" t="str">
        <x:f>IFERROR(INDEX('Items'!$AD$6:$AD$1005,MATCH(D819,'Items'!$A$6:$A$1005,0)),"MISSING ID")</x:f>
        <x:v>Proposal</x:v>
      </x:c>
      <x:c r="M819" s="4" t="str">
        <x:f>IFERROR(INDEX('Crafting recipes'!$E$6:$E$1005,MATCH(B819,'Crafting recipes'!$A$6:$A$1005,0)),"MISSING ID")</x:f>
        <x:v>Partial proposal</x:v>
      </x:c>
      <x:c r="N819" s="4" t="str">
        <x:v>Candidate source or part only. Quantity, grade and method remain open.</x:v>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str">
        <x:f>IFERROR(INDEX('Crafting recipes'!$D$6:$D$1005,MATCH(B820,'Crafting recipes'!$A$6:$A$1005,0)),"MISSING ID")</x:f>
        <x:v>Proposal</x:v>
      </x:c>
      <x:c r="L820" s="4" t="str">
        <x:f>IFERROR(INDEX('Items'!$AD$6:$AD$1005,MATCH(D820,'Items'!$A$6:$A$1005,0)),"MISSING ID")</x:f>
        <x:v>Proposal</x:v>
      </x:c>
      <x:c r="M820" s="4" t="str">
        <x:f>IFERROR(INDEX('Crafting recipes'!$E$6:$E$1005,MATCH(B820,'Crafting recipes'!$A$6:$A$1005,0)),"MISSING ID")</x:f>
        <x:v>Partial proposal</x:v>
      </x:c>
      <x:c r="N820" s="4" t="str">
        <x:v>Candidate source or part only. Quantity, grade and method remain open.</x:v>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str">
        <x:f>IFERROR(INDEX('Crafting recipes'!$D$6:$D$1005,MATCH(B821,'Crafting recipes'!$A$6:$A$1005,0)),"MISSING ID")</x:f>
        <x:v>Proposal</x:v>
      </x:c>
      <x:c r="L821" s="4" t="str">
        <x:f>IFERROR(INDEX('Items'!$AD$6:$AD$1005,MATCH(D821,'Items'!$A$6:$A$1005,0)),"MISSING ID")</x:f>
        <x:v>Proposal</x:v>
      </x:c>
      <x:c r="M821" s="4" t="str">
        <x:f>IFERROR(INDEX('Crafting recipes'!$E$6:$E$1005,MATCH(B821,'Crafting recipes'!$A$6:$A$1005,0)),"MISSING ID")</x:f>
        <x:v>Partial proposal</x:v>
      </x:c>
      <x:c r="N821" s="4" t="str">
        <x:v>Candidate source or part only. Quantity, grade and method remain open.</x:v>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Containers</x:v>
      </x:c>
      <x:c r="H822" s="4" t="str">
        <x:f>IFERROR(INDEX('Items'!$X$6:$X$1005,MATCH(D822,'Items'!$A$6:$A$1005,0)),"MISSING ID")</x:f>
        <x:v>Container</x:v>
      </x:c>
      <x:c r="I822" s="4"/>
      <x:c r="J822" s="4" t="str">
        <x:v>Unspecified</x:v>
      </x:c>
      <x:c r="K822" s="4" t="str">
        <x:f>IFERROR(INDEX('Crafting recipes'!$D$6:$D$1005,MATCH(B822,'Crafting recipes'!$A$6:$A$1005,0)),"MISSING ID")</x:f>
        <x:v>Proposal</x:v>
      </x:c>
      <x:c r="L822" s="4" t="str">
        <x:f>IFERROR(INDEX('Items'!$AD$6:$AD$1005,MATCH(D822,'Items'!$A$6:$A$1005,0)),"MISSING ID")</x:f>
        <x:v>Proposal</x:v>
      </x:c>
      <x:c r="M822" s="4" t="str">
        <x:f>IFERROR(INDEX('Crafting recipes'!$E$6:$E$1005,MATCH(B822,'Crafting recipes'!$A$6:$A$1005,0)),"MISSING ID")</x:f>
        <x:v>Partial proposal</x:v>
      </x:c>
      <x:c r="N822" s="4" t="str">
        <x:v>Candidate source or part only. Quantity, grade and method remain open.</x:v>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Equipment</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Equipment</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Equipment</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Equipment</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t="str">
        <x:v>design.collection.pressed_husk_apron.in.1</x:v>
      </x:c>
      <x:c r="B845" s="4" t="str">
        <x:v>design.collection.pressed_husk_apron</x:v>
      </x:c>
      <x:c r="C845" s="4" t="str">
        <x:v>Ingredient candidate</x:v>
      </x:c>
      <x:c r="D845" s="4" t="str">
        <x:v>proposal.branch.husk_sheet</x:v>
      </x:c>
      <x:c r="E845" s="4" t="str">
        <x:f>IFERROR(INDEX('Items'!$B$6:$B$1005,MATCH(D845,'Items'!$A$6:$A$1005,0)),"MISSING ID")</x:f>
        <x:v>Bonded husk sheet</x:v>
      </x:c>
      <x:c r="F845" s="4" t="str">
        <x:f>IFERROR(INDEX('Items'!$C$6:$C$1005,MATCH(D845,'Items'!$A$6:$A$1005,0)),"MISSING ID")</x:f>
        <x:v>T2</x:v>
      </x:c>
      <x:c r="G845" s="4" t="str">
        <x:f>IFERROR(INDEX('Items'!$D$6:$D$1005,MATCH(D845,'Items'!$A$6:$A$1005,0)),"MISSING ID")</x:f>
        <x:v>Manufactured stock</x:v>
      </x:c>
      <x:c r="H845" s="4" t="str">
        <x:f>IFERROR(INDEX('Items'!$X$6:$X$1005,MATCH(D845,'Items'!$A$6:$A$1005,0)),"MISSING ID")</x:f>
        <x:v>Processed material</x:v>
      </x:c>
      <x:c r="I845" s="4"/>
      <x:c r="J845" s="4" t="str">
        <x:v>Unspecified</x:v>
      </x:c>
      <x:c r="K845" s="4" t="str">
        <x:f>IFERROR(INDEX('Crafting recipes'!$D$6:$D$1005,MATCH(B845,'Crafting recipes'!$A$6:$A$1005,0)),"MISSING ID")</x:f>
        <x:v>Proposal</x:v>
      </x:c>
      <x:c r="L845" s="4" t="str">
        <x:f>IFERROR(INDEX('Items'!$AD$6:$AD$1005,MATCH(D845,'Items'!$A$6:$A$1005,0)),"MISSING ID")</x:f>
        <x:v>Proposal</x:v>
      </x:c>
      <x:c r="M845" s="4" t="str">
        <x:f>IFERROR(INDEX('Crafting recipes'!$E$6:$E$1005,MATCH(B845,'Crafting recipes'!$A$6:$A$1005,0)),"MISSING ID")</x:f>
        <x:v>Partial proposal</x:v>
      </x:c>
      <x:c r="N845" s="4" t="str">
        <x:v>Candidate source or part only. Quantity, grade and method remain open.</x:v>
      </x:c>
      <x:c r="O845" s="4" t="str">
        <x:v>Collection expansion, October 15, 2026. New game proposal.</x:v>
      </x:c>
      <x:c r="P845" s="4" t="n">
        <x:f>IF(OR(C845="Ingredient candidate",C845="Consumed input",C845="Contained input",C845="Transform input"),IF(F845="T0",0,IF(F845="T1",1,IF(F845="T2",2,IF(F845="T3",3,IF(F845="T4",4,-1))))),-1)</x:f>
        <x:v>2</x:v>
      </x:c>
      <x:c r="Q845" s="4" t="n">
        <x:f>IF(AND(OR(C845="Ingredient candidate",C845="Consumed input",C845="Contained input",C845="Transform input"),P845=-1),1,0)</x:f>
        <x:v>0</x:v>
      </x:c>
    </x:row>
    <x:row r="846" ht="64" customHeight="1">
      <x:c r="A846" s="4" t="str">
        <x:v>design.collection.pressed_husk_apron.in.2</x:v>
      </x:c>
      <x:c r="B846" s="4" t="str">
        <x:v>design.collection.pressed_husk_apron</x:v>
      </x:c>
      <x:c r="C846" s="4" t="str">
        <x:v>Ingredient candidate</x:v>
      </x:c>
      <x:c r="D846" s="4" t="str">
        <x:v>proposal.ceramic.fastener</x:v>
      </x:c>
      <x:c r="E846" s="4" t="str">
        <x:f>IFERROR(INDEX('Items'!$B$6:$B$1005,MATCH(D846,'Items'!$A$6:$A$1005,0)),"MISSING ID")</x:f>
        <x:v>Ceramic toggle fastener</x:v>
      </x:c>
      <x:c r="F846" s="4" t="str">
        <x:f>IFERROR(INDEX('Items'!$C$6:$C$1005,MATCH(D846,'Items'!$A$6:$A$1005,0)),"MISSING ID")</x:f>
        <x:v>T3</x:v>
      </x:c>
      <x:c r="G846" s="4" t="str">
        <x:f>IFERROR(INDEX('Items'!$D$6:$D$1005,MATCH(D846,'Items'!$A$6:$A$1005,0)),"MISSING ID")</x:f>
        <x:v>Crafting components</x:v>
      </x:c>
      <x:c r="H846" s="4" t="str">
        <x:f>IFERROR(INDEX('Items'!$X$6:$X$1005,MATCH(D846,'Items'!$A$6:$A$1005,0)),"MISSING ID")</x:f>
        <x:v>Crafting component</x:v>
      </x:c>
      <x:c r="I846" s="4"/>
      <x:c r="J846" s="4" t="str">
        <x:v>Unspecified</x:v>
      </x:c>
      <x:c r="K846" s="4" t="str">
        <x:f>IFERROR(INDEX('Crafting recipes'!$D$6:$D$1005,MATCH(B846,'Crafting recipes'!$A$6:$A$1005,0)),"MISSING ID")</x:f>
        <x:v>Proposal</x:v>
      </x:c>
      <x:c r="L846" s="4" t="str">
        <x:f>IFERROR(INDEX('Items'!$AD$6:$AD$1005,MATCH(D846,'Items'!$A$6:$A$1005,0)),"MISSING ID")</x:f>
        <x:v>Proposal</x:v>
      </x:c>
      <x:c r="M846" s="4" t="str">
        <x:f>IFERROR(INDEX('Crafting recipes'!$E$6:$E$1005,MATCH(B846,'Crafting recipes'!$A$6:$A$1005,0)),"MISSING ID")</x:f>
        <x:v>Partial proposal</x:v>
      </x:c>
      <x:c r="N846" s="4" t="str">
        <x:v>Candidate source or part only. Quantity, grade and method remain open.</x:v>
      </x:c>
      <x:c r="O846" s="4" t="str">
        <x:v>Collection expansion, October 15, 2026. New game proposal.</x:v>
      </x:c>
      <x:c r="P846" s="4" t="n">
        <x:f>IF(OR(C846="Ingredient candidate",C846="Consumed input",C846="Contained input",C846="Transform input"),IF(F846="T0",0,IF(F846="T1",1,IF(F846="T2",2,IF(F846="T3",3,IF(F846="T4",4,-1))))),-1)</x:f>
        <x:v>3</x:v>
      </x:c>
      <x:c r="Q846" s="4" t="n">
        <x:f>IF(AND(OR(C846="Ingredient candidate",C846="Consumed input",C846="Contained input",C846="Transform input"),P846=-1),1,0)</x:f>
        <x:v>0</x:v>
      </x:c>
    </x:row>
    <x:row r="847" ht="64" customHeight="1">
      <x:c r="A847" s="4" t="str">
        <x:v>design.collection.pressed_husk_apron.out</x:v>
      </x:c>
      <x:c r="B847" s="4" t="str">
        <x:v>design.collection.pressed_husk_apron</x:v>
      </x:c>
      <x:c r="C847" s="4" t="str">
        <x:v>Output</x:v>
      </x:c>
      <x:c r="D847" s="4" t="str">
        <x:v>proposal.collection.pressed_husk_apron</x:v>
      </x:c>
      <x:c r="E847" s="4" t="str">
        <x:f>IFERROR(INDEX('Items'!$B$6:$B$1005,MATCH(D847,'Items'!$A$6:$A$1005,0)),"MISSING ID")</x:f>
        <x:v>Pressed-husk apron</x:v>
      </x:c>
      <x:c r="F847" s="4" t="str">
        <x:f>IFERROR(INDEX('Items'!$C$6:$C$1005,MATCH(D847,'Items'!$A$6:$A$1005,0)),"MISSING ID")</x:f>
        <x:v>Not applicable</x:v>
      </x:c>
      <x:c r="G847" s="4" t="str">
        <x:f>IFERROR(INDEX('Items'!$D$6:$D$1005,MATCH(D847,'Items'!$A$6:$A$1005,0)),"MISSING ID")</x:f>
        <x:v>Equipment</x:v>
      </x:c>
      <x:c r="H847" s="4" t="str">
        <x:f>IFERROR(INDEX('Items'!$X$6:$X$1005,MATCH(D847,'Items'!$A$6:$A$1005,0)),"MISSING ID")</x:f>
        <x:v>Wearable</x:v>
      </x:c>
      <x:c r="I847" s="4"/>
      <x:c r="J847" s="4" t="str">
        <x:v>Unspecified</x:v>
      </x:c>
      <x:c r="K847" s="4" t="str">
        <x:f>IFERROR(INDEX('Crafting recipes'!$D$6:$D$1005,MATCH(B847,'Crafting recipes'!$A$6:$A$1005,0)),"MISSING ID")</x:f>
        <x:v>Proposal</x:v>
      </x:c>
      <x:c r="L847" s="4" t="str">
        <x:f>IFERROR(INDEX('Items'!$AD$6:$AD$1005,MATCH(D847,'Items'!$A$6:$A$1005,0)),"MISSING ID")</x:f>
        <x:v>Proposal</x:v>
      </x:c>
      <x:c r="M847" s="4" t="str">
        <x:f>IFERROR(INDEX('Crafting recipes'!$E$6:$E$1005,MATCH(B847,'Crafting recipes'!$A$6:$A$1005,0)),"MISSING ID")</x:f>
        <x:v>Partial proposal</x:v>
      </x:c>
      <x:c r="N847" s="4" t="str">
        <x:v>Candidate source or part only. Quantity, grade and method remain open.</x:v>
      </x:c>
      <x:c r="O847" s="4" t="str">
        <x:v>Collection expansion, October 15, 2026. New game proposal.</x:v>
      </x:c>
      <x:c r="P847" s="4" t="n">
        <x:f>IF(OR(C847="Ingredient candidate",C847="Consumed input",C847="Contained input",C847="Transform input"),IF(F847="T0",0,IF(F847="T1",1,IF(F847="T2",2,IF(F847="T3",3,IF(F847="T4",4,-1))))),-1)</x:f>
        <x:v>-1</x:v>
      </x:c>
      <x:c r="Q847" s="4" t="n">
        <x:f>IF(AND(OR(C847="Ingredient candidate",C847="Consumed input",C847="Contained input",C847="Transform input"),P847=-1),1,0)</x:f>
        <x:v>0</x:v>
      </x:c>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Equipment</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Equipment</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Everyday objects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Everyday objects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Everyday objects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Everyday objects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Cultural objects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Biological resources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Consumables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Biological resources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Consumables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Biological resources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Consumables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Biological resources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Consumables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t="str">
        <x:v>design.collection.toasted_culinary_phagia_crumbs.in.1</x:v>
      </x:c>
      <x:c r="B1021" s="4" t="str">
        <x:v>design.collection.toasted_culinary_phagia_crumbs</x:v>
      </x:c>
      <x:c r="C1021" s="4" t="str">
        <x:v>Ingredient candidate</x:v>
      </x:c>
      <x:c r="D1021" s="4" t="str">
        <x:v>proposal.collection.fine_culinary_phagia_meal</x:v>
      </x:c>
      <x:c r="E1021" s="4" t="str">
        <x:f>IFERROR(INDEX('Items'!$B$6:$B$1005,MATCH(D1021,'Items'!$A$6:$A$1005,0)),"MISSING ID")</x:f>
        <x:v>Fine culinary Phagia meal</x:v>
      </x:c>
      <x:c r="F1021" s="4" t="str">
        <x:f>IFERROR(INDEX('Items'!$C$6:$C$1005,MATCH(D1021,'Items'!$A$6:$A$1005,0)),"MISSING ID")</x:f>
        <x:v>T1</x:v>
      </x:c>
      <x:c r="G1021" s="4" t="str">
        <x:f>IFERROR(INDEX('Items'!$D$6:$D$1005,MATCH(D1021,'Items'!$A$6:$A$1005,0)),"MISSING ID")</x:f>
        <x:v>Consumables</x:v>
      </x:c>
      <x:c r="H1021" s="4" t="str">
        <x:f>IFERROR(INDEX('Items'!$X$6:$X$1005,MATCH(D1021,'Items'!$A$6:$A$1005,0)),"MISSING ID")</x:f>
        <x:v>Food material</x:v>
      </x:c>
      <x:c r="I1021" s="4"/>
      <x:c r="J1021" s="4" t="str">
        <x:v>Unspecified</x:v>
      </x:c>
      <x:c r="K1021" s="4" t="str">
        <x:f>IFERROR(INDEX('Crafting recipes'!$D$6:$D$1005,MATCH(B1021,'Crafting recipes'!$A$6:$A$1005,0)),"MISSING ID")</x:f>
        <x:v>Proposal</x:v>
      </x:c>
      <x:c r="L1021" s="4" t="str">
        <x:f>IFERROR(INDEX('Items'!$AD$6:$AD$1005,MATCH(D1021,'Items'!$A$6:$A$1005,0)),"MISSING ID")</x:f>
        <x:v>Proposal</x:v>
      </x:c>
      <x:c r="M1021" s="4" t="str">
        <x:f>IFERROR(INDEX('Crafting recipes'!$E$6:$E$1005,MATCH(B1021,'Crafting recipes'!$A$6:$A$1005,0)),"MISSING ID")</x:f>
        <x:v>Partial proposal</x:v>
      </x:c>
      <x:c r="N1021" s="4" t="str">
        <x:v>Candidate source or part only. Quantity, grade and method remain open.</x:v>
      </x:c>
      <x:c r="O1021" s="4" t="str">
        <x:v>Collection expansion, October 15, 2026. New game proposal.</x:v>
      </x:c>
      <x:c r="P1021" s="4" t="n">
        <x:f>IF(OR(C1021="Ingredient candidate",C1021="Consumed input",C1021="Contained input",C1021="Transform input"),IF(F1021="T0",0,IF(F1021="T1",1,IF(F1021="T2",2,IF(F1021="T3",3,IF(F1021="T4",4,-1))))),-1)</x:f>
        <x:v>1</x:v>
      </x:c>
      <x:c r="Q1021" s="4" t="n">
        <x:f>IF(AND(OR(C1021="Ingredient candidate",C1021="Consumed input",C1021="Contained input",C1021="Transform input"),P1021=-1),1,0)</x:f>
        <x:v>0</x:v>
      </x:c>
    </x:row>
    <x:row r="1022" ht="64" customHeight="1">
      <x:c r="A1022" s="4" t="str">
        <x:v>design.collection.toasted_culinary_phagia_crumbs.out</x:v>
      </x:c>
      <x:c r="B1022" s="4" t="str">
        <x:v>design.collection.toasted_culinary_phagia_crumbs</x:v>
      </x:c>
      <x:c r="C1022" s="4" t="str">
        <x:v>Output</x:v>
      </x:c>
      <x:c r="D1022" s="4" t="str">
        <x:v>proposal.collection.toasted_culinary_phagia_crumbs</x:v>
      </x:c>
      <x:c r="E1022" s="4" t="str">
        <x:f>IFERROR(INDEX('Items'!$B$6:$B$1005,MATCH(D1022,'Items'!$A$6:$A$1005,0)),"MISSING ID")</x:f>
        <x:v>Toasted culinary Phagia crumbs</x:v>
      </x:c>
      <x:c r="F1022" s="4" t="str">
        <x:f>IFERROR(INDEX('Items'!$C$6:$C$1005,MATCH(D1022,'Items'!$A$6:$A$1005,0)),"MISSING ID")</x:f>
        <x:v>T2</x:v>
      </x:c>
      <x:c r="G1022" s="4" t="str">
        <x:f>IFERROR(INDEX('Items'!$D$6:$D$1005,MATCH(D1022,'Items'!$A$6:$A$1005,0)),"MISSING ID")</x:f>
        <x:v>Consumables</x:v>
      </x:c>
      <x:c r="H1022" s="4" t="str">
        <x:f>IFERROR(INDEX('Items'!$X$6:$X$1005,MATCH(D1022,'Items'!$A$6:$A$1005,0)),"MISSING ID")</x:f>
        <x:v>Food material</x:v>
      </x:c>
      <x:c r="I1022" s="4"/>
      <x:c r="J1022" s="4" t="str">
        <x:v>Unspecified</x:v>
      </x:c>
      <x:c r="K1022" s="4" t="str">
        <x:f>IFERROR(INDEX('Crafting recipes'!$D$6:$D$1005,MATCH(B1022,'Crafting recipes'!$A$6:$A$1005,0)),"MISSING ID")</x:f>
        <x:v>Proposal</x:v>
      </x:c>
      <x:c r="L1022" s="4" t="str">
        <x:f>IFERROR(INDEX('Items'!$AD$6:$AD$1005,MATCH(D1022,'Items'!$A$6:$A$1005,0)),"MISSING ID")</x:f>
        <x:v>Proposal</x:v>
      </x:c>
      <x:c r="M1022" s="4" t="str">
        <x:f>IFERROR(INDEX('Crafting recipes'!$E$6:$E$1005,MATCH(B1022,'Crafting recipes'!$A$6:$A$1005,0)),"MISSING ID")</x:f>
        <x:v>Partial proposal</x:v>
      </x:c>
      <x:c r="N1022" s="4" t="str">
        <x:v>Candidate source or part only. Quantity, grade and method remain open.</x:v>
      </x:c>
      <x:c r="O1022" s="4" t="str">
        <x:v>Collection expansion, October 15, 2026. New game proposal.</x:v>
      </x:c>
      <x:c r="P1022" s="4" t="n">
        <x:f>IF(OR(C1022="Ingredient candidate",C1022="Consumed input",C1022="Contained input",C1022="Transform input"),IF(F1022="T0",0,IF(F1022="T1",1,IF(F1022="T2",2,IF(F1022="T3",3,IF(F1022="T4",4,-1))))),-1)</x:f>
        <x:v>-1</x:v>
      </x:c>
      <x:c r="Q1022" s="4" t="n">
        <x:f>IF(AND(OR(C1022="Ingredient candidate",C1022="Consumed input",C1022="Contained input",C1022="Transform input"),P1022=-1),1,0)</x:f>
        <x:v>0</x:v>
      </x:c>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Biological resources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Consumables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Biological resources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Consumables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Consumables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Consumables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Consumables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Consumables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proposal.natural.salts</x:v>
      </x:c>
      <x:c r="E1031" s="4" t="str">
        <x:f>IFERROR(INDEX('Items'!$B$6:$B$1005,MATCH(D1031,'Items'!$A$6:$A$1005,0)),"MISSING ID")</x:f>
        <x:v>Dry mineral salts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Consumables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Biological resources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Consumables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Biological resources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Consumables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Biological resources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Consumables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Consumables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proposal.collection.selected_edible_fauna_gland_tissue</x:v>
      </x:c>
      <x:c r="E1040" s="4" t="str">
        <x:f>IFERROR(INDEX('Items'!$B$6:$B$1005,MATCH(D1040,'Items'!$A$6:$A$1005,0)),"MISSING ID")</x:f>
        <x:v>Selected edible-fauna gland tissue</x:v>
      </x:c>
      <x:c r="F1040" s="4" t="str">
        <x:f>IFERROR(INDEX('Items'!$C$6:$C$1005,MATCH(D1040,'Items'!$A$6:$A$1005,0)),"MISSING ID")</x:f>
        <x:v>T0</x:v>
      </x:c>
      <x:c r="G1040" s="4" t="str">
        <x:f>IFERROR(INDEX('Items'!$D$6:$D$1005,MATCH(D1040,'Items'!$A$6:$A$1005,0)),"MISSING ID")</x:f>
        <x:v>Biological resources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Consumables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Biological resources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Consumables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Biological resources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Consumables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Consumables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Biological resources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Consumables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Consumables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Consumables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t="str">
        <x:v>design.collection.toasted_phagia_crumble_portion.in.1</x:v>
      </x:c>
      <x:c r="B1052" s="4" t="str">
        <x:v>design.collection.toasted_phagia_crumble_portion</x:v>
      </x:c>
      <x:c r="C1052" s="4" t="str">
        <x:v>Ingredient candidate</x:v>
      </x:c>
      <x:c r="D1052" s="4" t="str">
        <x:v>proposal.collection.toasted_culinary_phagia_crumbs</x:v>
      </x:c>
      <x:c r="E1052" s="4" t="str">
        <x:f>IFERROR(INDEX('Items'!$B$6:$B$1005,MATCH(D1052,'Items'!$A$6:$A$1005,0)),"MISSING ID")</x:f>
        <x:v>Toasted culinary Phagia crumbs</x:v>
      </x:c>
      <x:c r="F1052" s="4" t="str">
        <x:f>IFERROR(INDEX('Items'!$C$6:$C$1005,MATCH(D1052,'Items'!$A$6:$A$1005,0)),"MISSING ID")</x:f>
        <x:v>T2</x:v>
      </x:c>
      <x:c r="G1052" s="4" t="str">
        <x:f>IFERROR(INDEX('Items'!$D$6:$D$1005,MATCH(D1052,'Items'!$A$6:$A$1005,0)),"MISSING ID")</x:f>
        <x:v>Consumables</x:v>
      </x:c>
      <x:c r="H1052" s="4" t="str">
        <x:f>IFERROR(INDEX('Items'!$X$6:$X$1005,MATCH(D1052,'Items'!$A$6:$A$1005,0)),"MISSING ID")</x:f>
        <x:v>Food material</x:v>
      </x:c>
      <x:c r="I1052" s="4"/>
      <x:c r="J1052" s="4" t="str">
        <x:v>Unspecified</x:v>
      </x:c>
      <x:c r="K1052" s="4" t="str">
        <x:f>IFERROR(INDEX('Crafting recipes'!$D$6:$D$1005,MATCH(B1052,'Crafting recipes'!$A$6:$A$1005,0)),"MISSING ID")</x:f>
        <x:v>Proposal</x:v>
      </x:c>
      <x:c r="L1052" s="4" t="str">
        <x:f>IFERROR(INDEX('Items'!$AD$6:$AD$1005,MATCH(D1052,'Items'!$A$6:$A$1005,0)),"MISSING ID")</x:f>
        <x:v>Proposal</x:v>
      </x:c>
      <x:c r="M1052" s="4" t="str">
        <x:f>IFERROR(INDEX('Crafting recipes'!$E$6:$E$1005,MATCH(B1052,'Crafting recipes'!$A$6:$A$1005,0)),"MISSING ID")</x:f>
        <x:v>Partial proposal</x:v>
      </x:c>
      <x:c r="N1052" s="4" t="str">
        <x:v>Candidate source or part only. Quantity, grade and method remain open.</x:v>
      </x:c>
      <x:c r="O1052" s="4" t="str">
        <x:v>Collection expansion, October 15, 2026. New game proposal.</x:v>
      </x:c>
      <x:c r="P1052" s="4" t="n">
        <x:f>IF(OR(C1052="Ingredient candidate",C1052="Consumed input",C1052="Contained input",C1052="Transform input"),IF(F1052="T0",0,IF(F1052="T1",1,IF(F1052="T2",2,IF(F1052="T3",3,IF(F1052="T4",4,-1))))),-1)</x:f>
        <x:v>2</x:v>
      </x:c>
      <x:c r="Q1052" s="4" t="n">
        <x:f>IF(AND(OR(C1052="Ingredient candidate",C1052="Consumed input",C1052="Contained input",C1052="Transform input"),P1052=-1),1,0)</x:f>
        <x:v>0</x:v>
      </x:c>
    </x:row>
    <x:row r="1053" ht="64" customHeight="1">
      <x:c r="A1053" s="4" t="str">
        <x:v>design.collection.toasted_phagia_crumble_portion.in.2</x:v>
      </x:c>
      <x:c r="B1053" s="4" t="str">
        <x:v>design.collection.toasted_phagia_crumble_portion</x:v>
      </x:c>
      <x:c r="C1053" s="4" t="str">
        <x:v>Ingredient candidate</x:v>
      </x:c>
      <x:c r="D1053" s="4" t="str">
        <x:v>proposal.collection.reduced_culinary_phagia_concentrate</x:v>
      </x:c>
      <x:c r="E1053" s="4" t="str">
        <x:f>IFERROR(INDEX('Items'!$B$6:$B$1005,MATCH(D1053,'Items'!$A$6:$A$1005,0)),"MISSING ID")</x:f>
        <x:v>Reduced culinary Phagia concentrate</x:v>
      </x:c>
      <x:c r="F1053" s="4" t="str">
        <x:f>IFERROR(INDEX('Items'!$C$6:$C$1005,MATCH(D1053,'Items'!$A$6:$A$1005,0)),"MISSING ID")</x:f>
        <x:v>T2</x:v>
      </x:c>
      <x:c r="G1053" s="4" t="str">
        <x:f>IFERROR(INDEX('Items'!$D$6:$D$1005,MATCH(D1053,'Items'!$A$6:$A$1005,0)),"MISSING ID")</x:f>
        <x:v>Consumables</x:v>
      </x:c>
      <x:c r="H1053" s="4" t="str">
        <x:f>IFERROR(INDEX('Items'!$X$6:$X$1005,MATCH(D1053,'Items'!$A$6:$A$1005,0)),"MISSING ID")</x:f>
        <x:v>Food material</x:v>
      </x:c>
      <x:c r="I1053" s="4"/>
      <x:c r="J1053" s="4" t="str">
        <x:v>Unspecified</x:v>
      </x:c>
      <x:c r="K1053" s="4" t="str">
        <x:f>IFERROR(INDEX('Crafting recipes'!$D$6:$D$1005,MATCH(B1053,'Crafting recipes'!$A$6:$A$1005,0)),"MISSING ID")</x:f>
        <x:v>Proposal</x:v>
      </x:c>
      <x:c r="L1053" s="4" t="str">
        <x:f>IFERROR(INDEX('Items'!$AD$6:$AD$1005,MATCH(D1053,'Items'!$A$6:$A$1005,0)),"MISSING ID")</x:f>
        <x:v>Proposal</x:v>
      </x:c>
      <x:c r="M1053" s="4" t="str">
        <x:f>IFERROR(INDEX('Crafting recipes'!$E$6:$E$1005,MATCH(B1053,'Crafting recipes'!$A$6:$A$1005,0)),"MISSING ID")</x:f>
        <x:v>Partial proposal</x:v>
      </x:c>
      <x:c r="N1053" s="4" t="str">
        <x:v>Candidate source or part only. Quantity, grade and method remain open.</x:v>
      </x:c>
      <x:c r="O1053" s="4" t="str">
        <x:v>Collection expansion, October 15, 2026. New game proposal.</x:v>
      </x:c>
      <x:c r="P1053" s="4" t="n">
        <x:f>IF(OR(C1053="Ingredient candidate",C1053="Consumed input",C1053="Contained input",C1053="Transform input"),IF(F1053="T0",0,IF(F1053="T1",1,IF(F1053="T2",2,IF(F1053="T3",3,IF(F1053="T4",4,-1))))),-1)</x:f>
        <x:v>2</x:v>
      </x:c>
      <x:c r="Q1053" s="4" t="n">
        <x:f>IF(AND(OR(C1053="Ingredient candidate",C1053="Consumed input",C1053="Contained input",C1053="Transform input"),P1053=-1),1,0)</x:f>
        <x:v>0</x:v>
      </x:c>
    </x:row>
    <x:row r="1054" ht="64" customHeight="1">
      <x:c r="A1054" s="4" t="str">
        <x:v>design.collection.toasted_phagia_crumble_portion.out</x:v>
      </x:c>
      <x:c r="B1054" s="4" t="str">
        <x:v>design.collection.toasted_phagia_crumble_portion</x:v>
      </x:c>
      <x:c r="C1054" s="4" t="str">
        <x:v>Output</x:v>
      </x:c>
      <x:c r="D1054" s="4" t="str">
        <x:v>proposal.collection.toasted_phagia_crumble_portion</x:v>
      </x:c>
      <x:c r="E1054" s="4" t="str">
        <x:f>IFERROR(INDEX('Items'!$B$6:$B$1005,MATCH(D1054,'Items'!$A$6:$A$1005,0)),"MISSING ID")</x:f>
        <x:v>Toasted Phagia crumble portion</x:v>
      </x:c>
      <x:c r="F1054" s="4" t="str">
        <x:f>IFERROR(INDEX('Items'!$C$6:$C$1005,MATCH(D1054,'Items'!$A$6:$A$1005,0)),"MISSING ID")</x:f>
        <x:v>Not applicable</x:v>
      </x:c>
      <x:c r="G1054" s="4" t="str">
        <x:f>IFERROR(INDEX('Items'!$D$6:$D$1005,MATCH(D1054,'Items'!$A$6:$A$1005,0)),"MISSING ID")</x:f>
        <x:v>Consumables</x:v>
      </x:c>
      <x:c r="H1054" s="4" t="str">
        <x:f>IFERROR(INDEX('Items'!$X$6:$X$1005,MATCH(D1054,'Items'!$A$6:$A$1005,0)),"MISSING ID")</x:f>
        <x:v>Food consumable</x:v>
      </x:c>
      <x:c r="I1054" s="4"/>
      <x:c r="J1054" s="4" t="str">
        <x:v>Unspecified</x:v>
      </x:c>
      <x:c r="K1054" s="4" t="str">
        <x:f>IFERROR(INDEX('Crafting recipes'!$D$6:$D$1005,MATCH(B1054,'Crafting recipes'!$A$6:$A$1005,0)),"MISSING ID")</x:f>
        <x:v>Proposal</x:v>
      </x:c>
      <x:c r="L1054" s="4" t="str">
        <x:f>IFERROR(INDEX('Items'!$AD$6:$AD$1005,MATCH(D1054,'Items'!$A$6:$A$1005,0)),"MISSING ID")</x:f>
        <x:v>Proposal</x:v>
      </x:c>
      <x:c r="M1054" s="4" t="str">
        <x:f>IFERROR(INDEX('Crafting recipes'!$E$6:$E$1005,MATCH(B1054,'Crafting recipes'!$A$6:$A$1005,0)),"MISSING ID")</x:f>
        <x:v>Partial proposal</x:v>
      </x:c>
      <x:c r="N1054" s="4" t="str">
        <x:v>Candidate source or part only. Quantity, grade and method remain open.</x:v>
      </x:c>
      <x:c r="O1054" s="4" t="str">
        <x:v>Collection expansion, October 15, 2026. New game proposal.</x:v>
      </x:c>
      <x:c r="P1054" s="4" t="n">
        <x:f>IF(OR(C1054="Ingredient candidate",C1054="Consumed input",C1054="Contained input",C1054="Transform input"),IF(F1054="T0",0,IF(F1054="T1",1,IF(F1054="T2",2,IF(F1054="T3",3,IF(F1054="T4",4,-1))))),-1)</x:f>
        <x:v>-1</x:v>
      </x:c>
      <x:c r="Q1054" s="4" t="n">
        <x:f>IF(AND(OR(C1054="Ingredient candidate",C1054="Consumed input",C1054="Contained input",C1054="Transform input"),P1054=-1),1,0)</x:f>
        <x:v>0</x:v>
      </x:c>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Consumables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Consumables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t="str">
        <x:v>design.collection.strained_phagia_table_drink.in.1</x:v>
      </x:c>
      <x:c r="B1058" s="4" t="str">
        <x:v>design.collection.strained_phagia_table_drink</x:v>
      </x:c>
      <x:c r="C1058" s="4" t="str">
        <x:v>Ingredient candidate</x:v>
      </x:c>
      <x:c r="D1058" s="4" t="str">
        <x:v>proposal.collection.culinary_phagia_liquid_fraction</x:v>
      </x:c>
      <x:c r="E1058" s="4" t="str">
        <x:f>IFERROR(INDEX('Items'!$B$6:$B$1005,MATCH(D1058,'Items'!$A$6:$A$1005,0)),"MISSING ID")</x:f>
        <x:v>Culinary Phagia liquid fraction</x:v>
      </x:c>
      <x:c r="F1058" s="4" t="str">
        <x:f>IFERROR(INDEX('Items'!$C$6:$C$1005,MATCH(D1058,'Items'!$A$6:$A$1005,0)),"MISSING ID")</x:f>
        <x:v>T1</x:v>
      </x:c>
      <x:c r="G1058" s="4" t="str">
        <x:f>IFERROR(INDEX('Items'!$D$6:$D$1005,MATCH(D1058,'Items'!$A$6:$A$1005,0)),"MISSING ID")</x:f>
        <x:v>Consumables</x:v>
      </x:c>
      <x:c r="H1058" s="4" t="str">
        <x:f>IFERROR(INDEX('Items'!$X$6:$X$1005,MATCH(D1058,'Items'!$A$6:$A$1005,0)),"MISSING ID")</x:f>
        <x:v>Food material</x:v>
      </x:c>
      <x:c r="I1058" s="4"/>
      <x:c r="J1058" s="4" t="str">
        <x:v>Unspecified</x:v>
      </x:c>
      <x:c r="K1058" s="4" t="str">
        <x:f>IFERROR(INDEX('Crafting recipes'!$D$6:$D$1005,MATCH(B1058,'Crafting recipes'!$A$6:$A$1005,0)),"MISSING ID")</x:f>
        <x:v>Proposal</x:v>
      </x:c>
      <x:c r="L1058" s="4" t="str">
        <x:f>IFERROR(INDEX('Items'!$AD$6:$AD$1005,MATCH(D1058,'Items'!$A$6:$A$1005,0)),"MISSING ID")</x:f>
        <x:v>Proposal</x:v>
      </x:c>
      <x:c r="M1058" s="4" t="str">
        <x:f>IFERROR(INDEX('Crafting recipes'!$E$6:$E$1005,MATCH(B1058,'Crafting recipes'!$A$6:$A$1005,0)),"MISSING ID")</x:f>
        <x:v>Partial proposal</x:v>
      </x:c>
      <x:c r="N1058" s="4" t="str">
        <x:v>Candidate source or part only. Quantity, grade and method remain open.</x:v>
      </x:c>
      <x:c r="O1058" s="4" t="str">
        <x:v>Collection expansion, October 15, 2026. New game proposal.</x:v>
      </x:c>
      <x:c r="P1058" s="4" t="n">
        <x:f>IF(OR(C1058="Ingredient candidate",C1058="Consumed input",C1058="Contained input",C1058="Transform input"),IF(F1058="T0",0,IF(F1058="T1",1,IF(F1058="T2",2,IF(F1058="T3",3,IF(F1058="T4",4,-1))))),-1)</x:f>
        <x:v>1</x:v>
      </x:c>
      <x:c r="Q1058" s="4" t="n">
        <x:f>IF(AND(OR(C1058="Ingredient candidate",C1058="Consumed input",C1058="Contained input",C1058="Transform input"),P1058=-1),1,0)</x:f>
        <x:v>0</x:v>
      </x:c>
    </x:row>
    <x:row r="1059" ht="64" customHeight="1">
      <x:c r="A1059" s="4" t="str">
        <x:v>design.collection.strained_phagia_table_drink.out</x:v>
      </x:c>
      <x:c r="B1059" s="4" t="str">
        <x:v>design.collection.strained_phagia_table_drink</x:v>
      </x:c>
      <x:c r="C1059" s="4" t="str">
        <x:v>Output</x:v>
      </x:c>
      <x:c r="D1059" s="4" t="str">
        <x:v>proposal.collection.strained_phagia_table_drink</x:v>
      </x:c>
      <x:c r="E1059" s="4" t="str">
        <x:f>IFERROR(INDEX('Items'!$B$6:$B$1005,MATCH(D1059,'Items'!$A$6:$A$1005,0)),"MISSING ID")</x:f>
        <x:v>Strained Phagia table drink</x:v>
      </x:c>
      <x:c r="F1059" s="4" t="str">
        <x:f>IFERROR(INDEX('Items'!$C$6:$C$1005,MATCH(D1059,'Items'!$A$6:$A$1005,0)),"MISSING ID")</x:f>
        <x:v>Not applicable</x:v>
      </x:c>
      <x:c r="G1059" s="4" t="str">
        <x:f>IFERROR(INDEX('Items'!$D$6:$D$1005,MATCH(D1059,'Items'!$A$6:$A$1005,0)),"MISSING ID")</x:f>
        <x:v>Consumables</x:v>
      </x:c>
      <x:c r="H1059" s="4" t="str">
        <x:f>IFERROR(INDEX('Items'!$X$6:$X$1005,MATCH(D1059,'Items'!$A$6:$A$1005,0)),"MISSING ID")</x:f>
        <x:v>Drink consumable</x:v>
      </x:c>
      <x:c r="I1059" s="4"/>
      <x:c r="J1059" s="4" t="str">
        <x:v>Unspecified</x:v>
      </x:c>
      <x:c r="K1059" s="4" t="str">
        <x:f>IFERROR(INDEX('Crafting recipes'!$D$6:$D$1005,MATCH(B1059,'Crafting recipes'!$A$6:$A$1005,0)),"MISSING ID")</x:f>
        <x:v>Proposal</x:v>
      </x:c>
      <x:c r="L1059" s="4" t="str">
        <x:f>IFERROR(INDEX('Items'!$AD$6:$AD$1005,MATCH(D1059,'Items'!$A$6:$A$1005,0)),"MISSING ID")</x:f>
        <x:v>Proposal</x:v>
      </x:c>
      <x:c r="M1059" s="4" t="str">
        <x:f>IFERROR(INDEX('Crafting recipes'!$E$6:$E$1005,MATCH(B1059,'Crafting recipes'!$A$6:$A$1005,0)),"MISSING ID")</x:f>
        <x:v>Partial proposal</x:v>
      </x:c>
      <x:c r="N1059" s="4" t="str">
        <x:v>Candidate source or part only. Quantity, grade and method remain open.</x:v>
      </x:c>
      <x:c r="O1059" s="4" t="str">
        <x:v>Collection expansion, October 15, 2026. New game proposal.</x:v>
      </x:c>
      <x:c r="P1059" s="4" t="n">
        <x:f>IF(OR(C1059="Ingredient candidate",C1059="Consumed input",C1059="Contained input",C1059="Transform input"),IF(F1059="T0",0,IF(F1059="T1",1,IF(F1059="T2",2,IF(F1059="T3",3,IF(F1059="T4",4,-1))))),-1)</x:f>
        <x:v>-1</x:v>
      </x:c>
      <x:c r="Q1059" s="4" t="n">
        <x:f>IF(AND(OR(C1059="Ingredient candidate",C1059="Consumed input",C1059="Contained input",C1059="Transform input"),P1059=-1),1,0)</x:f>
        <x:v>0</x:v>
      </x:c>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Consumables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Consumables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t="str">
        <x:v>design.collection.sour_phagia_cup.in.1</x:v>
      </x:c>
      <x:c r="B1063" s="4" t="str">
        <x:v>design.collection.sour_phagia_cup</x:v>
      </x:c>
      <x:c r="C1063" s="4" t="str">
        <x:v>Ingredient candidate</x:v>
      </x:c>
      <x:c r="D1063" s="4" t="str">
        <x:v>proposal.collection.controlled_sour_phagia_base</x:v>
      </x:c>
      <x:c r="E1063" s="4" t="str">
        <x:f>IFERROR(INDEX('Items'!$B$6:$B$1005,MATCH(D1063,'Items'!$A$6:$A$1005,0)),"MISSING ID")</x:f>
        <x:v>Controlled-sour Phagia base</x:v>
      </x:c>
      <x:c r="F1063" s="4" t="str">
        <x:f>IFERROR(INDEX('Items'!$C$6:$C$1005,MATCH(D1063,'Items'!$A$6:$A$1005,0)),"MISSING ID")</x:f>
        <x:v>T1</x:v>
      </x:c>
      <x:c r="G1063" s="4" t="str">
        <x:f>IFERROR(INDEX('Items'!$D$6:$D$1005,MATCH(D1063,'Items'!$A$6:$A$1005,0)),"MISSING ID")</x:f>
        <x:v>Consumables</x:v>
      </x:c>
      <x:c r="H1063" s="4" t="str">
        <x:f>IFERROR(INDEX('Items'!$X$6:$X$1005,MATCH(D1063,'Items'!$A$6:$A$1005,0)),"MISSING ID")</x:f>
        <x:v>Food material</x:v>
      </x:c>
      <x:c r="I1063" s="4"/>
      <x:c r="J1063" s="4" t="str">
        <x:v>Unspecified</x:v>
      </x:c>
      <x:c r="K1063" s="4" t="str">
        <x:f>IFERROR(INDEX('Crafting recipes'!$D$6:$D$1005,MATCH(B1063,'Crafting recipes'!$A$6:$A$1005,0)),"MISSING ID")</x:f>
        <x:v>Proposal</x:v>
      </x:c>
      <x:c r="L1063" s="4" t="str">
        <x:f>IFERROR(INDEX('Items'!$AD$6:$AD$1005,MATCH(D1063,'Items'!$A$6:$A$1005,0)),"MISSING ID")</x:f>
        <x:v>Proposal</x:v>
      </x:c>
      <x:c r="M1063" s="4" t="str">
        <x:f>IFERROR(INDEX('Crafting recipes'!$E$6:$E$1005,MATCH(B1063,'Crafting recipes'!$A$6:$A$1005,0)),"MISSING ID")</x:f>
        <x:v>Partial proposal</x:v>
      </x:c>
      <x:c r="N1063" s="4" t="str">
        <x:v>Candidate source or part only. Quantity, grade and method remain open.</x:v>
      </x:c>
      <x:c r="O1063" s="4" t="str">
        <x:v>Collection expansion, October 15, 2026. New game proposal.</x:v>
      </x:c>
      <x:c r="P1063" s="4" t="n">
        <x:f>IF(OR(C1063="Ingredient candidate",C1063="Consumed input",C1063="Contained input",C1063="Transform input"),IF(F1063="T0",0,IF(F1063="T1",1,IF(F1063="T2",2,IF(F1063="T3",3,IF(F1063="T4",4,-1))))),-1)</x:f>
        <x:v>1</x:v>
      </x:c>
      <x:c r="Q1063" s="4" t="n">
        <x:f>IF(AND(OR(C1063="Ingredient candidate",C1063="Consumed input",C1063="Contained input",C1063="Transform input"),P1063=-1),1,0)</x:f>
        <x:v>0</x:v>
      </x:c>
    </x:row>
    <x:row r="1064" ht="64" customHeight="1">
      <x:c r="A1064" s="4" t="str">
        <x:v>design.collection.sour_phagia_cup.in.2</x:v>
      </x:c>
      <x:c r="B1064" s="4" t="str">
        <x:v>design.collection.sour_phagia_cup</x:v>
      </x:c>
      <x:c r="C1064" s="4" t="str">
        <x:v>Ingredient candidate</x:v>
      </x:c>
      <x:c r="D1064" s="4" t="str">
        <x:v>proposal.collection.culinary_phagia_liquid_fraction</x:v>
      </x:c>
      <x:c r="E1064" s="4" t="str">
        <x:f>IFERROR(INDEX('Items'!$B$6:$B$1005,MATCH(D1064,'Items'!$A$6:$A$1005,0)),"MISSING ID")</x:f>
        <x:v>Culinary Phagia liquid fraction</x:v>
      </x:c>
      <x:c r="F1064" s="4" t="str">
        <x:f>IFERROR(INDEX('Items'!$C$6:$C$1005,MATCH(D1064,'Items'!$A$6:$A$1005,0)),"MISSING ID")</x:f>
        <x:v>T1</x:v>
      </x:c>
      <x:c r="G1064" s="4" t="str">
        <x:f>IFERROR(INDEX('Items'!$D$6:$D$1005,MATCH(D1064,'Items'!$A$6:$A$1005,0)),"MISSING ID")</x:f>
        <x:v>Consumables</x:v>
      </x:c>
      <x:c r="H1064" s="4" t="str">
        <x:f>IFERROR(INDEX('Items'!$X$6:$X$1005,MATCH(D1064,'Items'!$A$6:$A$1005,0)),"MISSING ID")</x:f>
        <x:v>Food material</x:v>
      </x:c>
      <x:c r="I1064" s="4"/>
      <x:c r="J1064" s="4" t="str">
        <x:v>Unspecified</x:v>
      </x:c>
      <x:c r="K1064" s="4" t="str">
        <x:f>IFERROR(INDEX('Crafting recipes'!$D$6:$D$1005,MATCH(B1064,'Crafting recipes'!$A$6:$A$1005,0)),"MISSING ID")</x:f>
        <x:v>Proposal</x:v>
      </x:c>
      <x:c r="L1064" s="4" t="str">
        <x:f>IFERROR(INDEX('Items'!$AD$6:$AD$1005,MATCH(D1064,'Items'!$A$6:$A$1005,0)),"MISSING ID")</x:f>
        <x:v>Proposal</x:v>
      </x:c>
      <x:c r="M1064" s="4" t="str">
        <x:f>IFERROR(INDEX('Crafting recipes'!$E$6:$E$1005,MATCH(B1064,'Crafting recipes'!$A$6:$A$1005,0)),"MISSING ID")</x:f>
        <x:v>Partial proposal</x:v>
      </x:c>
      <x:c r="N1064" s="4" t="str">
        <x:v>Candidate source or part only. Quantity, grade and method remain open.</x:v>
      </x:c>
      <x:c r="O1064" s="4" t="str">
        <x:v>Collection expansion, October 15, 2026. New game proposal.</x:v>
      </x:c>
      <x:c r="P1064" s="4" t="n">
        <x:f>IF(OR(C1064="Ingredient candidate",C1064="Consumed input",C1064="Contained input",C1064="Transform input"),IF(F1064="T0",0,IF(F1064="T1",1,IF(F1064="T2",2,IF(F1064="T3",3,IF(F1064="T4",4,-1))))),-1)</x:f>
        <x:v>1</x:v>
      </x:c>
      <x:c r="Q1064" s="4" t="n">
        <x:f>IF(AND(OR(C1064="Ingredient candidate",C1064="Consumed input",C1064="Contained input",C1064="Transform input"),P1064=-1),1,0)</x:f>
        <x:v>0</x:v>
      </x:c>
    </x:row>
    <x:row r="1065" ht="64" customHeight="1">
      <x:c r="A1065" s="4" t="str">
        <x:v>design.collection.sour_phagia_cup.out</x:v>
      </x:c>
      <x:c r="B1065" s="4" t="str">
        <x:v>design.collection.sour_phagia_cup</x:v>
      </x:c>
      <x:c r="C1065" s="4" t="str">
        <x:v>Output</x:v>
      </x:c>
      <x:c r="D1065" s="4" t="str">
        <x:v>proposal.collection.sour_phagia_cup</x:v>
      </x:c>
      <x:c r="E1065" s="4" t="str">
        <x:f>IFERROR(INDEX('Items'!$B$6:$B$1005,MATCH(D1065,'Items'!$A$6:$A$1005,0)),"MISSING ID")</x:f>
        <x:v>Sour Phagia cup</x:v>
      </x:c>
      <x:c r="F1065" s="4" t="str">
        <x:f>IFERROR(INDEX('Items'!$C$6:$C$1005,MATCH(D1065,'Items'!$A$6:$A$1005,0)),"MISSING ID")</x:f>
        <x:v>Not applicable</x:v>
      </x:c>
      <x:c r="G1065" s="4" t="str">
        <x:f>IFERROR(INDEX('Items'!$D$6:$D$1005,MATCH(D1065,'Items'!$A$6:$A$1005,0)),"MISSING ID")</x:f>
        <x:v>Consumables</x:v>
      </x:c>
      <x:c r="H1065" s="4" t="str">
        <x:f>IFERROR(INDEX('Items'!$X$6:$X$1005,MATCH(D1065,'Items'!$A$6:$A$1005,0)),"MISSING ID")</x:f>
        <x:v>Drink consumable</x:v>
      </x:c>
      <x:c r="I1065" s="4"/>
      <x:c r="J1065" s="4" t="str">
        <x:v>Unspecified</x:v>
      </x:c>
      <x:c r="K1065" s="4" t="str">
        <x:f>IFERROR(INDEX('Crafting recipes'!$D$6:$D$1005,MATCH(B1065,'Crafting recipes'!$A$6:$A$1005,0)),"MISSING ID")</x:f>
        <x:v>Proposal</x:v>
      </x:c>
      <x:c r="L1065" s="4" t="str">
        <x:f>IFERROR(INDEX('Items'!$AD$6:$AD$1005,MATCH(D1065,'Items'!$A$6:$A$1005,0)),"MISSING ID")</x:f>
        <x:v>Proposal</x:v>
      </x:c>
      <x:c r="M1065" s="4" t="str">
        <x:f>IFERROR(INDEX('Crafting recipes'!$E$6:$E$1005,MATCH(B1065,'Crafting recipes'!$A$6:$A$1005,0)),"MISSING ID")</x:f>
        <x:v>Partial proposal</x:v>
      </x:c>
      <x:c r="N1065" s="4" t="str">
        <x:v>Candidate source or part only. Quantity, grade and method remain open.</x:v>
      </x:c>
      <x:c r="O1065" s="4" t="str">
        <x:v>Collection expansion, October 15, 2026. New game proposal.</x:v>
      </x:c>
      <x:c r="P1065" s="4" t="n">
        <x:f>IF(OR(C1065="Ingredient candidate",C1065="Consumed input",C1065="Contained input",C1065="Transform input"),IF(F1065="T0",0,IF(F1065="T1",1,IF(F1065="T2",2,IF(F1065="T3",3,IF(F1065="T4",4,-1))))),-1)</x:f>
        <x:v>-1</x:v>
      </x:c>
      <x:c r="Q1065" s="4" t="n">
        <x:f>IF(AND(OR(C1065="Ingredient candidate",C1065="Consumed input",C1065="Contained input",C1065="Transform input"),P1065=-1),1,0)</x:f>
        <x:v>0</x:v>
      </x:c>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Consumables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Consumables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t="str">
        <x:v>design.collection.toasted_phagia_infusion.in.1</x:v>
      </x:c>
      <x:c r="B1069" s="4" t="str">
        <x:v>design.collection.toasted_phagia_infusion</x:v>
      </x:c>
      <x:c r="C1069" s="4" t="str">
        <x:v>Ingredient candidate</x:v>
      </x:c>
      <x:c r="D1069" s="4" t="str">
        <x:v>proposal.collection.toasted_culinary_phagia_crumbs</x:v>
      </x:c>
      <x:c r="E1069" s="4" t="str">
        <x:f>IFERROR(INDEX('Items'!$B$6:$B$1005,MATCH(D1069,'Items'!$A$6:$A$1005,0)),"MISSING ID")</x:f>
        <x:v>Toasted culinary Phagia crumbs</x:v>
      </x:c>
      <x:c r="F1069" s="4" t="str">
        <x:f>IFERROR(INDEX('Items'!$C$6:$C$1005,MATCH(D1069,'Items'!$A$6:$A$1005,0)),"MISSING ID")</x:f>
        <x:v>T2</x:v>
      </x:c>
      <x:c r="G1069" s="4" t="str">
        <x:f>IFERROR(INDEX('Items'!$D$6:$D$1005,MATCH(D1069,'Items'!$A$6:$A$1005,0)),"MISSING ID")</x:f>
        <x:v>Consumables</x:v>
      </x:c>
      <x:c r="H1069" s="4" t="str">
        <x:f>IFERROR(INDEX('Items'!$X$6:$X$1005,MATCH(D1069,'Items'!$A$6:$A$1005,0)),"MISSING ID")</x:f>
        <x:v>Food material</x:v>
      </x:c>
      <x:c r="I1069" s="4"/>
      <x:c r="J1069" s="4" t="str">
        <x:v>Unspecified</x:v>
      </x:c>
      <x:c r="K1069" s="4" t="str">
        <x:f>IFERROR(INDEX('Crafting recipes'!$D$6:$D$1005,MATCH(B1069,'Crafting recipes'!$A$6:$A$1005,0)),"MISSING ID")</x:f>
        <x:v>Proposal</x:v>
      </x:c>
      <x:c r="L1069" s="4" t="str">
        <x:f>IFERROR(INDEX('Items'!$AD$6:$AD$1005,MATCH(D1069,'Items'!$A$6:$A$1005,0)),"MISSING ID")</x:f>
        <x:v>Proposal</x:v>
      </x:c>
      <x:c r="M1069" s="4" t="str">
        <x:f>IFERROR(INDEX('Crafting recipes'!$E$6:$E$1005,MATCH(B1069,'Crafting recipes'!$A$6:$A$1005,0)),"MISSING ID")</x:f>
        <x:v>Partial proposal</x:v>
      </x:c>
      <x:c r="N1069" s="4" t="str">
        <x:v>Candidate source or part only. Quantity, grade and method remain open.</x:v>
      </x:c>
      <x:c r="O1069" s="4" t="str">
        <x:v>Collection expansion, October 15, 2026. New game proposal.</x:v>
      </x:c>
      <x:c r="P1069" s="4" t="n">
        <x:f>IF(OR(C1069="Ingredient candidate",C1069="Consumed input",C1069="Contained input",C1069="Transform input"),IF(F1069="T0",0,IF(F1069="T1",1,IF(F1069="T2",2,IF(F1069="T3",3,IF(F1069="T4",4,-1))))),-1)</x:f>
        <x:v>2</x:v>
      </x:c>
      <x:c r="Q1069" s="4" t="n">
        <x:f>IF(AND(OR(C1069="Ingredient candidate",C1069="Consumed input",C1069="Contained input",C1069="Transform input"),P1069=-1),1,0)</x:f>
        <x:v>0</x:v>
      </x:c>
    </x:row>
    <x:row r="1070" ht="64" customHeight="1">
      <x:c r="A1070" s="4" t="str">
        <x:v>design.collection.toasted_phagia_infusion.in.2</x:v>
      </x:c>
      <x:c r="B1070" s="4" t="str">
        <x:v>design.collection.toasted_phagia_infusion</x:v>
      </x:c>
      <x:c r="C1070" s="4" t="str">
        <x:v>Ingredient candidate</x:v>
      </x:c>
      <x:c r="D1070" s="4" t="str">
        <x:v>proposal.collection.culinary_phagia_liquid_fraction</x:v>
      </x:c>
      <x:c r="E1070" s="4" t="str">
        <x:f>IFERROR(INDEX('Items'!$B$6:$B$1005,MATCH(D1070,'Items'!$A$6:$A$1005,0)),"MISSING ID")</x:f>
        <x:v>Culinary Phagia liquid fraction</x:v>
      </x:c>
      <x:c r="F1070" s="4" t="str">
        <x:f>IFERROR(INDEX('Items'!$C$6:$C$1005,MATCH(D1070,'Items'!$A$6:$A$1005,0)),"MISSING ID")</x:f>
        <x:v>T1</x:v>
      </x:c>
      <x:c r="G1070" s="4" t="str">
        <x:f>IFERROR(INDEX('Items'!$D$6:$D$1005,MATCH(D1070,'Items'!$A$6:$A$1005,0)),"MISSING ID")</x:f>
        <x:v>Consumables</x:v>
      </x:c>
      <x:c r="H1070" s="4" t="str">
        <x:f>IFERROR(INDEX('Items'!$X$6:$X$1005,MATCH(D1070,'Items'!$A$6:$A$1005,0)),"MISSING ID")</x:f>
        <x:v>Food material</x:v>
      </x:c>
      <x:c r="I1070" s="4"/>
      <x:c r="J1070" s="4" t="str">
        <x:v>Unspecified</x:v>
      </x:c>
      <x:c r="K1070" s="4" t="str">
        <x:f>IFERROR(INDEX('Crafting recipes'!$D$6:$D$1005,MATCH(B1070,'Crafting recipes'!$A$6:$A$1005,0)),"MISSING ID")</x:f>
        <x:v>Proposal</x:v>
      </x:c>
      <x:c r="L1070" s="4" t="str">
        <x:f>IFERROR(INDEX('Items'!$AD$6:$AD$1005,MATCH(D1070,'Items'!$A$6:$A$1005,0)),"MISSING ID")</x:f>
        <x:v>Proposal</x:v>
      </x:c>
      <x:c r="M1070" s="4" t="str">
        <x:f>IFERROR(INDEX('Crafting recipes'!$E$6:$E$1005,MATCH(B1070,'Crafting recipes'!$A$6:$A$1005,0)),"MISSING ID")</x:f>
        <x:v>Partial proposal</x:v>
      </x:c>
      <x:c r="N1070" s="4" t="str">
        <x:v>Candidate source or part only. Quantity, grade and method remain open.</x:v>
      </x:c>
      <x:c r="O1070" s="4" t="str">
        <x:v>Collection expansion, October 15, 2026. New game proposal.</x:v>
      </x:c>
      <x:c r="P1070" s="4" t="n">
        <x:f>IF(OR(C1070="Ingredient candidate",C1070="Consumed input",C1070="Contained input",C1070="Transform input"),IF(F1070="T0",0,IF(F1070="T1",1,IF(F1070="T2",2,IF(F1070="T3",3,IF(F1070="T4",4,-1))))),-1)</x:f>
        <x:v>1</x:v>
      </x:c>
      <x:c r="Q1070" s="4" t="n">
        <x:f>IF(AND(OR(C1070="Ingredient candidate",C1070="Consumed input",C1070="Contained input",C1070="Transform input"),P1070=-1),1,0)</x:f>
        <x:v>0</x:v>
      </x:c>
    </x:row>
    <x:row r="1071" ht="64" customHeight="1">
      <x:c r="A1071" s="4" t="str">
        <x:v>design.collection.toasted_phagia_infusion.out</x:v>
      </x:c>
      <x:c r="B1071" s="4" t="str">
        <x:v>design.collection.toasted_phagia_infusion</x:v>
      </x:c>
      <x:c r="C1071" s="4" t="str">
        <x:v>Output</x:v>
      </x:c>
      <x:c r="D1071" s="4" t="str">
        <x:v>proposal.collection.toasted_phagia_infusion</x:v>
      </x:c>
      <x:c r="E1071" s="4" t="str">
        <x:f>IFERROR(INDEX('Items'!$B$6:$B$1005,MATCH(D1071,'Items'!$A$6:$A$1005,0)),"MISSING ID")</x:f>
        <x:v>Toasted Phagia infusion</x:v>
      </x:c>
      <x:c r="F1071" s="4" t="str">
        <x:f>IFERROR(INDEX('Items'!$C$6:$C$1005,MATCH(D1071,'Items'!$A$6:$A$1005,0)),"MISSING ID")</x:f>
        <x:v>Not applicable</x:v>
      </x:c>
      <x:c r="G1071" s="4" t="str">
        <x:f>IFERROR(INDEX('Items'!$D$6:$D$1005,MATCH(D1071,'Items'!$A$6:$A$1005,0)),"MISSING ID")</x:f>
        <x:v>Consumables</x:v>
      </x:c>
      <x:c r="H1071" s="4" t="str">
        <x:f>IFERROR(INDEX('Items'!$X$6:$X$1005,MATCH(D1071,'Items'!$A$6:$A$1005,0)),"MISSING ID")</x:f>
        <x:v>Drink consumable</x:v>
      </x:c>
      <x:c r="I1071" s="4"/>
      <x:c r="J1071" s="4" t="str">
        <x:v>Unspecified</x:v>
      </x:c>
      <x:c r="K1071" s="4" t="str">
        <x:f>IFERROR(INDEX('Crafting recipes'!$D$6:$D$1005,MATCH(B1071,'Crafting recipes'!$A$6:$A$1005,0)),"MISSING ID")</x:f>
        <x:v>Proposal</x:v>
      </x:c>
      <x:c r="L1071" s="4" t="str">
        <x:f>IFERROR(INDEX('Items'!$AD$6:$AD$1005,MATCH(D1071,'Items'!$A$6:$A$1005,0)),"MISSING ID")</x:f>
        <x:v>Proposal</x:v>
      </x:c>
      <x:c r="M1071" s="4" t="str">
        <x:f>IFERROR(INDEX('Crafting recipes'!$E$6:$E$1005,MATCH(B1071,'Crafting recipes'!$A$6:$A$1005,0)),"MISSING ID")</x:f>
        <x:v>Partial proposal</x:v>
      </x:c>
      <x:c r="N1071" s="4" t="str">
        <x:v>Candidate source or part only. Quantity, grade and method remain open.</x:v>
      </x:c>
      <x:c r="O1071" s="4" t="str">
        <x:v>Collection expansion, October 15, 2026. New game proposal.</x:v>
      </x:c>
      <x:c r="P1071" s="4" t="n">
        <x:f>IF(OR(C1071="Ingredient candidate",C1071="Consumed input",C1071="Contained input",C1071="Transform input"),IF(F1071="T0",0,IF(F1071="T1",1,IF(F1071="T2",2,IF(F1071="T3",3,IF(F1071="T4",4,-1))))),-1)</x:f>
        <x:v>-1</x:v>
      </x:c>
      <x:c r="Q1071" s="4" t="n">
        <x:f>IF(AND(OR(C1071="Ingredient candidate",C1071="Consumed input",C1071="Contained input",C1071="Transform input"),P1071=-1),1,0)</x:f>
        <x:v>0</x:v>
      </x:c>
    </x:row>
    <x:row r="1072" ht="64" customHeight="1">
      <x:c r="A1072" s="4" t="str">
        <x:v>design.collection.travel_phagia_concentrate_drink.in.1</x:v>
      </x:c>
      <x:c r="B1072" s="4" t="str">
        <x:v>design.collection.travel_phagia_concentrate_drink</x:v>
      </x:c>
      <x:c r="C1072" s="4" t="str">
        <x:v>Ingredient candidate</x:v>
      </x:c>
      <x:c r="D1072" s="4" t="str">
        <x:v>proposal.collection.reduced_culinary_phagia_concentrate</x:v>
      </x:c>
      <x:c r="E1072" s="4" t="str">
        <x:f>IFERROR(INDEX('Items'!$B$6:$B$1005,MATCH(D1072,'Items'!$A$6:$A$1005,0)),"MISSING ID")</x:f>
        <x:v>Reduced culinary Phagia concentrate</x:v>
      </x:c>
      <x:c r="F1072" s="4" t="str">
        <x:f>IFERROR(INDEX('Items'!$C$6:$C$1005,MATCH(D1072,'Items'!$A$6:$A$1005,0)),"MISSING ID")</x:f>
        <x:v>T2</x:v>
      </x:c>
      <x:c r="G1072" s="4" t="str">
        <x:f>IFERROR(INDEX('Items'!$D$6:$D$1005,MATCH(D1072,'Items'!$A$6:$A$1005,0)),"MISSING ID")</x:f>
        <x:v>Consumables</x:v>
      </x:c>
      <x:c r="H1072" s="4" t="str">
        <x:f>IFERROR(INDEX('Items'!$X$6:$X$1005,MATCH(D1072,'Items'!$A$6:$A$1005,0)),"MISSING ID")</x:f>
        <x:v>Food material</x:v>
      </x:c>
      <x:c r="I1072" s="4"/>
      <x:c r="J1072" s="4" t="str">
        <x:v>Unspecified</x:v>
      </x:c>
      <x:c r="K1072" s="4" t="str">
        <x:f>IFERROR(INDEX('Crafting recipes'!$D$6:$D$1005,MATCH(B1072,'Crafting recipes'!$A$6:$A$1005,0)),"MISSING ID")</x:f>
        <x:v>Proposal</x:v>
      </x:c>
      <x:c r="L1072" s="4" t="str">
        <x:f>IFERROR(INDEX('Items'!$AD$6:$AD$1005,MATCH(D1072,'Items'!$A$6:$A$1005,0)),"MISSING ID")</x:f>
        <x:v>Proposal</x:v>
      </x:c>
      <x:c r="M1072" s="4" t="str">
        <x:f>IFERROR(INDEX('Crafting recipes'!$E$6:$E$1005,MATCH(B1072,'Crafting recipes'!$A$6:$A$1005,0)),"MISSING ID")</x:f>
        <x:v>Partial proposal</x:v>
      </x:c>
      <x:c r="N1072" s="4" t="str">
        <x:v>Candidate source or part only. Quantity, grade and method remain open.</x:v>
      </x:c>
      <x:c r="O1072" s="4" t="str">
        <x:v>Collection expansion, October 15, 2026. New game proposal.</x:v>
      </x:c>
      <x:c r="P1072" s="4" t="n">
        <x:f>IF(OR(C1072="Ingredient candidate",C1072="Consumed input",C1072="Contained input",C1072="Transform input"),IF(F1072="T0",0,IF(F1072="T1",1,IF(F1072="T2",2,IF(F1072="T3",3,IF(F1072="T4",4,-1))))),-1)</x:f>
        <x:v>2</x:v>
      </x:c>
      <x:c r="Q1072" s="4" t="n">
        <x:f>IF(AND(OR(C1072="Ingredient candidate",C1072="Consumed input",C1072="Contained input",C1072="Transform input"),P1072=-1),1,0)</x:f>
        <x:v>0</x:v>
      </x:c>
    </x:row>
    <x:row r="1073" ht="64" customHeight="1">
      <x:c r="A1073" s="4" t="str">
        <x:v>design.collection.travel_phagia_concentrate_drink.in.2</x:v>
      </x:c>
      <x:c r="B1073" s="4" t="str">
        <x:v>design.collection.travel_phagia_concentrate_drink</x:v>
      </x:c>
      <x:c r="C1073" s="4" t="str">
        <x:v>Ingredient candidate</x:v>
      </x:c>
      <x:c r="D1073" s="4" t="str">
        <x:v>proposal.collection.culinary_phagia_liquid_fraction</x:v>
      </x:c>
      <x:c r="E1073" s="4" t="str">
        <x:f>IFERROR(INDEX('Items'!$B$6:$B$1005,MATCH(D1073,'Items'!$A$6:$A$1005,0)),"MISSING ID")</x:f>
        <x:v>Culinary Phagia liquid fraction</x:v>
      </x:c>
      <x:c r="F1073" s="4" t="str">
        <x:f>IFERROR(INDEX('Items'!$C$6:$C$1005,MATCH(D1073,'Items'!$A$6:$A$1005,0)),"MISSING ID")</x:f>
        <x:v>T1</x:v>
      </x:c>
      <x:c r="G1073" s="4" t="str">
        <x:f>IFERROR(INDEX('Items'!$D$6:$D$1005,MATCH(D1073,'Items'!$A$6:$A$1005,0)),"MISSING ID")</x:f>
        <x:v>Consumables</x:v>
      </x:c>
      <x:c r="H1073" s="4" t="str">
        <x:f>IFERROR(INDEX('Items'!$X$6:$X$1005,MATCH(D1073,'Items'!$A$6:$A$1005,0)),"MISSING ID")</x:f>
        <x:v>Food material</x:v>
      </x:c>
      <x:c r="I1073" s="4"/>
      <x:c r="J1073" s="4" t="str">
        <x:v>Unspecified</x:v>
      </x:c>
      <x:c r="K1073" s="4" t="str">
        <x:f>IFERROR(INDEX('Crafting recipes'!$D$6:$D$1005,MATCH(B1073,'Crafting recipes'!$A$6:$A$1005,0)),"MISSING ID")</x:f>
        <x:v>Proposal</x:v>
      </x:c>
      <x:c r="L1073" s="4" t="str">
        <x:f>IFERROR(INDEX('Items'!$AD$6:$AD$1005,MATCH(D1073,'Items'!$A$6:$A$1005,0)),"MISSING ID")</x:f>
        <x:v>Proposal</x:v>
      </x:c>
      <x:c r="M1073" s="4" t="str">
        <x:f>IFERROR(INDEX('Crafting recipes'!$E$6:$E$1005,MATCH(B1073,'Crafting recipes'!$A$6:$A$1005,0)),"MISSING ID")</x:f>
        <x:v>Partial proposal</x:v>
      </x:c>
      <x:c r="N1073" s="4" t="str">
        <x:v>Candidate source or part only. Quantity, grade and method remain open.</x:v>
      </x:c>
      <x:c r="O1073" s="4" t="str">
        <x:v>Collection expansion, October 15, 2026. New game proposal.</x:v>
      </x:c>
      <x:c r="P1073" s="4" t="n">
        <x:f>IF(OR(C1073="Ingredient candidate",C1073="Consumed input",C1073="Contained input",C1073="Transform input"),IF(F1073="T0",0,IF(F1073="T1",1,IF(F1073="T2",2,IF(F1073="T3",3,IF(F1073="T4",4,-1))))),-1)</x:f>
        <x:v>1</x:v>
      </x:c>
      <x:c r="Q1073" s="4" t="n">
        <x:f>IF(AND(OR(C1073="Ingredient candidate",C1073="Consumed input",C1073="Contained input",C1073="Transform input"),P1073=-1),1,0)</x:f>
        <x:v>0</x:v>
      </x:c>
    </x:row>
    <x:row r="1074" ht="64" customHeight="1">
      <x:c r="A1074" s="4" t="str">
        <x:v>design.collection.travel_phagia_concentrate_drink.out</x:v>
      </x:c>
      <x:c r="B1074" s="4" t="str">
        <x:v>design.collection.travel_phagia_concentrate_drink</x:v>
      </x:c>
      <x:c r="C1074" s="4" t="str">
        <x:v>Output</x:v>
      </x:c>
      <x:c r="D1074" s="4" t="str">
        <x:v>proposal.collection.travel_phagia_concentrate_drink</x:v>
      </x:c>
      <x:c r="E1074" s="4" t="str">
        <x:f>IFERROR(INDEX('Items'!$B$6:$B$1005,MATCH(D1074,'Items'!$A$6:$A$1005,0)),"MISSING ID")</x:f>
        <x:v>Travel Phagia concentrate drink</x:v>
      </x:c>
      <x:c r="F1074" s="4" t="str">
        <x:f>IFERROR(INDEX('Items'!$C$6:$C$1005,MATCH(D1074,'Items'!$A$6:$A$1005,0)),"MISSING ID")</x:f>
        <x:v>Not applicable</x:v>
      </x:c>
      <x:c r="G1074" s="4" t="str">
        <x:f>IFERROR(INDEX('Items'!$D$6:$D$1005,MATCH(D1074,'Items'!$A$6:$A$1005,0)),"MISSING ID")</x:f>
        <x:v>Consumables</x:v>
      </x:c>
      <x:c r="H1074" s="4" t="str">
        <x:f>IFERROR(INDEX('Items'!$X$6:$X$1005,MATCH(D1074,'Items'!$A$6:$A$1005,0)),"MISSING ID")</x:f>
        <x:v>Drink consumable</x:v>
      </x:c>
      <x:c r="I1074" s="4"/>
      <x:c r="J1074" s="4" t="str">
        <x:v>Unspecified</x:v>
      </x:c>
      <x:c r="K1074" s="4" t="str">
        <x:f>IFERROR(INDEX('Crafting recipes'!$D$6:$D$1005,MATCH(B1074,'Crafting recipes'!$A$6:$A$1005,0)),"MISSING ID")</x:f>
        <x:v>Proposal</x:v>
      </x:c>
      <x:c r="L1074" s="4" t="str">
        <x:f>IFERROR(INDEX('Items'!$AD$6:$AD$1005,MATCH(D1074,'Items'!$A$6:$A$1005,0)),"MISSING ID")</x:f>
        <x:v>Proposal</x:v>
      </x:c>
      <x:c r="M1074" s="4" t="str">
        <x:f>IFERROR(INDEX('Crafting recipes'!$E$6:$E$1005,MATCH(B1074,'Crafting recipes'!$A$6:$A$1005,0)),"MISSING ID")</x:f>
        <x:v>Partial proposal</x:v>
      </x:c>
      <x:c r="N1074" s="4" t="str">
        <x:v>Candidate source or part only. Quantity, grade and method remain open.</x:v>
      </x:c>
      <x:c r="O1074" s="4" t="str">
        <x:v>Collection expansion, October 15, 2026. New game proposal.</x:v>
      </x:c>
      <x:c r="P1074" s="4" t="n">
        <x:f>IF(OR(C1074="Ingredient candidate",C1074="Consumed input",C1074="Contained input",C1074="Transform input"),IF(F1074="T0",0,IF(F1074="T1",1,IF(F1074="T2",2,IF(F1074="T3",3,IF(F1074="T4",4,-1))))),-1)</x:f>
        <x:v>-1</x:v>
      </x:c>
      <x:c r="Q1074" s="4" t="n">
        <x:f>IF(AND(OR(C1074="Ingredient candidate",C1074="Consumed input",C1074="Contained input",C1074="Transform input"),P1074=-1),1,0)</x:f>
        <x:v>0</x:v>
      </x:c>
    </x:row>
    <x:row r="1075" ht="64" customHeight="1">
      <x:c r="A1075" s="4" t="str">
        <x:v>design.collection.phagia_flake_suspension.in.1</x:v>
      </x:c>
      <x:c r="B1075" s="4" t="str">
        <x:v>design.collection.phagia_flake_suspension</x:v>
      </x:c>
      <x:c r="C1075" s="4" t="str">
        <x:v>Ingredient candidate</x:v>
      </x:c>
      <x:c r="D1075" s="4" t="str">
        <x:v>proposal.collection.pressed_culinary_phagia_flakes</x:v>
      </x:c>
      <x:c r="E1075" s="4" t="str">
        <x:f>IFERROR(INDEX('Items'!$B$6:$B$1005,MATCH(D1075,'Items'!$A$6:$A$1005,0)),"MISSING ID")</x:f>
        <x:v>Pressed culinary Phagia flakes</x:v>
      </x:c>
      <x:c r="F1075" s="4" t="str">
        <x:f>IFERROR(INDEX('Items'!$C$6:$C$1005,MATCH(D1075,'Items'!$A$6:$A$1005,0)),"MISSING ID")</x:f>
        <x:v>T1</x:v>
      </x:c>
      <x:c r="G1075" s="4" t="str">
        <x:f>IFERROR(INDEX('Items'!$D$6:$D$1005,MATCH(D1075,'Items'!$A$6:$A$1005,0)),"MISSING ID")</x:f>
        <x:v>Consumables</x:v>
      </x:c>
      <x:c r="H1075" s="4" t="str">
        <x:f>IFERROR(INDEX('Items'!$X$6:$X$1005,MATCH(D1075,'Items'!$A$6:$A$1005,0)),"MISSING ID")</x:f>
        <x:v>Food material</x:v>
      </x:c>
      <x:c r="I1075" s="4"/>
      <x:c r="J1075" s="4" t="str">
        <x:v>Unspecified</x:v>
      </x:c>
      <x:c r="K1075" s="4" t="str">
        <x:f>IFERROR(INDEX('Crafting recipes'!$D$6:$D$1005,MATCH(B1075,'Crafting recipes'!$A$6:$A$1005,0)),"MISSING ID")</x:f>
        <x:v>Proposal</x:v>
      </x:c>
      <x:c r="L1075" s="4" t="str">
        <x:f>IFERROR(INDEX('Items'!$AD$6:$AD$1005,MATCH(D1075,'Items'!$A$6:$A$1005,0)),"MISSING ID")</x:f>
        <x:v>Proposal</x:v>
      </x:c>
      <x:c r="M1075" s="4" t="str">
        <x:f>IFERROR(INDEX('Crafting recipes'!$E$6:$E$1005,MATCH(B1075,'Crafting recipes'!$A$6:$A$1005,0)),"MISSING ID")</x:f>
        <x:v>Partial proposal</x:v>
      </x:c>
      <x:c r="N1075" s="4" t="str">
        <x:v>Candidate source or part only. Quantity, grade and method remain open.</x:v>
      </x:c>
      <x:c r="O1075" s="4" t="str">
        <x:v>Collection expansion, October 15, 2026. New game proposal.</x:v>
      </x:c>
      <x:c r="P1075" s="4" t="n">
        <x:f>IF(OR(C1075="Ingredient candidate",C1075="Consumed input",C1075="Contained input",C1075="Transform input"),IF(F1075="T0",0,IF(F1075="T1",1,IF(F1075="T2",2,IF(F1075="T3",3,IF(F1075="T4",4,-1))))),-1)</x:f>
        <x:v>1</x:v>
      </x:c>
      <x:c r="Q1075" s="4" t="n">
        <x:f>IF(AND(OR(C1075="Ingredient candidate",C1075="Consumed input",C1075="Contained input",C1075="Transform input"),P1075=-1),1,0)</x:f>
        <x:v>0</x:v>
      </x:c>
    </x:row>
    <x:row r="1076" ht="64" customHeight="1">
      <x:c r="A1076" s="4" t="str">
        <x:v>design.collection.phagia_flake_suspension.in.2</x:v>
      </x:c>
      <x:c r="B1076" s="4" t="str">
        <x:v>design.collection.phagia_flake_suspension</x:v>
      </x:c>
      <x:c r="C1076" s="4" t="str">
        <x:v>Ingredient candidate</x:v>
      </x:c>
      <x:c r="D1076" s="4" t="str">
        <x:v>proposal.collection.culinary_phagia_liquid_fraction</x:v>
      </x:c>
      <x:c r="E1076" s="4" t="str">
        <x:f>IFERROR(INDEX('Items'!$B$6:$B$1005,MATCH(D1076,'Items'!$A$6:$A$1005,0)),"MISSING ID")</x:f>
        <x:v>Culinary Phagia liquid fraction</x:v>
      </x:c>
      <x:c r="F1076" s="4" t="str">
        <x:f>IFERROR(INDEX('Items'!$C$6:$C$1005,MATCH(D1076,'Items'!$A$6:$A$1005,0)),"MISSING ID")</x:f>
        <x:v>T1</x:v>
      </x:c>
      <x:c r="G1076" s="4" t="str">
        <x:f>IFERROR(INDEX('Items'!$D$6:$D$1005,MATCH(D1076,'Items'!$A$6:$A$1005,0)),"MISSING ID")</x:f>
        <x:v>Consumables</x:v>
      </x:c>
      <x:c r="H1076" s="4" t="str">
        <x:f>IFERROR(INDEX('Items'!$X$6:$X$1005,MATCH(D1076,'Items'!$A$6:$A$1005,0)),"MISSING ID")</x:f>
        <x:v>Food material</x:v>
      </x:c>
      <x:c r="I1076" s="4"/>
      <x:c r="J1076" s="4" t="str">
        <x:v>Unspecified</x:v>
      </x:c>
      <x:c r="K1076" s="4" t="str">
        <x:f>IFERROR(INDEX('Crafting recipes'!$D$6:$D$1005,MATCH(B1076,'Crafting recipes'!$A$6:$A$1005,0)),"MISSING ID")</x:f>
        <x:v>Proposal</x:v>
      </x:c>
      <x:c r="L1076" s="4" t="str">
        <x:f>IFERROR(INDEX('Items'!$AD$6:$AD$1005,MATCH(D1076,'Items'!$A$6:$A$1005,0)),"MISSING ID")</x:f>
        <x:v>Proposal</x:v>
      </x:c>
      <x:c r="M1076" s="4" t="str">
        <x:f>IFERROR(INDEX('Crafting recipes'!$E$6:$E$1005,MATCH(B1076,'Crafting recipes'!$A$6:$A$1005,0)),"MISSING ID")</x:f>
        <x:v>Partial proposal</x:v>
      </x:c>
      <x:c r="N1076" s="4" t="str">
        <x:v>Candidate source or part only. Quantity, grade and method remain open.</x:v>
      </x:c>
      <x:c r="O1076" s="4" t="str">
        <x:v>Collection expansion, October 15, 2026. New game proposal.</x:v>
      </x:c>
      <x:c r="P1076" s="4" t="n">
        <x:f>IF(OR(C1076="Ingredient candidate",C1076="Consumed input",C1076="Contained input",C1076="Transform input"),IF(F1076="T0",0,IF(F1076="T1",1,IF(F1076="T2",2,IF(F1076="T3",3,IF(F1076="T4",4,-1))))),-1)</x:f>
        <x:v>1</x:v>
      </x:c>
      <x:c r="Q1076" s="4" t="n">
        <x:f>IF(AND(OR(C1076="Ingredient candidate",C1076="Consumed input",C1076="Contained input",C1076="Transform input"),P1076=-1),1,0)</x:f>
        <x:v>0</x:v>
      </x:c>
    </x:row>
    <x:row r="1077" ht="64" customHeight="1">
      <x:c r="A1077" s="4" t="str">
        <x:v>design.collection.phagia_flake_suspension.out</x:v>
      </x:c>
      <x:c r="B1077" s="4" t="str">
        <x:v>design.collection.phagia_flake_suspension</x:v>
      </x:c>
      <x:c r="C1077" s="4" t="str">
        <x:v>Output</x:v>
      </x:c>
      <x:c r="D1077" s="4" t="str">
        <x:v>proposal.collection.phagia_flake_suspension</x:v>
      </x:c>
      <x:c r="E1077" s="4" t="str">
        <x:f>IFERROR(INDEX('Items'!$B$6:$B$1005,MATCH(D1077,'Items'!$A$6:$A$1005,0)),"MISSING ID")</x:f>
        <x:v>Phagia flake suspension</x:v>
      </x:c>
      <x:c r="F1077" s="4" t="str">
        <x:f>IFERROR(INDEX('Items'!$C$6:$C$1005,MATCH(D1077,'Items'!$A$6:$A$1005,0)),"MISSING ID")</x:f>
        <x:v>Not applicable</x:v>
      </x:c>
      <x:c r="G1077" s="4" t="str">
        <x:f>IFERROR(INDEX('Items'!$D$6:$D$1005,MATCH(D1077,'Items'!$A$6:$A$1005,0)),"MISSING ID")</x:f>
        <x:v>Consumables</x:v>
      </x:c>
      <x:c r="H1077" s="4" t="str">
        <x:f>IFERROR(INDEX('Items'!$X$6:$X$1005,MATCH(D1077,'Items'!$A$6:$A$1005,0)),"MISSING ID")</x:f>
        <x:v>Drink consumable</x:v>
      </x:c>
      <x:c r="I1077" s="4"/>
      <x:c r="J1077" s="4" t="str">
        <x:v>Unspecified</x:v>
      </x:c>
      <x:c r="K1077" s="4" t="str">
        <x:f>IFERROR(INDEX('Crafting recipes'!$D$6:$D$1005,MATCH(B1077,'Crafting recipes'!$A$6:$A$1005,0)),"MISSING ID")</x:f>
        <x:v>Proposal</x:v>
      </x:c>
      <x:c r="L1077" s="4" t="str">
        <x:f>IFERROR(INDEX('Items'!$AD$6:$AD$1005,MATCH(D1077,'Items'!$A$6:$A$1005,0)),"MISSING ID")</x:f>
        <x:v>Proposal</x:v>
      </x:c>
      <x:c r="M1077" s="4" t="str">
        <x:f>IFERROR(INDEX('Crafting recipes'!$E$6:$E$1005,MATCH(B1077,'Crafting recipes'!$A$6:$A$1005,0)),"MISSING ID")</x:f>
        <x:v>Partial proposal</x:v>
      </x:c>
      <x:c r="N1077" s="4" t="str">
        <x:v>Candidate source or part only. Quantity, grade and method remain open.</x:v>
      </x:c>
      <x:c r="O1077" s="4" t="str">
        <x:v>Collection expansion, October 15, 2026. New game proposal.</x:v>
      </x:c>
      <x:c r="P1077" s="4" t="n">
        <x:f>IF(OR(C1077="Ingredient candidate",C1077="Consumed input",C1077="Contained input",C1077="Transform input"),IF(F1077="T0",0,IF(F1077="T1",1,IF(F1077="T2",2,IF(F1077="T3",3,IF(F1077="T4",4,-1))))),-1)</x:f>
        <x:v>-1</x:v>
      </x:c>
      <x:c r="Q1077" s="4" t="n">
        <x:f>IF(AND(OR(C1077="Ingredient candidate",C1077="Consumed input",C1077="Contained input",C1077="Transform input"),P1077=-1),1,0)</x:f>
        <x:v>0</x:v>
      </x:c>
    </x:row>
    <x:row r="1078" ht="64" customHeight="1">
      <x:c r="A1078" s="4" t="str">
        <x:v>design.collection.whipped_phagia_foam_cup.in.1</x:v>
      </x:c>
      <x:c r="B1078" s="4" t="str">
        <x:v>design.collection.whipped_phagia_foam_cup</x:v>
      </x:c>
      <x:c r="C1078" s="4" t="str">
        <x:v>Ingredient candidate</x:v>
      </x:c>
      <x:c r="D1078" s="4" t="str">
        <x:v>proposal.collection.aerated_culinary_phagia_curd</x:v>
      </x:c>
      <x:c r="E1078" s="4" t="str">
        <x:f>IFERROR(INDEX('Items'!$B$6:$B$1005,MATCH(D1078,'Items'!$A$6:$A$1005,0)),"MISSING ID")</x:f>
        <x:v>Aerated culinary Phagia curd</x:v>
      </x:c>
      <x:c r="F1078" s="4" t="str">
        <x:f>IFERROR(INDEX('Items'!$C$6:$C$1005,MATCH(D1078,'Items'!$A$6:$A$1005,0)),"MISSING ID")</x:f>
        <x:v>T2</x:v>
      </x:c>
      <x:c r="G1078" s="4" t="str">
        <x:f>IFERROR(INDEX('Items'!$D$6:$D$1005,MATCH(D1078,'Items'!$A$6:$A$1005,0)),"MISSING ID")</x:f>
        <x:v>Consumables</x:v>
      </x:c>
      <x:c r="H1078" s="4" t="str">
        <x:f>IFERROR(INDEX('Items'!$X$6:$X$1005,MATCH(D1078,'Items'!$A$6:$A$1005,0)),"MISSING ID")</x:f>
        <x:v>Food material</x:v>
      </x:c>
      <x:c r="I1078" s="4"/>
      <x:c r="J1078" s="4" t="str">
        <x:v>Unspecified</x:v>
      </x:c>
      <x:c r="K1078" s="4" t="str">
        <x:f>IFERROR(INDEX('Crafting recipes'!$D$6:$D$1005,MATCH(B1078,'Crafting recipes'!$A$6:$A$1005,0)),"MISSING ID")</x:f>
        <x:v>Proposal</x:v>
      </x:c>
      <x:c r="L1078" s="4" t="str">
        <x:f>IFERROR(INDEX('Items'!$AD$6:$AD$1005,MATCH(D1078,'Items'!$A$6:$A$1005,0)),"MISSING ID")</x:f>
        <x:v>Proposal</x:v>
      </x:c>
      <x:c r="M1078" s="4" t="str">
        <x:f>IFERROR(INDEX('Crafting recipes'!$E$6:$E$1005,MATCH(B1078,'Crafting recipes'!$A$6:$A$1005,0)),"MISSING ID")</x:f>
        <x:v>Partial proposal</x:v>
      </x:c>
      <x:c r="N1078" s="4" t="str">
        <x:v>Candidate source or part only. Quantity, grade and method remain open.</x:v>
      </x:c>
      <x:c r="O1078" s="4" t="str">
        <x:v>Collection expansion, October 15, 2026. New game proposal.</x:v>
      </x:c>
      <x:c r="P1078" s="4" t="n">
        <x:f>IF(OR(C1078="Ingredient candidate",C1078="Consumed input",C1078="Contained input",C1078="Transform input"),IF(F1078="T0",0,IF(F1078="T1",1,IF(F1078="T2",2,IF(F1078="T3",3,IF(F1078="T4",4,-1))))),-1)</x:f>
        <x:v>2</x:v>
      </x:c>
      <x:c r="Q1078" s="4" t="n">
        <x:f>IF(AND(OR(C1078="Ingredient candidate",C1078="Consumed input",C1078="Contained input",C1078="Transform input"),P1078=-1),1,0)</x:f>
        <x:v>0</x:v>
      </x:c>
    </x:row>
    <x:row r="1079" ht="64" customHeight="1">
      <x:c r="A1079" s="4" t="str">
        <x:v>design.collection.whipped_phagia_foam_cup.in.2</x:v>
      </x:c>
      <x:c r="B1079" s="4" t="str">
        <x:v>design.collection.whipped_phagia_foam_cup</x:v>
      </x:c>
      <x:c r="C1079" s="4" t="str">
        <x:v>Ingredient candidate</x:v>
      </x:c>
      <x:c r="D1079" s="4" t="str">
        <x:v>proposal.collection.culinary_phagia_liquid_fraction</x:v>
      </x:c>
      <x:c r="E1079" s="4" t="str">
        <x:f>IFERROR(INDEX('Items'!$B$6:$B$1005,MATCH(D1079,'Items'!$A$6:$A$1005,0)),"MISSING ID")</x:f>
        <x:v>Culinary Phagia liquid fraction</x:v>
      </x:c>
      <x:c r="F1079" s="4" t="str">
        <x:f>IFERROR(INDEX('Items'!$C$6:$C$1005,MATCH(D1079,'Items'!$A$6:$A$1005,0)),"MISSING ID")</x:f>
        <x:v>T1</x:v>
      </x:c>
      <x:c r="G1079" s="4" t="str">
        <x:f>IFERROR(INDEX('Items'!$D$6:$D$1005,MATCH(D1079,'Items'!$A$6:$A$1005,0)),"MISSING ID")</x:f>
        <x:v>Consumables</x:v>
      </x:c>
      <x:c r="H1079" s="4" t="str">
        <x:f>IFERROR(INDEX('Items'!$X$6:$X$1005,MATCH(D1079,'Items'!$A$6:$A$1005,0)),"MISSING ID")</x:f>
        <x:v>Food material</x:v>
      </x:c>
      <x:c r="I1079" s="4"/>
      <x:c r="J1079" s="4" t="str">
        <x:v>Unspecified</x:v>
      </x:c>
      <x:c r="K1079" s="4" t="str">
        <x:f>IFERROR(INDEX('Crafting recipes'!$D$6:$D$1005,MATCH(B1079,'Crafting recipes'!$A$6:$A$1005,0)),"MISSING ID")</x:f>
        <x:v>Proposal</x:v>
      </x:c>
      <x:c r="L1079" s="4" t="str">
        <x:f>IFERROR(INDEX('Items'!$AD$6:$AD$1005,MATCH(D1079,'Items'!$A$6:$A$1005,0)),"MISSING ID")</x:f>
        <x:v>Proposal</x:v>
      </x:c>
      <x:c r="M1079" s="4" t="str">
        <x:f>IFERROR(INDEX('Crafting recipes'!$E$6:$E$1005,MATCH(B1079,'Crafting recipes'!$A$6:$A$1005,0)),"MISSING ID")</x:f>
        <x:v>Partial proposal</x:v>
      </x:c>
      <x:c r="N1079" s="4" t="str">
        <x:v>Candidate source or part only. Quantity, grade and method remain open.</x:v>
      </x:c>
      <x:c r="O1079" s="4" t="str">
        <x:v>Collection expansion, October 15, 2026. New game proposal.</x:v>
      </x:c>
      <x:c r="P1079" s="4" t="n">
        <x:f>IF(OR(C1079="Ingredient candidate",C1079="Consumed input",C1079="Contained input",C1079="Transform input"),IF(F1079="T0",0,IF(F1079="T1",1,IF(F1079="T2",2,IF(F1079="T3",3,IF(F1079="T4",4,-1))))),-1)</x:f>
        <x:v>1</x:v>
      </x:c>
      <x:c r="Q1079" s="4" t="n">
        <x:f>IF(AND(OR(C1079="Ingredient candidate",C1079="Consumed input",C1079="Contained input",C1079="Transform input"),P1079=-1),1,0)</x:f>
        <x:v>0</x:v>
      </x:c>
    </x:row>
    <x:row r="1080" ht="64" customHeight="1">
      <x:c r="A1080" s="4" t="str">
        <x:v>design.collection.whipped_phagia_foam_cup.out</x:v>
      </x:c>
      <x:c r="B1080" s="4" t="str">
        <x:v>design.collection.whipped_phagia_foam_cup</x:v>
      </x:c>
      <x:c r="C1080" s="4" t="str">
        <x:v>Output</x:v>
      </x:c>
      <x:c r="D1080" s="4" t="str">
        <x:v>proposal.collection.whipped_phagia_foam_cup</x:v>
      </x:c>
      <x:c r="E1080" s="4" t="str">
        <x:f>IFERROR(INDEX('Items'!$B$6:$B$1005,MATCH(D1080,'Items'!$A$6:$A$1005,0)),"MISSING ID")</x:f>
        <x:v>Whipped Phagia foam cup</x:v>
      </x:c>
      <x:c r="F1080" s="4" t="str">
        <x:f>IFERROR(INDEX('Items'!$C$6:$C$1005,MATCH(D1080,'Items'!$A$6:$A$1005,0)),"MISSING ID")</x:f>
        <x:v>Not applicable</x:v>
      </x:c>
      <x:c r="G1080" s="4" t="str">
        <x:f>IFERROR(INDEX('Items'!$D$6:$D$1005,MATCH(D1080,'Items'!$A$6:$A$1005,0)),"MISSING ID")</x:f>
        <x:v>Consumables</x:v>
      </x:c>
      <x:c r="H1080" s="4" t="str">
        <x:f>IFERROR(INDEX('Items'!$X$6:$X$1005,MATCH(D1080,'Items'!$A$6:$A$1005,0)),"MISSING ID")</x:f>
        <x:v>Drink consumable</x:v>
      </x:c>
      <x:c r="I1080" s="4"/>
      <x:c r="J1080" s="4" t="str">
        <x:v>Unspecified</x:v>
      </x:c>
      <x:c r="K1080" s="4" t="str">
        <x:f>IFERROR(INDEX('Crafting recipes'!$D$6:$D$1005,MATCH(B1080,'Crafting recipes'!$A$6:$A$1005,0)),"MISSING ID")</x:f>
        <x:v>Proposal</x:v>
      </x:c>
      <x:c r="L1080" s="4" t="str">
        <x:f>IFERROR(INDEX('Items'!$AD$6:$AD$1005,MATCH(D1080,'Items'!$A$6:$A$1005,0)),"MISSING ID")</x:f>
        <x:v>Proposal</x:v>
      </x:c>
      <x:c r="M1080" s="4" t="str">
        <x:f>IFERROR(INDEX('Crafting recipes'!$E$6:$E$1005,MATCH(B1080,'Crafting recipes'!$A$6:$A$1005,0)),"MISSING ID")</x:f>
        <x:v>Partial proposal</x:v>
      </x:c>
      <x:c r="N1080" s="4" t="str">
        <x:v>Candidate source or part only. Quantity, grade and method remain open.</x:v>
      </x:c>
      <x:c r="O1080" s="4" t="str">
        <x:v>Collection expansion, October 15, 2026. New game proposal.</x:v>
      </x:c>
      <x:c r="P1080" s="4" t="n">
        <x:f>IF(OR(C1080="Ingredient candidate",C1080="Consumed input",C1080="Contained input",C1080="Transform input"),IF(F1080="T0",0,IF(F1080="T1",1,IF(F1080="T2",2,IF(F1080="T3",3,IF(F1080="T4",4,-1))))),-1)</x:f>
        <x:v>-1</x:v>
      </x:c>
      <x:c r="Q1080" s="4" t="n">
        <x:f>IF(AND(OR(C1080="Ingredient candidate",C1080="Consumed input",C1080="Contained input",C1080="Transform input"),P1080=-1),1,0)</x:f>
        <x:v>0</x:v>
      </x:c>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Consumables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Consumables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Consumables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Consumables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Consumables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t="str">
        <x:v>design.collection.phagia_roe_celebration_drink.in.1</x:v>
      </x:c>
      <x:c r="B1089" s="4" t="str">
        <x:v>design.collection.phagia_roe_celebration_drink</x:v>
      </x:c>
      <x:c r="C1089" s="4" t="str">
        <x:v>Ingredient candidate</x:v>
      </x:c>
      <x:c r="D1089" s="4" t="str">
        <x:v>proposal.collection.selected_edible_fauna_roe</x:v>
      </x:c>
      <x:c r="E1089" s="4" t="str">
        <x:f>IFERROR(INDEX('Items'!$B$6:$B$1005,MATCH(D1089,'Items'!$A$6:$A$1005,0)),"MISSING ID")</x:f>
        <x:v>Selected edible-fauna roe</x:v>
      </x:c>
      <x:c r="F1089" s="4" t="str">
        <x:f>IFERROR(INDEX('Items'!$C$6:$C$1005,MATCH(D1089,'Items'!$A$6:$A$1005,0)),"MISSING ID")</x:f>
        <x:v>T1</x:v>
      </x:c>
      <x:c r="G1089" s="4" t="str">
        <x:f>IFERROR(INDEX('Items'!$D$6:$D$1005,MATCH(D1089,'Items'!$A$6:$A$1005,0)),"MISSING ID")</x:f>
        <x:v>Consumables</x:v>
      </x:c>
      <x:c r="H1089" s="4" t="str">
        <x:f>IFERROR(INDEX('Items'!$X$6:$X$1005,MATCH(D1089,'Items'!$A$6:$A$1005,0)),"MISSING ID")</x:f>
        <x:v>Food material</x:v>
      </x:c>
      <x:c r="I1089" s="4"/>
      <x:c r="J1089" s="4" t="str">
        <x:v>Unspecified</x:v>
      </x:c>
      <x:c r="K1089" s="4" t="str">
        <x:f>IFERROR(INDEX('Crafting recipes'!$D$6:$D$1005,MATCH(B1089,'Crafting recipes'!$A$6:$A$1005,0)),"MISSING ID")</x:f>
        <x:v>Proposal</x:v>
      </x:c>
      <x:c r="L1089" s="4" t="str">
        <x:f>IFERROR(INDEX('Items'!$AD$6:$AD$1005,MATCH(D1089,'Items'!$A$6:$A$1005,0)),"MISSING ID")</x:f>
        <x:v>Proposal</x:v>
      </x:c>
      <x:c r="M1089" s="4" t="str">
        <x:f>IFERROR(INDEX('Crafting recipes'!$E$6:$E$1005,MATCH(B1089,'Crafting recipes'!$A$6:$A$1005,0)),"MISSING ID")</x:f>
        <x:v>Partial proposal</x:v>
      </x:c>
      <x:c r="N1089" s="4" t="str">
        <x:v>Candidate source or part only. Quantity, grade and method remain open.</x:v>
      </x:c>
      <x:c r="O1089" s="4" t="str">
        <x:v>Collection expansion, October 15, 2026. New game proposal.</x:v>
      </x:c>
      <x:c r="P1089" s="4" t="n">
        <x:f>IF(OR(C1089="Ingredient candidate",C1089="Consumed input",C1089="Contained input",C1089="Transform input"),IF(F1089="T0",0,IF(F1089="T1",1,IF(F1089="T2",2,IF(F1089="T3",3,IF(F1089="T4",4,-1))))),-1)</x:f>
        <x:v>1</x:v>
      </x:c>
      <x:c r="Q1089" s="4" t="n">
        <x:f>IF(AND(OR(C1089="Ingredient candidate",C1089="Consumed input",C1089="Contained input",C1089="Transform input"),P1089=-1),1,0)</x:f>
        <x:v>0</x:v>
      </x:c>
    </x:row>
    <x:row r="1090" ht="64" customHeight="1">
      <x:c r="A1090" s="4" t="str">
        <x:v>design.collection.phagia_roe_celebration_drink.in.2</x:v>
      </x:c>
      <x:c r="B1090" s="4" t="str">
        <x:v>design.collection.phagia_roe_celebration_drink</x:v>
      </x:c>
      <x:c r="C1090" s="4" t="str">
        <x:v>Ingredient candidate</x:v>
      </x:c>
      <x:c r="D1090" s="4" t="str">
        <x:v>proposal.collection.culinary_phagia_liquid_fraction</x:v>
      </x:c>
      <x:c r="E1090" s="4" t="str">
        <x:f>IFERROR(INDEX('Items'!$B$6:$B$1005,MATCH(D1090,'Items'!$A$6:$A$1005,0)),"MISSING ID")</x:f>
        <x:v>Culinary Phagia liquid fraction</x:v>
      </x:c>
      <x:c r="F1090" s="4" t="str">
        <x:f>IFERROR(INDEX('Items'!$C$6:$C$1005,MATCH(D1090,'Items'!$A$6:$A$1005,0)),"MISSING ID")</x:f>
        <x:v>T1</x:v>
      </x:c>
      <x:c r="G1090" s="4" t="str">
        <x:f>IFERROR(INDEX('Items'!$D$6:$D$1005,MATCH(D1090,'Items'!$A$6:$A$1005,0)),"MISSING ID")</x:f>
        <x:v>Consumables</x:v>
      </x:c>
      <x:c r="H1090" s="4" t="str">
        <x:f>IFERROR(INDEX('Items'!$X$6:$X$1005,MATCH(D1090,'Items'!$A$6:$A$1005,0)),"MISSING ID")</x:f>
        <x:v>Food material</x:v>
      </x:c>
      <x:c r="I1090" s="4"/>
      <x:c r="J1090" s="4" t="str">
        <x:v>Unspecified</x:v>
      </x:c>
      <x:c r="K1090" s="4" t="str">
        <x:f>IFERROR(INDEX('Crafting recipes'!$D$6:$D$1005,MATCH(B1090,'Crafting recipes'!$A$6:$A$1005,0)),"MISSING ID")</x:f>
        <x:v>Proposal</x:v>
      </x:c>
      <x:c r="L1090" s="4" t="str">
        <x:f>IFERROR(INDEX('Items'!$AD$6:$AD$1005,MATCH(D1090,'Items'!$A$6:$A$1005,0)),"MISSING ID")</x:f>
        <x:v>Proposal</x:v>
      </x:c>
      <x:c r="M1090" s="4" t="str">
        <x:f>IFERROR(INDEX('Crafting recipes'!$E$6:$E$1005,MATCH(B1090,'Crafting recipes'!$A$6:$A$1005,0)),"MISSING ID")</x:f>
        <x:v>Partial proposal</x:v>
      </x:c>
      <x:c r="N1090" s="4" t="str">
        <x:v>Candidate source or part only. Quantity, grade and method remain open.</x:v>
      </x:c>
      <x:c r="O1090" s="4" t="str">
        <x:v>Collection expansion, October 15, 2026. New game proposal.</x:v>
      </x:c>
      <x:c r="P1090" s="4" t="n">
        <x:f>IF(OR(C1090="Ingredient candidate",C1090="Consumed input",C1090="Contained input",C1090="Transform input"),IF(F1090="T0",0,IF(F1090="T1",1,IF(F1090="T2",2,IF(F1090="T3",3,IF(F1090="T4",4,-1))))),-1)</x:f>
        <x:v>1</x:v>
      </x:c>
      <x:c r="Q1090" s="4" t="n">
        <x:f>IF(AND(OR(C1090="Ingredient candidate",C1090="Consumed input",C1090="Contained input",C1090="Transform input"),P1090=-1),1,0)</x:f>
        <x:v>0</x:v>
      </x:c>
    </x:row>
    <x:row r="1091" ht="64" customHeight="1">
      <x:c r="A1091" s="4" t="str">
        <x:v>design.collection.phagia_roe_celebration_drink.out</x:v>
      </x:c>
      <x:c r="B1091" s="4" t="str">
        <x:v>design.collection.phagia_roe_celebration_drink</x:v>
      </x:c>
      <x:c r="C1091" s="4" t="str">
        <x:v>Output</x:v>
      </x:c>
      <x:c r="D1091" s="4" t="str">
        <x:v>proposal.collection.phagia_roe_celebration_drink</x:v>
      </x:c>
      <x:c r="E1091" s="4" t="str">
        <x:f>IFERROR(INDEX('Items'!$B$6:$B$1005,MATCH(D1091,'Items'!$A$6:$A$1005,0)),"MISSING ID")</x:f>
        <x:v>Phagia roe celebration drink</x:v>
      </x:c>
      <x:c r="F1091" s="4" t="str">
        <x:f>IFERROR(INDEX('Items'!$C$6:$C$1005,MATCH(D1091,'Items'!$A$6:$A$1005,0)),"MISSING ID")</x:f>
        <x:v>Not applicable</x:v>
      </x:c>
      <x:c r="G1091" s="4" t="str">
        <x:f>IFERROR(INDEX('Items'!$D$6:$D$1005,MATCH(D1091,'Items'!$A$6:$A$1005,0)),"MISSING ID")</x:f>
        <x:v>Consumables</x:v>
      </x:c>
      <x:c r="H1091" s="4" t="str">
        <x:f>IFERROR(INDEX('Items'!$X$6:$X$1005,MATCH(D1091,'Items'!$A$6:$A$1005,0)),"MISSING ID")</x:f>
        <x:v>Drink consumable</x:v>
      </x:c>
      <x:c r="I1091" s="4"/>
      <x:c r="J1091" s="4" t="str">
        <x:v>Unspecified</x:v>
      </x:c>
      <x:c r="K1091" s="4" t="str">
        <x:f>IFERROR(INDEX('Crafting recipes'!$D$6:$D$1005,MATCH(B1091,'Crafting recipes'!$A$6:$A$1005,0)),"MISSING ID")</x:f>
        <x:v>Proposal</x:v>
      </x:c>
      <x:c r="L1091" s="4" t="str">
        <x:f>IFERROR(INDEX('Items'!$AD$6:$AD$1005,MATCH(D1091,'Items'!$A$6:$A$1005,0)),"MISSING ID")</x:f>
        <x:v>Proposal</x:v>
      </x:c>
      <x:c r="M1091" s="4" t="str">
        <x:f>IFERROR(INDEX('Crafting recipes'!$E$6:$E$1005,MATCH(B1091,'Crafting recipes'!$A$6:$A$1005,0)),"MISSING ID")</x:f>
        <x:v>Partial proposal</x:v>
      </x:c>
      <x:c r="N1091" s="4" t="str">
        <x:v>Candidate source or part only. Quantity, grade and method remain open.</x:v>
      </x:c>
      <x:c r="O1091" s="4" t="str">
        <x:v>Collection expansion, October 15, 2026. New game proposal.</x:v>
      </x:c>
      <x:c r="P1091" s="4" t="n">
        <x:f>IF(OR(C1091="Ingredient candidate",C1091="Consumed input",C1091="Contained input",C1091="Transform input"),IF(F1091="T0",0,IF(F1091="T1",1,IF(F1091="T2",2,IF(F1091="T3",3,IF(F1091="T4",4,-1))))),-1)</x:f>
        <x:v>-1</x:v>
      </x:c>
      <x:c r="Q1091" s="4" t="n">
        <x:f>IF(AND(OR(C1091="Ingredient candidate",C1091="Consumed input",C1091="Contained input",C1091="Transform input"),P1091=-1),1,0)</x:f>
        <x:v>0</x:v>
      </x:c>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Consumables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Consumables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Consumables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Consumables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Consumables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Consumables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t="str">
        <x:v>design.collection.phagia_gel_sipping_portion.in.1</x:v>
      </x:c>
      <x:c r="B1101" s="4" t="str">
        <x:v>design.collection.phagia_gel_sipping_portion</x:v>
      </x:c>
      <x:c r="C1101" s="4" t="str">
        <x:v>Ingredient candidate</x:v>
      </x:c>
      <x:c r="D1101" s="4" t="str">
        <x:v>proposal.collection.selected_edible_fauna_gel</x:v>
      </x:c>
      <x:c r="E1101" s="4" t="str">
        <x:f>IFERROR(INDEX('Items'!$B$6:$B$1005,MATCH(D1101,'Items'!$A$6:$A$1005,0)),"MISSING ID")</x:f>
        <x:v>Selected edible-fauna gel</x:v>
      </x:c>
      <x:c r="F1101" s="4" t="str">
        <x:f>IFERROR(INDEX('Items'!$C$6:$C$1005,MATCH(D1101,'Items'!$A$6:$A$1005,0)),"MISSING ID")</x:f>
        <x:v>T1</x:v>
      </x:c>
      <x:c r="G1101" s="4" t="str">
        <x:f>IFERROR(INDEX('Items'!$D$6:$D$1005,MATCH(D1101,'Items'!$A$6:$A$1005,0)),"MISSING ID")</x:f>
        <x:v>Consumables</x:v>
      </x:c>
      <x:c r="H1101" s="4" t="str">
        <x:f>IFERROR(INDEX('Items'!$X$6:$X$1005,MATCH(D1101,'Items'!$A$6:$A$1005,0)),"MISSING ID")</x:f>
        <x:v>Food material</x:v>
      </x:c>
      <x:c r="I1101" s="4"/>
      <x:c r="J1101" s="4" t="str">
        <x:v>Unspecified</x:v>
      </x:c>
      <x:c r="K1101" s="4" t="str">
        <x:f>IFERROR(INDEX('Crafting recipes'!$D$6:$D$1005,MATCH(B1101,'Crafting recipes'!$A$6:$A$1005,0)),"MISSING ID")</x:f>
        <x:v>Proposal</x:v>
      </x:c>
      <x:c r="L1101" s="4" t="str">
        <x:f>IFERROR(INDEX('Items'!$AD$6:$AD$1005,MATCH(D1101,'Items'!$A$6:$A$1005,0)),"MISSING ID")</x:f>
        <x:v>Proposal</x:v>
      </x:c>
      <x:c r="M1101" s="4" t="str">
        <x:f>IFERROR(INDEX('Crafting recipes'!$E$6:$E$1005,MATCH(B1101,'Crafting recipes'!$A$6:$A$1005,0)),"MISSING ID")</x:f>
        <x:v>Partial proposal</x:v>
      </x:c>
      <x:c r="N1101" s="4" t="str">
        <x:v>Candidate source or part only. Quantity, grade and method remain open.</x:v>
      </x:c>
      <x:c r="O1101" s="4" t="str">
        <x:v>Collection expansion, October 15, 2026. New game proposal.</x:v>
      </x:c>
      <x:c r="P1101" s="4" t="n">
        <x:f>IF(OR(C1101="Ingredient candidate",C1101="Consumed input",C1101="Contained input",C1101="Transform input"),IF(F1101="T0",0,IF(F1101="T1",1,IF(F1101="T2",2,IF(F1101="T3",3,IF(F1101="T4",4,-1))))),-1)</x:f>
        <x:v>1</x:v>
      </x:c>
      <x:c r="Q1101" s="4" t="n">
        <x:f>IF(AND(OR(C1101="Ingredient candidate",C1101="Consumed input",C1101="Contained input",C1101="Transform input"),P1101=-1),1,0)</x:f>
        <x:v>0</x:v>
      </x:c>
    </x:row>
    <x:row r="1102" ht="64" customHeight="1">
      <x:c r="A1102" s="4" t="str">
        <x:v>design.collection.phagia_gel_sipping_portion.in.2</x:v>
      </x:c>
      <x:c r="B1102" s="4" t="str">
        <x:v>design.collection.phagia_gel_sipping_portion</x:v>
      </x:c>
      <x:c r="C1102" s="4" t="str">
        <x:v>Ingredient candidate</x:v>
      </x:c>
      <x:c r="D1102" s="4" t="str">
        <x:v>proposal.collection.culinary_phagia_liquid_fraction</x:v>
      </x:c>
      <x:c r="E1102" s="4" t="str">
        <x:f>IFERROR(INDEX('Items'!$B$6:$B$1005,MATCH(D1102,'Items'!$A$6:$A$1005,0)),"MISSING ID")</x:f>
        <x:v>Culinary Phagia liquid fraction</x:v>
      </x:c>
      <x:c r="F1102" s="4" t="str">
        <x:f>IFERROR(INDEX('Items'!$C$6:$C$1005,MATCH(D1102,'Items'!$A$6:$A$1005,0)),"MISSING ID")</x:f>
        <x:v>T1</x:v>
      </x:c>
      <x:c r="G1102" s="4" t="str">
        <x:f>IFERROR(INDEX('Items'!$D$6:$D$1005,MATCH(D1102,'Items'!$A$6:$A$1005,0)),"MISSING ID")</x:f>
        <x:v>Consumables</x:v>
      </x:c>
      <x:c r="H1102" s="4" t="str">
        <x:f>IFERROR(INDEX('Items'!$X$6:$X$1005,MATCH(D1102,'Items'!$A$6:$A$1005,0)),"MISSING ID")</x:f>
        <x:v>Food material</x:v>
      </x:c>
      <x:c r="I1102" s="4"/>
      <x:c r="J1102" s="4" t="str">
        <x:v>Unspecified</x:v>
      </x:c>
      <x:c r="K1102" s="4" t="str">
        <x:f>IFERROR(INDEX('Crafting recipes'!$D$6:$D$1005,MATCH(B1102,'Crafting recipes'!$A$6:$A$1005,0)),"MISSING ID")</x:f>
        <x:v>Proposal</x:v>
      </x:c>
      <x:c r="L1102" s="4" t="str">
        <x:f>IFERROR(INDEX('Items'!$AD$6:$AD$1005,MATCH(D1102,'Items'!$A$6:$A$1005,0)),"MISSING ID")</x:f>
        <x:v>Proposal</x:v>
      </x:c>
      <x:c r="M1102" s="4" t="str">
        <x:f>IFERROR(INDEX('Crafting recipes'!$E$6:$E$1005,MATCH(B1102,'Crafting recipes'!$A$6:$A$1005,0)),"MISSING ID")</x:f>
        <x:v>Partial proposal</x:v>
      </x:c>
      <x:c r="N1102" s="4" t="str">
        <x:v>Candidate source or part only. Quantity, grade and method remain open.</x:v>
      </x:c>
      <x:c r="O1102" s="4" t="str">
        <x:v>Collection expansion, October 15, 2026. New game proposal.</x:v>
      </x:c>
      <x:c r="P1102" s="4" t="n">
        <x:f>IF(OR(C1102="Ingredient candidate",C1102="Consumed input",C1102="Contained input",C1102="Transform input"),IF(F1102="T0",0,IF(F1102="T1",1,IF(F1102="T2",2,IF(F1102="T3",3,IF(F1102="T4",4,-1))))),-1)</x:f>
        <x:v>1</x:v>
      </x:c>
      <x:c r="Q1102" s="4" t="n">
        <x:f>IF(AND(OR(C1102="Ingredient candidate",C1102="Consumed input",C1102="Contained input",C1102="Transform input"),P1102=-1),1,0)</x:f>
        <x:v>0</x:v>
      </x:c>
    </x:row>
    <x:row r="1103" ht="64" customHeight="1">
      <x:c r="A1103" s="4" t="str">
        <x:v>design.collection.phagia_gel_sipping_portion.out</x:v>
      </x:c>
      <x:c r="B1103" s="4" t="str">
        <x:v>design.collection.phagia_gel_sipping_portion</x:v>
      </x:c>
      <x:c r="C1103" s="4" t="str">
        <x:v>Output</x:v>
      </x:c>
      <x:c r="D1103" s="4" t="str">
        <x:v>proposal.collection.phagia_gel_sipping_portion</x:v>
      </x:c>
      <x:c r="E1103" s="4" t="str">
        <x:f>IFERROR(INDEX('Items'!$B$6:$B$1005,MATCH(D1103,'Items'!$A$6:$A$1005,0)),"MISSING ID")</x:f>
        <x:v>Phagia gel sipping portion</x:v>
      </x:c>
      <x:c r="F1103" s="4" t="str">
        <x:f>IFERROR(INDEX('Items'!$C$6:$C$1005,MATCH(D1103,'Items'!$A$6:$A$1005,0)),"MISSING ID")</x:f>
        <x:v>Not applicable</x:v>
      </x:c>
      <x:c r="G1103" s="4" t="str">
        <x:f>IFERROR(INDEX('Items'!$D$6:$D$1005,MATCH(D1103,'Items'!$A$6:$A$1005,0)),"MISSING ID")</x:f>
        <x:v>Consumables</x:v>
      </x:c>
      <x:c r="H1103" s="4" t="str">
        <x:f>IFERROR(INDEX('Items'!$X$6:$X$1005,MATCH(D1103,'Items'!$A$6:$A$1005,0)),"MISSING ID")</x:f>
        <x:v>Drink consumable</x:v>
      </x:c>
      <x:c r="I1103" s="4"/>
      <x:c r="J1103" s="4" t="str">
        <x:v>Unspecified</x:v>
      </x:c>
      <x:c r="K1103" s="4" t="str">
        <x:f>IFERROR(INDEX('Crafting recipes'!$D$6:$D$1005,MATCH(B1103,'Crafting recipes'!$A$6:$A$1005,0)),"MISSING ID")</x:f>
        <x:v>Proposal</x:v>
      </x:c>
      <x:c r="L1103" s="4" t="str">
        <x:f>IFERROR(INDEX('Items'!$AD$6:$AD$1005,MATCH(D1103,'Items'!$A$6:$A$1005,0)),"MISSING ID")</x:f>
        <x:v>Proposal</x:v>
      </x:c>
      <x:c r="M1103" s="4" t="str">
        <x:f>IFERROR(INDEX('Crafting recipes'!$E$6:$E$1005,MATCH(B1103,'Crafting recipes'!$A$6:$A$1005,0)),"MISSING ID")</x:f>
        <x:v>Partial proposal</x:v>
      </x:c>
      <x:c r="N1103" s="4" t="str">
        <x:v>Candidate source or part only. Quantity, grade and method remain open.</x:v>
      </x:c>
      <x:c r="O1103" s="4" t="str">
        <x:v>Collection expansion, October 15, 2026. New game proposal.</x:v>
      </x:c>
      <x:c r="P1103" s="4" t="n">
        <x:f>IF(OR(C1103="Ingredient candidate",C1103="Consumed input",C1103="Contained input",C1103="Transform input"),IF(F1103="T0",0,IF(F1103="T1",1,IF(F1103="T2",2,IF(F1103="T3",3,IF(F1103="T4",4,-1))))),-1)</x:f>
        <x:v>-1</x:v>
      </x:c>
      <x:c r="Q1103" s="4" t="n">
        <x:f>IF(AND(OR(C1103="Ingredient candidate",C1103="Consumed input",C1103="Contained input",C1103="Transform input"),P1103=-1),1,0)</x:f>
        <x:v>0</x:v>
      </x:c>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Consumables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Consumables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Consumables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Consumables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Field supplies</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Field supplies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Containers</x:v>
      </x:c>
      <x:c r="H1140" s="4" t="str">
        <x:f>IFERROR(INDEX('Items'!$X$6:$X$1005,MATCH(D1140,'Items'!$A$6:$A$1005,0)),"MISSING ID")</x:f>
        <x:v>Container</x:v>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Equipment</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Field supplies</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t="str">
        <x:v>design.collection.cable_grip_canyon_ascender.in.1</x:v>
      </x:c>
      <x:c r="B1167" s="4" t="str">
        <x:v>design.collection.cable_grip_canyon_ascender</x:v>
      </x:c>
      <x:c r="C1167" s="4" t="str">
        <x:v>Ingredient candidate</x:v>
      </x:c>
      <x:c r="D1167" s="4" t="str">
        <x:v>author.metallurgy.steel_stock</x:v>
      </x:c>
      <x:c r="E1167" s="4" t="str">
        <x:f>IFERROR(INDEX('Items'!$B$6:$B$1005,MATCH(D1167,'Items'!$A$6:$A$1005,0)),"MISSING ID")</x:f>
        <x:v>Steel stock</x:v>
      </x:c>
      <x:c r="F1167" s="4" t="str">
        <x:f>IFERROR(INDEX('Items'!$C$6:$C$1005,MATCH(D1167,'Items'!$A$6:$A$1005,0)),"MISSING ID")</x:f>
        <x:v>T2</x:v>
      </x:c>
      <x:c r="G1167" s="4" t="str">
        <x:f>IFERROR(INDEX('Items'!$D$6:$D$1005,MATCH(D1167,'Items'!$A$6:$A$1005,0)),"MISSING ID")</x:f>
        <x:v>Manufactured stock</x:v>
      </x:c>
      <x:c r="H1167" s="4" t="str">
        <x:f>IFERROR(INDEX('Items'!$X$6:$X$1005,MATCH(D1167,'Items'!$A$6:$A$1005,0)),"MISSING ID")</x:f>
        <x:v>Processed material</x:v>
      </x:c>
      <x:c r="I1167" s="4"/>
      <x:c r="J1167" s="4" t="str">
        <x:v>Unspecified</x:v>
      </x:c>
      <x:c r="K1167" s="4" t="str">
        <x:f>IFERROR(INDEX('Crafting recipes'!$D$6:$D$1005,MATCH(B1167,'Crafting recipes'!$A$6:$A$1005,0)),"MISSING ID")</x:f>
        <x:v>Proposal</x:v>
      </x:c>
      <x:c r="L1167" s="4" t="str">
        <x:f>IFERROR(INDEX('Items'!$AD$6:$AD$1005,MATCH(D1167,'Items'!$A$6:$A$1005,0)),"MISSING ID")</x:f>
        <x:v>Author direction</x:v>
      </x:c>
      <x:c r="M1167" s="4" t="str">
        <x:f>IFERROR(INDEX('Crafting recipes'!$E$6:$E$1005,MATCH(B1167,'Crafting recipes'!$A$6:$A$1005,0)),"MISSING ID")</x:f>
        <x:v>Partial proposal</x:v>
      </x:c>
      <x:c r="N1167" s="4" t="str">
        <x:v>Candidate source or part only. Quantity, grade and method remain open.</x:v>
      </x:c>
      <x:c r="O1167" s="4" t="str">
        <x:v>Collection expansion, October 15, 2026. New game proposal.</x:v>
      </x:c>
      <x:c r="P1167" s="4" t="n">
        <x:f>IF(OR(C1167="Ingredient candidate",C1167="Consumed input",C1167="Contained input",C1167="Transform input"),IF(F1167="T0",0,IF(F1167="T1",1,IF(F1167="T2",2,IF(F1167="T3",3,IF(F1167="T4",4,-1))))),-1)</x:f>
        <x:v>2</x:v>
      </x:c>
      <x:c r="Q1167" s="4" t="n">
        <x:f>IF(AND(OR(C1167="Ingredient candidate",C1167="Consumed input",C1167="Contained input",C1167="Transform input"),P1167=-1),1,0)</x:f>
        <x:v>0</x:v>
      </x:c>
    </x:row>
    <x:row r="1168" ht="64" customHeight="1">
      <x:c r="A1168" s="4" t="str">
        <x:v>design.collection.cable_grip_canyon_ascender.in.2</x:v>
      </x:c>
      <x:c r="B1168" s="4" t="str">
        <x:v>design.collection.cable_grip_canyon_ascender</x:v>
      </x:c>
      <x:c r="C1168" s="4" t="str">
        <x:v>Ingredient candidate</x:v>
      </x:c>
      <x:c r="D1168" s="4" t="str">
        <x:v>proposal.collection.ratchet_pawl</x:v>
      </x:c>
      <x:c r="E1168" s="4" t="str">
        <x:f>IFERROR(INDEX('Items'!$B$6:$B$1005,MATCH(D1168,'Items'!$A$6:$A$1005,0)),"MISSING ID")</x:f>
        <x:v>Ratchet pawl</x:v>
      </x:c>
      <x:c r="F1168" s="4" t="str">
        <x:f>IFERROR(INDEX('Items'!$C$6:$C$1005,MATCH(D1168,'Items'!$A$6:$A$1005,0)),"MISSING ID")</x:f>
        <x:v>T4</x:v>
      </x:c>
      <x:c r="G1168" s="4" t="str">
        <x:f>IFERROR(INDEX('Items'!$D$6:$D$1005,MATCH(D1168,'Items'!$A$6:$A$1005,0)),"MISSING ID")</x:f>
        <x:v>Crafting components</x:v>
      </x:c>
      <x:c r="H1168" s="4" t="str">
        <x:f>IFERROR(INDEX('Items'!$X$6:$X$1005,MATCH(D1168,'Items'!$A$6:$A$1005,0)),"MISSING ID")</x:f>
        <x:v>Machine part</x:v>
      </x:c>
      <x:c r="I1168" s="4"/>
      <x:c r="J1168" s="4" t="str">
        <x:v>Unspecified</x:v>
      </x:c>
      <x:c r="K1168" s="4" t="str">
        <x:f>IFERROR(INDEX('Crafting recipes'!$D$6:$D$1005,MATCH(B1168,'Crafting recipes'!$A$6:$A$1005,0)),"MISSING ID")</x:f>
        <x:v>Proposal</x:v>
      </x:c>
      <x:c r="L1168" s="4" t="str">
        <x:f>IFERROR(INDEX('Items'!$AD$6:$AD$1005,MATCH(D1168,'Items'!$A$6:$A$1005,0)),"MISSING ID")</x:f>
        <x:v>Proposal</x:v>
      </x:c>
      <x:c r="M1168" s="4" t="str">
        <x:f>IFERROR(INDEX('Crafting recipes'!$E$6:$E$1005,MATCH(B1168,'Crafting recipes'!$A$6:$A$1005,0)),"MISSING ID")</x:f>
        <x:v>Partial proposal</x:v>
      </x:c>
      <x:c r="N1168" s="4" t="str">
        <x:v>Candidate source or part only. Quantity, grade and method remain open.</x:v>
      </x:c>
      <x:c r="O1168" s="4" t="str">
        <x:v>Collection expansion, October 15, 2026. New game proposal.</x:v>
      </x:c>
      <x:c r="P1168" s="4" t="n">
        <x:f>IF(OR(C1168="Ingredient candidate",C1168="Consumed input",C1168="Contained input",C1168="Transform input"),IF(F1168="T0",0,IF(F1168="T1",1,IF(F1168="T2",2,IF(F1168="T3",3,IF(F1168="T4",4,-1))))),-1)</x:f>
        <x:v>4</x:v>
      </x:c>
      <x:c r="Q1168" s="4" t="n">
        <x:f>IF(AND(OR(C1168="Ingredient candidate",C1168="Consumed input",C1168="Contained input",C1168="Transform input"),P1168=-1),1,0)</x:f>
        <x:v>0</x:v>
      </x:c>
    </x:row>
    <x:row r="1169" ht="64" customHeight="1">
      <x:c r="A1169" s="4" t="str">
        <x:v>design.collection.cable_grip_canyon_ascender.in.3</x:v>
      </x:c>
      <x:c r="B1169" s="4" t="str">
        <x:v>design.collection.cable_grip_canyon_ascender</x:v>
      </x:c>
      <x:c r="C1169" s="4" t="str">
        <x:v>Ingredient candidate</x:v>
      </x:c>
      <x:c r="D1169" s="4" t="str">
        <x:v>proposal.collection.helical_return_spring</x:v>
      </x:c>
      <x:c r="E1169" s="4" t="str">
        <x:f>IFERROR(INDEX('Items'!$B$6:$B$1005,MATCH(D1169,'Items'!$A$6:$A$1005,0)),"MISSING ID")</x:f>
        <x:v>Helical return spring</x:v>
      </x:c>
      <x:c r="F1169" s="4" t="str">
        <x:f>IFERROR(INDEX('Items'!$C$6:$C$1005,MATCH(D1169,'Items'!$A$6:$A$1005,0)),"MISSING ID")</x:f>
        <x:v>T4</x:v>
      </x:c>
      <x:c r="G1169" s="4" t="str">
        <x:f>IFERROR(INDEX('Items'!$D$6:$D$1005,MATCH(D1169,'Items'!$A$6:$A$1005,0)),"MISSING ID")</x:f>
        <x:v>Crafting components</x:v>
      </x:c>
      <x:c r="H1169" s="4" t="str">
        <x:f>IFERROR(INDEX('Items'!$X$6:$X$1005,MATCH(D1169,'Items'!$A$6:$A$1005,0)),"MISSING ID")</x:f>
        <x:v>Machine part</x:v>
      </x:c>
      <x:c r="I1169" s="4"/>
      <x:c r="J1169" s="4" t="str">
        <x:v>Unspecified</x:v>
      </x:c>
      <x:c r="K1169" s="4" t="str">
        <x:f>IFERROR(INDEX('Crafting recipes'!$D$6:$D$1005,MATCH(B1169,'Crafting recipes'!$A$6:$A$1005,0)),"MISSING ID")</x:f>
        <x:v>Proposal</x:v>
      </x:c>
      <x:c r="L1169" s="4" t="str">
        <x:f>IFERROR(INDEX('Items'!$AD$6:$AD$1005,MATCH(D1169,'Items'!$A$6:$A$1005,0)),"MISSING ID")</x:f>
        <x:v>Proposal</x:v>
      </x:c>
      <x:c r="M1169" s="4" t="str">
        <x:f>IFERROR(INDEX('Crafting recipes'!$E$6:$E$1005,MATCH(B1169,'Crafting recipes'!$A$6:$A$1005,0)),"MISSING ID")</x:f>
        <x:v>Partial proposal</x:v>
      </x:c>
      <x:c r="N1169" s="4" t="str">
        <x:v>Candidate source or part only. Quantity, grade and method remain open.</x:v>
      </x:c>
      <x:c r="O1169" s="4" t="str">
        <x:v>Collection expansion, October 15, 2026. New game proposal.</x:v>
      </x:c>
      <x:c r="P1169" s="4" t="n">
        <x:f>IF(OR(C1169="Ingredient candidate",C1169="Consumed input",C1169="Contained input",C1169="Transform input"),IF(F1169="T0",0,IF(F1169="T1",1,IF(F1169="T2",2,IF(F1169="T3",3,IF(F1169="T4",4,-1))))),-1)</x:f>
        <x:v>4</x:v>
      </x:c>
      <x:c r="Q1169" s="4" t="n">
        <x:f>IF(AND(OR(C1169="Ingredient candidate",C1169="Consumed input",C1169="Contained input",C1169="Transform input"),P1169=-1),1,0)</x:f>
        <x:v>0</x:v>
      </x:c>
    </x:row>
    <x:row r="1170" ht="64" customHeight="1">
      <x:c r="A1170" s="4" t="str">
        <x:v>design.collection.cable_grip_canyon_ascender.out</x:v>
      </x:c>
      <x:c r="B1170" s="4" t="str">
        <x:v>design.collection.cable_grip_canyon_ascender</x:v>
      </x:c>
      <x:c r="C1170" s="4" t="str">
        <x:v>Output</x:v>
      </x:c>
      <x:c r="D1170" s="4" t="str">
        <x:v>proposal.collection.cable_grip_canyon_ascender</x:v>
      </x:c>
      <x:c r="E1170" s="4" t="str">
        <x:f>IFERROR(INDEX('Items'!$B$6:$B$1005,MATCH(D1170,'Items'!$A$6:$A$1005,0)),"MISSING ID")</x:f>
        <x:v>Cable-grip canyon ascender</x:v>
      </x:c>
      <x:c r="F1170" s="4" t="str">
        <x:f>IFERROR(INDEX('Items'!$C$6:$C$1005,MATCH(D1170,'Items'!$A$6:$A$1005,0)),"MISSING ID")</x:f>
        <x:v>Not applicable</x:v>
      </x:c>
      <x:c r="G1170" s="4" t="str">
        <x:f>IFERROR(INDEX('Items'!$D$6:$D$1005,MATCH(D1170,'Items'!$A$6:$A$1005,0)),"MISSING ID")</x:f>
        <x:v>Equipment</x:v>
      </x:c>
      <x:c r="H1170" s="4" t="str">
        <x:f>IFERROR(INDEX('Items'!$X$6:$X$1005,MATCH(D1170,'Items'!$A$6:$A$1005,0)),"MISSING ID")</x:f>
        <x:v>Traversal device</x:v>
      </x:c>
      <x:c r="I1170" s="4"/>
      <x:c r="J1170" s="4" t="str">
        <x:v>Unspecified</x:v>
      </x:c>
      <x:c r="K1170" s="4" t="str">
        <x:f>IFERROR(INDEX('Crafting recipes'!$D$6:$D$1005,MATCH(B1170,'Crafting recipes'!$A$6:$A$1005,0)),"MISSING ID")</x:f>
        <x:v>Proposal</x:v>
      </x:c>
      <x:c r="L1170" s="4" t="str">
        <x:f>IFERROR(INDEX('Items'!$AD$6:$AD$1005,MATCH(D1170,'Items'!$A$6:$A$1005,0)),"MISSING ID")</x:f>
        <x:v>Proposal</x:v>
      </x:c>
      <x:c r="M1170" s="4" t="str">
        <x:f>IFERROR(INDEX('Crafting recipes'!$E$6:$E$1005,MATCH(B1170,'Crafting recipes'!$A$6:$A$1005,0)),"MISSING ID")</x:f>
        <x:v>Partial proposal</x:v>
      </x:c>
      <x:c r="N1170" s="4" t="str">
        <x:v>Candidate source or part only. Quantity, grade and method remain open.</x:v>
      </x:c>
      <x:c r="O1170" s="4" t="str">
        <x:v>Collection expansion, October 15, 2026. New game proposal.</x:v>
      </x:c>
      <x:c r="P1170" s="4" t="n">
        <x:f>IF(OR(C1170="Ingredient candidate",C1170="Consumed input",C1170="Contained input",C1170="Transform input"),IF(F1170="T0",0,IF(F1170="T1",1,IF(F1170="T2",2,IF(F1170="T3",3,IF(F1170="T4",4,-1))))),-1)</x:f>
        <x:v>-1</x:v>
      </x:c>
      <x:c r="Q1170" s="4" t="n">
        <x:f>IF(AND(OR(C1170="Ingredient candidate",C1170="Consumed input",C1170="Contained input",C1170="Transform input"),P1170=-1),1,0)</x:f>
        <x:v>0</x:v>
      </x:c>
    </x:row>
    <x:row r="1171" ht="64" customHeight="1">
      <x:c r="A1171" s="4" t="str">
        <x:v>design.collection.braked_canyon_descent_trolley.in.1</x:v>
      </x:c>
      <x:c r="B1171" s="4" t="str">
        <x:v>design.collection.braked_canyon_descent_trolley</x:v>
      </x:c>
      <x:c r="C1171" s="4" t="str">
        <x:v>Ingredient candidate</x:v>
      </x:c>
      <x:c r="D1171" s="4" t="str">
        <x:v>proposal.collection.grooved_lift_pulley</x:v>
      </x:c>
      <x:c r="E1171" s="4" t="str">
        <x:f>IFERROR(INDEX('Items'!$B$6:$B$1005,MATCH(D1171,'Items'!$A$6:$A$1005,0)),"MISSING ID")</x:f>
        <x:v>Grooved lift pulley</x:v>
      </x:c>
      <x:c r="F1171" s="4" t="str">
        <x:f>IFERROR(INDEX('Items'!$C$6:$C$1005,MATCH(D1171,'Items'!$A$6:$A$1005,0)),"MISSING ID")</x:f>
        <x:v>T3</x:v>
      </x:c>
      <x:c r="G1171" s="4" t="str">
        <x:f>IFERROR(INDEX('Items'!$D$6:$D$1005,MATCH(D1171,'Items'!$A$6:$A$1005,0)),"MISSING ID")</x:f>
        <x:v>Crafting components</x:v>
      </x:c>
      <x:c r="H1171" s="4" t="str">
        <x:f>IFERROR(INDEX('Items'!$X$6:$X$1005,MATCH(D1171,'Items'!$A$6:$A$1005,0)),"MISSING ID")</x:f>
        <x:v>Machine part</x:v>
      </x:c>
      <x:c r="I1171" s="4"/>
      <x:c r="J1171" s="4" t="str">
        <x:v>Unspecified</x:v>
      </x:c>
      <x:c r="K1171" s="4" t="str">
        <x:f>IFERROR(INDEX('Crafting recipes'!$D$6:$D$1005,MATCH(B1171,'Crafting recipes'!$A$6:$A$1005,0)),"MISSING ID")</x:f>
        <x:v>Proposal</x:v>
      </x:c>
      <x:c r="L1171" s="4" t="str">
        <x:f>IFERROR(INDEX('Items'!$AD$6:$AD$1005,MATCH(D1171,'Items'!$A$6:$A$1005,0)),"MISSING ID")</x:f>
        <x:v>Proposal</x:v>
      </x:c>
      <x:c r="M1171" s="4" t="str">
        <x:f>IFERROR(INDEX('Crafting recipes'!$E$6:$E$1005,MATCH(B1171,'Crafting recipes'!$A$6:$A$1005,0)),"MISSING ID")</x:f>
        <x:v>Partial proposal</x:v>
      </x:c>
      <x:c r="N1171" s="4" t="str">
        <x:v>Candidate source or part only. Quantity, grade and method remain open.</x:v>
      </x:c>
      <x:c r="O1171" s="4" t="str">
        <x:v>Collection expansion, October 15, 2026. New game proposal.</x:v>
      </x:c>
      <x:c r="P1171" s="4" t="n">
        <x:f>IF(OR(C1171="Ingredient candidate",C1171="Consumed input",C1171="Contained input",C1171="Transform input"),IF(F1171="T0",0,IF(F1171="T1",1,IF(F1171="T2",2,IF(F1171="T3",3,IF(F1171="T4",4,-1))))),-1)</x:f>
        <x:v>3</x:v>
      </x:c>
      <x:c r="Q1171" s="4" t="n">
        <x:f>IF(AND(OR(C1171="Ingredient candidate",C1171="Consumed input",C1171="Contained input",C1171="Transform input"),P1171=-1),1,0)</x:f>
        <x:v>0</x:v>
      </x:c>
    </x:row>
    <x:row r="1172" ht="64" customHeight="1">
      <x:c r="A1172" s="4" t="str">
        <x:v>design.collection.braked_canyon_descent_trolley.in.2</x:v>
      </x:c>
      <x:c r="B1172" s="4" t="str">
        <x:v>design.collection.braked_canyon_descent_trolley</x:v>
      </x:c>
      <x:c r="C1172" s="4" t="str">
        <x:v>Ingredient candidate</x:v>
      </x:c>
      <x:c r="D1172" s="4" t="str">
        <x:v>proposal.collection.brake_lining_shoe</x:v>
      </x:c>
      <x:c r="E1172" s="4" t="str">
        <x:f>IFERROR(INDEX('Items'!$B$6:$B$1005,MATCH(D1172,'Items'!$A$6:$A$1005,0)),"MISSING ID")</x:f>
        <x:v>Brake lining shoe</x:v>
      </x:c>
      <x:c r="F1172" s="4" t="str">
        <x:f>IFERROR(INDEX('Items'!$C$6:$C$1005,MATCH(D1172,'Items'!$A$6:$A$1005,0)),"MISSING ID")</x:f>
        <x:v>T3</x:v>
      </x:c>
      <x:c r="G1172" s="4" t="str">
        <x:f>IFERROR(INDEX('Items'!$D$6:$D$1005,MATCH(D1172,'Items'!$A$6:$A$1005,0)),"MISSING ID")</x:f>
        <x:v>Crafting components</x:v>
      </x:c>
      <x:c r="H1172" s="4" t="str">
        <x:f>IFERROR(INDEX('Items'!$X$6:$X$1005,MATCH(D1172,'Items'!$A$6:$A$1005,0)),"MISSING ID")</x:f>
        <x:v>Machine part</x:v>
      </x:c>
      <x:c r="I1172" s="4"/>
      <x:c r="J1172" s="4" t="str">
        <x:v>Unspecified</x:v>
      </x:c>
      <x:c r="K1172" s="4" t="str">
        <x:f>IFERROR(INDEX('Crafting recipes'!$D$6:$D$1005,MATCH(B1172,'Crafting recipes'!$A$6:$A$1005,0)),"MISSING ID")</x:f>
        <x:v>Proposal</x:v>
      </x:c>
      <x:c r="L1172" s="4" t="str">
        <x:f>IFERROR(INDEX('Items'!$AD$6:$AD$1005,MATCH(D1172,'Items'!$A$6:$A$1005,0)),"MISSING ID")</x:f>
        <x:v>Proposal</x:v>
      </x:c>
      <x:c r="M1172" s="4" t="str">
        <x:f>IFERROR(INDEX('Crafting recipes'!$E$6:$E$1005,MATCH(B1172,'Crafting recipes'!$A$6:$A$1005,0)),"MISSING ID")</x:f>
        <x:v>Partial proposal</x:v>
      </x:c>
      <x:c r="N1172" s="4" t="str">
        <x:v>Candidate source or part only. Quantity, grade and method remain open.</x:v>
      </x:c>
      <x:c r="O1172" s="4" t="str">
        <x:v>Collection expansion, October 15, 2026. New game proposal.</x:v>
      </x:c>
      <x:c r="P1172" s="4" t="n">
        <x:f>IF(OR(C1172="Ingredient candidate",C1172="Consumed input",C1172="Contained input",C1172="Transform input"),IF(F1172="T0",0,IF(F1172="T1",1,IF(F1172="T2",2,IF(F1172="T3",3,IF(F1172="T4",4,-1))))),-1)</x:f>
        <x:v>3</x:v>
      </x:c>
      <x:c r="Q1172" s="4" t="n">
        <x:f>IF(AND(OR(C1172="Ingredient candidate",C1172="Consumed input",C1172="Contained input",C1172="Transform input"),P1172=-1),1,0)</x:f>
        <x:v>0</x:v>
      </x:c>
    </x:row>
    <x:row r="1173" ht="64" customHeight="1">
      <x:c r="A1173" s="4" t="str">
        <x:v>design.collection.braked_canyon_descent_trolley.in.3</x:v>
      </x:c>
      <x:c r="B1173" s="4" t="str">
        <x:v>design.collection.braked_canyon_descent_trolley</x:v>
      </x:c>
      <x:c r="C1173" s="4" t="str">
        <x:v>Ingredient candidate</x:v>
      </x:c>
      <x:c r="D1173" s="4" t="str">
        <x:v>author.metallurgy.steel_stock</x:v>
      </x:c>
      <x:c r="E1173" s="4" t="str">
        <x:f>IFERROR(INDEX('Items'!$B$6:$B$1005,MATCH(D1173,'Items'!$A$6:$A$1005,0)),"MISSING ID")</x:f>
        <x:v>Steel stock</x:v>
      </x:c>
      <x:c r="F1173" s="4" t="str">
        <x:f>IFERROR(INDEX('Items'!$C$6:$C$1005,MATCH(D1173,'Items'!$A$6:$A$1005,0)),"MISSING ID")</x:f>
        <x:v>T2</x:v>
      </x:c>
      <x:c r="G1173" s="4" t="str">
        <x:f>IFERROR(INDEX('Items'!$D$6:$D$1005,MATCH(D1173,'Items'!$A$6:$A$1005,0)),"MISSING ID")</x:f>
        <x:v>Manufactured stock</x:v>
      </x:c>
      <x:c r="H1173" s="4" t="str">
        <x:f>IFERROR(INDEX('Items'!$X$6:$X$1005,MATCH(D1173,'Items'!$A$6:$A$1005,0)),"MISSING ID")</x:f>
        <x:v>Processed material</x:v>
      </x:c>
      <x:c r="I1173" s="4"/>
      <x:c r="J1173" s="4" t="str">
        <x:v>Unspecified</x:v>
      </x:c>
      <x:c r="K1173" s="4" t="str">
        <x:f>IFERROR(INDEX('Crafting recipes'!$D$6:$D$1005,MATCH(B1173,'Crafting recipes'!$A$6:$A$1005,0)),"MISSING ID")</x:f>
        <x:v>Proposal</x:v>
      </x:c>
      <x:c r="L1173" s="4" t="str">
        <x:f>IFERROR(INDEX('Items'!$AD$6:$AD$1005,MATCH(D1173,'Items'!$A$6:$A$1005,0)),"MISSING ID")</x:f>
        <x:v>Author direction</x:v>
      </x:c>
      <x:c r="M1173" s="4" t="str">
        <x:f>IFERROR(INDEX('Crafting recipes'!$E$6:$E$1005,MATCH(B1173,'Crafting recipes'!$A$6:$A$1005,0)),"MISSING ID")</x:f>
        <x:v>Partial proposal</x:v>
      </x:c>
      <x:c r="N1173" s="4" t="str">
        <x:v>Candidate source or part only. Quantity, grade and method remain open.</x:v>
      </x:c>
      <x:c r="O1173" s="4" t="str">
        <x:v>Collection expansion, October 15, 2026. New game proposal.</x:v>
      </x:c>
      <x:c r="P1173" s="4" t="n">
        <x:f>IF(OR(C1173="Ingredient candidate",C1173="Consumed input",C1173="Contained input",C1173="Transform input"),IF(F1173="T0",0,IF(F1173="T1",1,IF(F1173="T2",2,IF(F1173="T3",3,IF(F1173="T4",4,-1))))),-1)</x:f>
        <x:v>2</x:v>
      </x:c>
      <x:c r="Q1173" s="4" t="n">
        <x:f>IF(AND(OR(C1173="Ingredient candidate",C1173="Consumed input",C1173="Contained input",C1173="Transform input"),P1173=-1),1,0)</x:f>
        <x:v>0</x:v>
      </x:c>
    </x:row>
    <x:row r="1174" ht="64" customHeight="1">
      <x:c r="A1174" s="4" t="str">
        <x:v>design.collection.braked_canyon_descent_trolley.out</x:v>
      </x:c>
      <x:c r="B1174" s="4" t="str">
        <x:v>design.collection.braked_canyon_descent_trolley</x:v>
      </x:c>
      <x:c r="C1174" s="4" t="str">
        <x:v>Output</x:v>
      </x:c>
      <x:c r="D1174" s="4" t="str">
        <x:v>proposal.collection.braked_canyon_descent_trolley</x:v>
      </x:c>
      <x:c r="E1174" s="4" t="str">
        <x:f>IFERROR(INDEX('Items'!$B$6:$B$1005,MATCH(D1174,'Items'!$A$6:$A$1005,0)),"MISSING ID")</x:f>
        <x:v>Braked canyon descent trolley</x:v>
      </x:c>
      <x:c r="F1174" s="4" t="str">
        <x:f>IFERROR(INDEX('Items'!$C$6:$C$1005,MATCH(D1174,'Items'!$A$6:$A$1005,0)),"MISSING ID")</x:f>
        <x:v>Not applicable</x:v>
      </x:c>
      <x:c r="G1174" s="4" t="str">
        <x:f>IFERROR(INDEX('Items'!$D$6:$D$1005,MATCH(D1174,'Items'!$A$6:$A$1005,0)),"MISSING ID")</x:f>
        <x:v>Equipment</x:v>
      </x:c>
      <x:c r="H1174" s="4" t="str">
        <x:f>IFERROR(INDEX('Items'!$X$6:$X$1005,MATCH(D1174,'Items'!$A$6:$A$1005,0)),"MISSING ID")</x:f>
        <x:v>Traversal device</x:v>
      </x:c>
      <x:c r="I1174" s="4"/>
      <x:c r="J1174" s="4" t="str">
        <x:v>Unspecified</x:v>
      </x:c>
      <x:c r="K1174" s="4" t="str">
        <x:f>IFERROR(INDEX('Crafting recipes'!$D$6:$D$1005,MATCH(B1174,'Crafting recipes'!$A$6:$A$1005,0)),"MISSING ID")</x:f>
        <x:v>Proposal</x:v>
      </x:c>
      <x:c r="L1174" s="4" t="str">
        <x:f>IFERROR(INDEX('Items'!$AD$6:$AD$1005,MATCH(D1174,'Items'!$A$6:$A$1005,0)),"MISSING ID")</x:f>
        <x:v>Proposal</x:v>
      </x:c>
      <x:c r="M1174" s="4" t="str">
        <x:f>IFERROR(INDEX('Crafting recipes'!$E$6:$E$1005,MATCH(B1174,'Crafting recipes'!$A$6:$A$1005,0)),"MISSING ID")</x:f>
        <x:v>Partial proposal</x:v>
      </x:c>
      <x:c r="N1174" s="4" t="str">
        <x:v>Candidate source or part only. Quantity, grade and method remain open.</x:v>
      </x:c>
      <x:c r="O1174" s="4" t="str">
        <x:v>Collection expansion, October 15, 2026. New game proposal.</x:v>
      </x:c>
      <x:c r="P1174" s="4" t="n">
        <x:f>IF(OR(C1174="Ingredient candidate",C1174="Consumed input",C1174="Contained input",C1174="Transform input"),IF(F1174="T0",0,IF(F1174="T1",1,IF(F1174="T2",2,IF(F1174="T3",3,IF(F1174="T4",4,-1))))),-1)</x:f>
        <x:v>-1</x:v>
      </x:c>
      <x:c r="Q1174" s="4" t="n">
        <x:f>IF(AND(OR(C1174="Ingredient candidate",C1174="Consumed input",C1174="Contained input",C1174="Transform input"),P1174=-1),1,0)</x:f>
        <x:v>0</x:v>
      </x:c>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Equipment</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proposal.ceramic.pour_spout</x:v>
      </x:c>
      <x:c r="E1212" s="4" t="str">
        <x:f>IFERROR(INDEX('Items'!$B$6:$B$1005,MATCH(D1212,'Items'!$A$6:$A$1005,0)),"MISSING ID")</x:f>
        <x:v>Ceramic pouring spout</x:v>
      </x:c>
      <x:c r="F1212" s="4" t="str">
        <x:f>IFERROR(INDEX('Items'!$C$6:$C$1005,MATCH(D1212,'Items'!$A$6:$A$1005,0)),"MISSING ID")</x:f>
        <x:v>T3</x:v>
      </x:c>
      <x:c r="G1212" s="4" t="str">
        <x:f>IFERROR(INDEX('Items'!$D$6:$D$1005,MATCH(D1212,'Items'!$A$6:$A$1005,0)),"MISSING ID")</x:f>
        <x:v>Crafting components</x:v>
      </x:c>
      <x:c r="H1212" s="4" t="str">
        <x:f>IFERROR(INDEX('Items'!$X$6:$X$1005,MATCH(D1212,'Items'!$A$6:$A$1005,0)),"MISSING ID")</x:f>
        <x:v>Container part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3</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proposal.lore.iron_conductor</x:v>
      </x:c>
      <x:c r="E1219" s="4" t="str">
        <x:f>IFERROR(INDEX('Items'!$B$6:$B$1005,MATCH(D1219,'Items'!$A$6:$A$1005,0)),"MISSING ID")</x:f>
        <x:v>Drawn iron conductor stock</x:v>
      </x:c>
      <x:c r="F1219" s="4" t="str">
        <x:f>IFERROR(INDEX('Items'!$C$6:$C$1005,MATCH(D1219,'Items'!$A$6:$A$1005,0)),"MISSING ID")</x:f>
        <x:v>T2</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2</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Crafting components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Crafting components</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Field supplies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Field supplies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Field supplies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Field supplies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Field supplies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Field supplies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Field supplies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Field supplies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Field supplies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Field supplies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Equipment</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Equipment</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Equipment</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t="str">
        <x:v>design.collection.shell_rib_oval_shield.in.1</x:v>
      </x:c>
      <x:c r="B1264" s="4" t="str">
        <x:v>design.collection.shell_rib_oval_shield</x:v>
      </x:c>
      <x:c r="C1264" s="4" t="str">
        <x:v>Ingredient candidate</x:v>
      </x:c>
      <x:c r="D1264" s="4" t="str">
        <x:v>proposal.t1.hardpart_blank</x:v>
      </x:c>
      <x:c r="E1264" s="4" t="str">
        <x:f>IFERROR(INDEX('Items'!$B$6:$B$1005,MATCH(D1264,'Items'!$A$6:$A$1005,0)),"MISSING ID")</x:f>
        <x:v>Shaped fauna hard-part blanks</x:v>
      </x:c>
      <x:c r="F1264" s="4" t="str">
        <x:f>IFERROR(INDEX('Items'!$C$6:$C$1005,MATCH(D1264,'Items'!$A$6:$A$1005,0)),"MISSING ID")</x:f>
        <x:v>T1</x:v>
      </x:c>
      <x:c r="G1264" s="4" t="str">
        <x:f>IFERROR(INDEX('Items'!$D$6:$D$1005,MATCH(D1264,'Items'!$A$6:$A$1005,0)),"MISSING ID")</x:f>
        <x:v>Manufactured stock</x:v>
      </x:c>
      <x:c r="H1264" s="4" t="str">
        <x:f>IFERROR(INDEX('Items'!$X$6:$X$1005,MATCH(D1264,'Items'!$A$6:$A$1005,0)),"MISSING ID")</x:f>
        <x:v>Processed material</x:v>
      </x:c>
      <x:c r="I1264" s="4"/>
      <x:c r="J1264" s="4" t="str">
        <x:v>Unspecified</x:v>
      </x:c>
      <x:c r="K1264" s="4" t="str">
        <x:f>IFERROR(INDEX('Crafting recipes'!$D$6:$D$1005,MATCH(B1264,'Crafting recipes'!$A$6:$A$1005,0)),"MISSING ID")</x:f>
        <x:v>Proposal</x:v>
      </x:c>
      <x:c r="L1264" s="4" t="str">
        <x:f>IFERROR(INDEX('Items'!$AD$6:$AD$1005,MATCH(D1264,'Items'!$A$6:$A$1005,0)),"MISSING ID")</x:f>
        <x:v>Proposal</x:v>
      </x:c>
      <x:c r="M1264" s="4" t="str">
        <x:f>IFERROR(INDEX('Crafting recipes'!$E$6:$E$1005,MATCH(B1264,'Crafting recipes'!$A$6:$A$1005,0)),"MISSING ID")</x:f>
        <x:v>Partial proposal</x:v>
      </x:c>
      <x:c r="N1264" s="4" t="str">
        <x:v>Candidate source or part only. Quantity, grade and method remain open.</x:v>
      </x:c>
      <x:c r="O1264" s="4" t="str">
        <x:v>Collection expansion, October 15, 2026. New game proposal.</x:v>
      </x:c>
      <x:c r="P1264" s="4" t="n">
        <x:f>IF(OR(C1264="Ingredient candidate",C1264="Consumed input",C1264="Contained input",C1264="Transform input"),IF(F1264="T0",0,IF(F1264="T1",1,IF(F1264="T2",2,IF(F1264="T3",3,IF(F1264="T4",4,-1))))),-1)</x:f>
        <x:v>1</x:v>
      </x:c>
      <x:c r="Q1264" s="4" t="n">
        <x:f>IF(AND(OR(C1264="Ingredient candidate",C1264="Consumed input",C1264="Contained input",C1264="Transform input"),P1264=-1),1,0)</x:f>
        <x:v>0</x:v>
      </x:c>
    </x:row>
    <x:row r="1265" ht="64" customHeight="1">
      <x:c r="A1265" s="4" t="str">
        <x:v>design.collection.shell_rib_oval_shield.in.2</x:v>
      </x:c>
      <x:c r="B1265" s="4" t="str">
        <x:v>design.collection.shell_rib_oval_shield</x:v>
      </x:c>
      <x:c r="C1265" s="4" t="str">
        <x:v>Ingredient candidate</x:v>
      </x:c>
      <x:c r="D1265" s="4" t="str">
        <x:v>proposal.bio.cord</x:v>
      </x:c>
      <x:c r="E1265" s="4" t="str">
        <x:f>IFERROR(INDEX('Items'!$B$6:$B$1005,MATCH(D1265,'Items'!$A$6:$A$1005,0)),"MISSING ID")</x:f>
        <x:v>Tendon cord</x:v>
      </x:c>
      <x:c r="F1265" s="4" t="str">
        <x:f>IFERROR(INDEX('Items'!$C$6:$C$1005,MATCH(D1265,'Items'!$A$6:$A$1005,0)),"MISSING ID")</x:f>
        <x:v>T1</x:v>
      </x:c>
      <x:c r="G1265" s="4" t="str">
        <x:f>IFERROR(INDEX('Items'!$D$6:$D$1005,MATCH(D1265,'Items'!$A$6:$A$1005,0)),"MISSING ID")</x:f>
        <x:v>Crafting components</x:v>
      </x:c>
      <x:c r="H1265" s="4" t="str">
        <x:f>IFERROR(INDEX('Items'!$X$6:$X$1005,MATCH(D1265,'Items'!$A$6:$A$1005,0)),"MISSING ID")</x:f>
        <x:v>Crafting component</x:v>
      </x:c>
      <x:c r="I1265" s="4"/>
      <x:c r="J1265" s="4" t="str">
        <x:v>Unspecified</x:v>
      </x:c>
      <x:c r="K1265" s="4" t="str">
        <x:f>IFERROR(INDEX('Crafting recipes'!$D$6:$D$1005,MATCH(B1265,'Crafting recipes'!$A$6:$A$1005,0)),"MISSING ID")</x:f>
        <x:v>Proposal</x:v>
      </x:c>
      <x:c r="L1265" s="4" t="str">
        <x:f>IFERROR(INDEX('Items'!$AD$6:$AD$1005,MATCH(D1265,'Items'!$A$6:$A$1005,0)),"MISSING ID")</x:f>
        <x:v>Proposal</x:v>
      </x:c>
      <x:c r="M1265" s="4" t="str">
        <x:f>IFERROR(INDEX('Crafting recipes'!$E$6:$E$1005,MATCH(B1265,'Crafting recipes'!$A$6:$A$1005,0)),"MISSING ID")</x:f>
        <x:v>Partial proposal</x:v>
      </x:c>
      <x:c r="N1265" s="4" t="str">
        <x:v>Candidate source or part only. Quantity, grade and method remain open.</x:v>
      </x:c>
      <x:c r="O1265" s="4" t="str">
        <x:v>Collection expansion, October 15, 2026. New game proposal.</x:v>
      </x:c>
      <x:c r="P1265" s="4" t="n">
        <x:f>IF(OR(C1265="Ingredient candidate",C1265="Consumed input",C1265="Contained input",C1265="Transform input"),IF(F1265="T0",0,IF(F1265="T1",1,IF(F1265="T2",2,IF(F1265="T3",3,IF(F1265="T4",4,-1))))),-1)</x:f>
        <x:v>1</x:v>
      </x:c>
      <x:c r="Q1265" s="4" t="n">
        <x:f>IF(AND(OR(C1265="Ingredient candidate",C1265="Consumed input",C1265="Contained input",C1265="Transform input"),P1265=-1),1,0)</x:f>
        <x:v>0</x:v>
      </x:c>
    </x:row>
    <x:row r="1266" ht="64" customHeight="1">
      <x:c r="A1266" s="4" t="str">
        <x:v>design.collection.shell_rib_oval_shield.out</x:v>
      </x:c>
      <x:c r="B1266" s="4" t="str">
        <x:v>design.collection.shell_rib_oval_shield</x:v>
      </x:c>
      <x:c r="C1266" s="4" t="str">
        <x:v>Output</x:v>
      </x:c>
      <x:c r="D1266" s="4" t="str">
        <x:v>proposal.collection.shell_rib_oval_shield</x:v>
      </x:c>
      <x:c r="E1266" s="4" t="str">
        <x:f>IFERROR(INDEX('Items'!$B$6:$B$1005,MATCH(D1266,'Items'!$A$6:$A$1005,0)),"MISSING ID")</x:f>
        <x:v>Shell-rib oval shield</x:v>
      </x:c>
      <x:c r="F1266" s="4" t="str">
        <x:f>IFERROR(INDEX('Items'!$C$6:$C$1005,MATCH(D1266,'Items'!$A$6:$A$1005,0)),"MISSING ID")</x:f>
        <x:v>Not applicable</x:v>
      </x:c>
      <x:c r="G1266" s="4" t="str">
        <x:f>IFERROR(INDEX('Items'!$D$6:$D$1005,MATCH(D1266,'Items'!$A$6:$A$1005,0)),"MISSING ID")</x:f>
        <x:v>Equipment</x:v>
      </x:c>
      <x:c r="H1266" s="4" t="str">
        <x:f>IFERROR(INDEX('Items'!$X$6:$X$1005,MATCH(D1266,'Items'!$A$6:$A$1005,0)),"MISSING ID")</x:f>
        <x:v>Shield</x:v>
      </x:c>
      <x:c r="I1266" s="4"/>
      <x:c r="J1266" s="4" t="str">
        <x:v>Unspecified</x:v>
      </x:c>
      <x:c r="K1266" s="4" t="str">
        <x:f>IFERROR(INDEX('Crafting recipes'!$D$6:$D$1005,MATCH(B1266,'Crafting recipes'!$A$6:$A$1005,0)),"MISSING ID")</x:f>
        <x:v>Proposal</x:v>
      </x:c>
      <x:c r="L1266" s="4" t="str">
        <x:f>IFERROR(INDEX('Items'!$AD$6:$AD$1005,MATCH(D1266,'Items'!$A$6:$A$1005,0)),"MISSING ID")</x:f>
        <x:v>Proposal</x:v>
      </x:c>
      <x:c r="M1266" s="4" t="str">
        <x:f>IFERROR(INDEX('Crafting recipes'!$E$6:$E$1005,MATCH(B1266,'Crafting recipes'!$A$6:$A$1005,0)),"MISSING ID")</x:f>
        <x:v>Partial proposal</x:v>
      </x:c>
      <x:c r="N1266" s="4" t="str">
        <x:v>Candidate source or part only. Quantity, grade and method remain open.</x:v>
      </x:c>
      <x:c r="O1266" s="4" t="str">
        <x:v>Collection expansion, October 15, 2026. New game proposal.</x:v>
      </x:c>
      <x:c r="P1266" s="4" t="n">
        <x:f>IF(OR(C1266="Ingredient candidate",C1266="Consumed input",C1266="Contained input",C1266="Transform input"),IF(F1266="T0",0,IF(F1266="T1",1,IF(F1266="T2",2,IF(F1266="T3",3,IF(F1266="T4",4,-1))))),-1)</x:f>
        <x:v>-1</x:v>
      </x:c>
      <x:c r="Q1266" s="4" t="n">
        <x:f>IF(AND(OR(C1266="Ingredient candidate",C1266="Consumed input",C1266="Contained input",C1266="Transform input"),P1266=-1),1,0)</x:f>
        <x:v>0</x:v>
      </x:c>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Equipment</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Crafting components</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Equipment</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Equipment</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Equipment</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Equipment</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Equipment</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t="str">
        <x:v>design.collection.hook_edged_catch_shield.in.1</x:v>
      </x:c>
      <x:c r="B1282" s="4" t="str">
        <x:v>design.collection.hook_edged_catch_shield</x:v>
      </x:c>
      <x:c r="C1282" s="4" t="str">
        <x:v>Ingredient candidate</x:v>
      </x:c>
      <x:c r="D1282" s="4" t="str">
        <x:v>author.metallurgy.steel_stock</x:v>
      </x:c>
      <x:c r="E1282" s="4" t="str">
        <x:f>IFERROR(INDEX('Items'!$B$6:$B$1005,MATCH(D1282,'Items'!$A$6:$A$1005,0)),"MISSING ID")</x:f>
        <x:v>Steel stock</x:v>
      </x:c>
      <x:c r="F1282" s="4" t="str">
        <x:f>IFERROR(INDEX('Items'!$C$6:$C$1005,MATCH(D1282,'Items'!$A$6:$A$1005,0)),"MISSING ID")</x:f>
        <x:v>T2</x:v>
      </x:c>
      <x:c r="G1282" s="4" t="str">
        <x:f>IFERROR(INDEX('Items'!$D$6:$D$1005,MATCH(D1282,'Items'!$A$6:$A$1005,0)),"MISSING ID")</x:f>
        <x:v>Manufactured stock</x:v>
      </x:c>
      <x:c r="H1282" s="4" t="str">
        <x:f>IFERROR(INDEX('Items'!$X$6:$X$1005,MATCH(D1282,'Items'!$A$6:$A$1005,0)),"MISSING ID")</x:f>
        <x:v>Processed material</x:v>
      </x:c>
      <x:c r="I1282" s="4"/>
      <x:c r="J1282" s="4" t="str">
        <x:v>Unspecified</x:v>
      </x:c>
      <x:c r="K1282" s="4" t="str">
        <x:f>IFERROR(INDEX('Crafting recipes'!$D$6:$D$1005,MATCH(B1282,'Crafting recipes'!$A$6:$A$1005,0)),"MISSING ID")</x:f>
        <x:v>Proposal</x:v>
      </x:c>
      <x:c r="L1282" s="4" t="str">
        <x:f>IFERROR(INDEX('Items'!$AD$6:$AD$1005,MATCH(D1282,'Items'!$A$6:$A$1005,0)),"MISSING ID")</x:f>
        <x:v>Author direction</x:v>
      </x:c>
      <x:c r="M1282" s="4" t="str">
        <x:f>IFERROR(INDEX('Crafting recipes'!$E$6:$E$1005,MATCH(B1282,'Crafting recipes'!$A$6:$A$1005,0)),"MISSING ID")</x:f>
        <x:v>Partial proposal</x:v>
      </x:c>
      <x:c r="N1282" s="4" t="str">
        <x:v>Candidate source or part only. Quantity, grade and method remain open.</x:v>
      </x:c>
      <x:c r="O1282" s="4" t="str">
        <x:v>Collection expansion, October 15, 2026. New game proposal.</x:v>
      </x:c>
      <x:c r="P1282" s="4" t="n">
        <x:f>IF(OR(C1282="Ingredient candidate",C1282="Consumed input",C1282="Contained input",C1282="Transform input"),IF(F1282="T0",0,IF(F1282="T1",1,IF(F1282="T2",2,IF(F1282="T3",3,IF(F1282="T4",4,-1))))),-1)</x:f>
        <x:v>2</x:v>
      </x:c>
      <x:c r="Q1282" s="4" t="n">
        <x:f>IF(AND(OR(C1282="Ingredient candidate",C1282="Consumed input",C1282="Contained input",C1282="Transform input"),P1282=-1),1,0)</x:f>
        <x:v>0</x:v>
      </x:c>
    </x:row>
    <x:row r="1283" ht="64" customHeight="1">
      <x:c r="A1283" s="4" t="str">
        <x:v>design.collection.hook_edged_catch_shield.out</x:v>
      </x:c>
      <x:c r="B1283" s="4" t="str">
        <x:v>design.collection.hook_edged_catch_shield</x:v>
      </x:c>
      <x:c r="C1283" s="4" t="str">
        <x:v>Output</x:v>
      </x:c>
      <x:c r="D1283" s="4" t="str">
        <x:v>proposal.collection.hook_edged_catch_shield</x:v>
      </x:c>
      <x:c r="E1283" s="4" t="str">
        <x:f>IFERROR(INDEX('Items'!$B$6:$B$1005,MATCH(D1283,'Items'!$A$6:$A$1005,0)),"MISSING ID")</x:f>
        <x:v>Hook-edged catch shield</x:v>
      </x:c>
      <x:c r="F1283" s="4" t="str">
        <x:f>IFERROR(INDEX('Items'!$C$6:$C$1005,MATCH(D1283,'Items'!$A$6:$A$1005,0)),"MISSING ID")</x:f>
        <x:v>Not applicable</x:v>
      </x:c>
      <x:c r="G1283" s="4" t="str">
        <x:f>IFERROR(INDEX('Items'!$D$6:$D$1005,MATCH(D1283,'Items'!$A$6:$A$1005,0)),"MISSING ID")</x:f>
        <x:v>Equipment</x:v>
      </x:c>
      <x:c r="H1283" s="4" t="str">
        <x:f>IFERROR(INDEX('Items'!$X$6:$X$1005,MATCH(D1283,'Items'!$A$6:$A$1005,0)),"MISSING ID")</x:f>
        <x:v>Shield</x:v>
      </x:c>
      <x:c r="I1283" s="4"/>
      <x:c r="J1283" s="4" t="str">
        <x:v>Unspecified</x:v>
      </x:c>
      <x:c r="K1283" s="4" t="str">
        <x:f>IFERROR(INDEX('Crafting recipes'!$D$6:$D$1005,MATCH(B1283,'Crafting recipes'!$A$6:$A$1005,0)),"MISSING ID")</x:f>
        <x:v>Proposal</x:v>
      </x:c>
      <x:c r="L1283" s="4" t="str">
        <x:f>IFERROR(INDEX('Items'!$AD$6:$AD$1005,MATCH(D1283,'Items'!$A$6:$A$1005,0)),"MISSING ID")</x:f>
        <x:v>Proposal</x:v>
      </x:c>
      <x:c r="M1283" s="4" t="str">
        <x:f>IFERROR(INDEX('Crafting recipes'!$E$6:$E$1005,MATCH(B1283,'Crafting recipes'!$A$6:$A$1005,0)),"MISSING ID")</x:f>
        <x:v>Partial proposal</x:v>
      </x:c>
      <x:c r="N1283" s="4" t="str">
        <x:v>Candidate source or part only. Quantity, grade and method remain open.</x:v>
      </x:c>
      <x:c r="O1283" s="4" t="str">
        <x:v>Collection expansion, October 15, 2026. New game proposal.</x:v>
      </x:c>
      <x:c r="P1283" s="4" t="n">
        <x:f>IF(OR(C1283="Ingredient candidate",C1283="Consumed input",C1283="Contained input",C1283="Transform input"),IF(F1283="T0",0,IF(F1283="T1",1,IF(F1283="T2",2,IF(F1283="T3",3,IF(F1283="T4",4,-1))))),-1)</x:f>
        <x:v>-1</x:v>
      </x:c>
      <x:c r="Q1283" s="4" t="n">
        <x:f>IF(AND(OR(C1283="Ingredient candidate",C1283="Consumed input",C1283="Contained input",C1283="Transform input"),P1283=-1),1,0)</x:f>
        <x:v>0</x:v>
      </x:c>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Equipment</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Equipment</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Equipment</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Equipment</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Equipment</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Equipment</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t="str">
        <x:v>design.collection.ceremonial_inlay_shield.in.1</x:v>
      </x:c>
      <x:c r="B1302" s="4" t="str">
        <x:v>design.collection.ceremonial_inlay_shield</x:v>
      </x:c>
      <x:c r="C1302" s="4" t="str">
        <x:v>Ingredient candidate</x:v>
      </x:c>
      <x:c r="D1302" s="4" t="str">
        <x:v>proposal.t4.decorative_veneer</x:v>
      </x:c>
      <x:c r="E1302" s="4" t="str">
        <x:f>IFERROR(INDEX('Items'!$B$6:$B$1005,MATCH(D1302,'Items'!$A$6:$A$1005,0)),"MISSING ID")</x:f>
        <x:v>Layered ceremonial inlay stock</x:v>
      </x:c>
      <x:c r="F1302" s="4" t="str">
        <x:f>IFERROR(INDEX('Items'!$C$6:$C$1005,MATCH(D1302,'Items'!$A$6:$A$1005,0)),"MISSING ID")</x:f>
        <x:v>T4</x:v>
      </x:c>
      <x:c r="G1302" s="4" t="str">
        <x:f>IFERROR(INDEX('Items'!$D$6:$D$1005,MATCH(D1302,'Items'!$A$6:$A$1005,0)),"MISSING ID")</x:f>
        <x:v>Manufactured stock</x:v>
      </x:c>
      <x:c r="H1302" s="4" t="str">
        <x:f>IFERROR(INDEX('Items'!$X$6:$X$1005,MATCH(D1302,'Items'!$A$6:$A$1005,0)),"MISSING ID")</x:f>
        <x:v>Processed material</x:v>
      </x:c>
      <x:c r="I1302" s="4"/>
      <x:c r="J1302" s="4" t="str">
        <x:v>Unspecified</x:v>
      </x:c>
      <x:c r="K1302" s="4" t="str">
        <x:f>IFERROR(INDEX('Crafting recipes'!$D$6:$D$1005,MATCH(B1302,'Crafting recipes'!$A$6:$A$1005,0)),"MISSING ID")</x:f>
        <x:v>Proposal</x:v>
      </x:c>
      <x:c r="L1302" s="4" t="str">
        <x:f>IFERROR(INDEX('Items'!$AD$6:$AD$1005,MATCH(D1302,'Items'!$A$6:$A$1005,0)),"MISSING ID")</x:f>
        <x:v>Proposal</x:v>
      </x:c>
      <x:c r="M1302" s="4" t="str">
        <x:f>IFERROR(INDEX('Crafting recipes'!$E$6:$E$1005,MATCH(B1302,'Crafting recipes'!$A$6:$A$1005,0)),"MISSING ID")</x:f>
        <x:v>Partial proposal</x:v>
      </x:c>
      <x:c r="N1302" s="4" t="str">
        <x:v>Candidate source or part only. Quantity, grade and method remain open.</x:v>
      </x:c>
      <x:c r="O1302" s="4" t="str">
        <x:v>Collection expansion, October 15, 2026. New game proposal.</x:v>
      </x:c>
      <x:c r="P1302" s="4" t="n">
        <x:f>IF(OR(C1302="Ingredient candidate",C1302="Consumed input",C1302="Contained input",C1302="Transform input"),IF(F1302="T0",0,IF(F1302="T1",1,IF(F1302="T2",2,IF(F1302="T3",3,IF(F1302="T4",4,-1))))),-1)</x:f>
        <x:v>4</x:v>
      </x:c>
      <x:c r="Q1302" s="4" t="n">
        <x:f>IF(AND(OR(C1302="Ingredient candidate",C1302="Consumed input",C1302="Contained input",C1302="Transform input"),P1302=-1),1,0)</x:f>
        <x:v>0</x:v>
      </x:c>
    </x:row>
    <x:row r="1303" ht="64" customHeight="1">
      <x:c r="A1303" s="4" t="str">
        <x:v>design.collection.ceremonial_inlay_shield.in.2</x:v>
      </x:c>
      <x:c r="B1303" s="4" t="str">
        <x:v>design.collection.ceremonial_inlay_shield</x:v>
      </x:c>
      <x:c r="C1303" s="4" t="str">
        <x:v>Ingredient candidate</x:v>
      </x:c>
      <x:c r="D1303" s="4" t="str">
        <x:v>author.metallurgy.steel_stock</x:v>
      </x:c>
      <x:c r="E1303" s="4" t="str">
        <x:f>IFERROR(INDEX('Items'!$B$6:$B$1005,MATCH(D1303,'Items'!$A$6:$A$1005,0)),"MISSING ID")</x:f>
        <x:v>Steel stock</x:v>
      </x:c>
      <x:c r="F1303" s="4" t="str">
        <x:f>IFERROR(INDEX('Items'!$C$6:$C$1005,MATCH(D1303,'Items'!$A$6:$A$1005,0)),"MISSING ID")</x:f>
        <x:v>T2</x:v>
      </x:c>
      <x:c r="G1303" s="4" t="str">
        <x:f>IFERROR(INDEX('Items'!$D$6:$D$1005,MATCH(D1303,'Items'!$A$6:$A$1005,0)),"MISSING ID")</x:f>
        <x:v>Manufactured stock</x:v>
      </x:c>
      <x:c r="H1303" s="4" t="str">
        <x:f>IFERROR(INDEX('Items'!$X$6:$X$1005,MATCH(D1303,'Items'!$A$6:$A$1005,0)),"MISSING ID")</x:f>
        <x:v>Processed material</x:v>
      </x:c>
      <x:c r="I1303" s="4"/>
      <x:c r="J1303" s="4" t="str">
        <x:v>Unspecified</x:v>
      </x:c>
      <x:c r="K1303" s="4" t="str">
        <x:f>IFERROR(INDEX('Crafting recipes'!$D$6:$D$1005,MATCH(B1303,'Crafting recipes'!$A$6:$A$1005,0)),"MISSING ID")</x:f>
        <x:v>Proposal</x:v>
      </x:c>
      <x:c r="L1303" s="4" t="str">
        <x:f>IFERROR(INDEX('Items'!$AD$6:$AD$1005,MATCH(D1303,'Items'!$A$6:$A$1005,0)),"MISSING ID")</x:f>
        <x:v>Author direction</x:v>
      </x:c>
      <x:c r="M1303" s="4" t="str">
        <x:f>IFERROR(INDEX('Crafting recipes'!$E$6:$E$1005,MATCH(B1303,'Crafting recipes'!$A$6:$A$1005,0)),"MISSING ID")</x:f>
        <x:v>Partial proposal</x:v>
      </x:c>
      <x:c r="N1303" s="4" t="str">
        <x:v>Candidate source or part only. Quantity, grade and method remain open.</x:v>
      </x:c>
      <x:c r="O1303" s="4" t="str">
        <x:v>Collection expansion, October 15, 2026. New game proposal.</x:v>
      </x:c>
      <x:c r="P1303" s="4" t="n">
        <x:f>IF(OR(C1303="Ingredient candidate",C1303="Consumed input",C1303="Contained input",C1303="Transform input"),IF(F1303="T0",0,IF(F1303="T1",1,IF(F1303="T2",2,IF(F1303="T3",3,IF(F1303="T4",4,-1))))),-1)</x:f>
        <x:v>2</x:v>
      </x:c>
      <x:c r="Q1303" s="4" t="n">
        <x:f>IF(AND(OR(C1303="Ingredient candidate",C1303="Consumed input",C1303="Contained input",C1303="Transform input"),P1303=-1),1,0)</x:f>
        <x:v>0</x:v>
      </x:c>
    </x:row>
    <x:row r="1304" ht="64" customHeight="1">
      <x:c r="A1304" s="4" t="str">
        <x:v>design.collection.ceremonial_inlay_shield.out</x:v>
      </x:c>
      <x:c r="B1304" s="4" t="str">
        <x:v>design.collection.ceremonial_inlay_shield</x:v>
      </x:c>
      <x:c r="C1304" s="4" t="str">
        <x:v>Output</x:v>
      </x:c>
      <x:c r="D1304" s="4" t="str">
        <x:v>proposal.collection.ceremonial_inlay_shield</x:v>
      </x:c>
      <x:c r="E1304" s="4" t="str">
        <x:f>IFERROR(INDEX('Items'!$B$6:$B$1005,MATCH(D1304,'Items'!$A$6:$A$1005,0)),"MISSING ID")</x:f>
        <x:v>Ceremonial inlay shield</x:v>
      </x:c>
      <x:c r="F1304" s="4" t="str">
        <x:f>IFERROR(INDEX('Items'!$C$6:$C$1005,MATCH(D1304,'Items'!$A$6:$A$1005,0)),"MISSING ID")</x:f>
        <x:v>Not applicable</x:v>
      </x:c>
      <x:c r="G1304" s="4" t="str">
        <x:f>IFERROR(INDEX('Items'!$D$6:$D$1005,MATCH(D1304,'Items'!$A$6:$A$1005,0)),"MISSING ID")</x:f>
        <x:v>Equipment</x:v>
      </x:c>
      <x:c r="H1304" s="4" t="str">
        <x:f>IFERROR(INDEX('Items'!$X$6:$X$1005,MATCH(D1304,'Items'!$A$6:$A$1005,0)),"MISSING ID")</x:f>
        <x:v>Shield</x:v>
      </x:c>
      <x:c r="I1304" s="4"/>
      <x:c r="J1304" s="4" t="str">
        <x:v>Unspecified</x:v>
      </x:c>
      <x:c r="K1304" s="4" t="str">
        <x:f>IFERROR(INDEX('Crafting recipes'!$D$6:$D$1005,MATCH(B1304,'Crafting recipes'!$A$6:$A$1005,0)),"MISSING ID")</x:f>
        <x:v>Proposal</x:v>
      </x:c>
      <x:c r="L1304" s="4" t="str">
        <x:f>IFERROR(INDEX('Items'!$AD$6:$AD$1005,MATCH(D1304,'Items'!$A$6:$A$1005,0)),"MISSING ID")</x:f>
        <x:v>Proposal</x:v>
      </x:c>
      <x:c r="M1304" s="4" t="str">
        <x:f>IFERROR(INDEX('Crafting recipes'!$E$6:$E$1005,MATCH(B1304,'Crafting recipes'!$A$6:$A$1005,0)),"MISSING ID")</x:f>
        <x:v>Partial proposal</x:v>
      </x:c>
      <x:c r="N1304" s="4" t="str">
        <x:v>Candidate source or part only. Quantity, grade and method remain open.</x:v>
      </x:c>
      <x:c r="O1304" s="4" t="str">
        <x:v>Collection expansion, October 15, 2026. New game proposal.</x:v>
      </x:c>
      <x:c r="P1304" s="4" t="n">
        <x:f>IF(OR(C1304="Ingredient candidate",C1304="Consumed input",C1304="Contained input",C1304="Transform input"),IF(F1304="T0",0,IF(F1304="T1",1,IF(F1304="T2",2,IF(F1304="T3",3,IF(F1304="T4",4,-1))))),-1)</x:f>
        <x:v>-1</x:v>
      </x:c>
      <x:c r="Q1304" s="4" t="n">
        <x:f>IF(AND(OR(C1304="Ingredient candidate",C1304="Consumed input",C1304="Contained input",C1304="Transform input"),P1304=-1),1,0)</x:f>
        <x:v>0</x:v>
      </x:c>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Equipment</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Equipment</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Equipment</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Field supplies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 feedstock</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t="str">
        <x:v>design.collection.counterweight_net_drop.in.1</x:v>
      </x:c>
      <x:c r="B1343" s="4" t="str">
        <x:v>design.collection.counterweight_net_drop</x:v>
      </x:c>
      <x:c r="C1343" s="4" t="str">
        <x:v>Ingredient candidate</x:v>
      </x:c>
      <x:c r="D1343" s="4" t="str">
        <x:v>proposal.bio.cord</x:v>
      </x:c>
      <x:c r="E1343" s="4" t="str">
        <x:f>IFERROR(INDEX('Items'!$B$6:$B$1005,MATCH(D1343,'Items'!$A$6:$A$1005,0)),"MISSING ID")</x:f>
        <x:v>Tendon cord</x:v>
      </x:c>
      <x:c r="F1343" s="4" t="str">
        <x:f>IFERROR(INDEX('Items'!$C$6:$C$1005,MATCH(D1343,'Items'!$A$6:$A$1005,0)),"MISSING ID")</x:f>
        <x:v>T1</x:v>
      </x:c>
      <x:c r="G1343" s="4" t="str">
        <x:f>IFERROR(INDEX('Items'!$D$6:$D$1005,MATCH(D1343,'Items'!$A$6:$A$1005,0)),"MISSING ID")</x:f>
        <x:v>Crafting components</x:v>
      </x:c>
      <x:c r="H1343" s="4" t="str">
        <x:f>IFERROR(INDEX('Items'!$X$6:$X$1005,MATCH(D1343,'Items'!$A$6:$A$1005,0)),"MISSING ID")</x:f>
        <x:v>Crafting component</x:v>
      </x:c>
      <x:c r="I1343" s="4"/>
      <x:c r="J1343" s="4" t="str">
        <x:v>Unspecified</x:v>
      </x:c>
      <x:c r="K1343" s="4" t="str">
        <x:f>IFERROR(INDEX('Crafting recipes'!$D$6:$D$1005,MATCH(B1343,'Crafting recipes'!$A$6:$A$1005,0)),"MISSING ID")</x:f>
        <x:v>Proposal</x:v>
      </x:c>
      <x:c r="L1343" s="4" t="str">
        <x:f>IFERROR(INDEX('Items'!$AD$6:$AD$1005,MATCH(D1343,'Items'!$A$6:$A$1005,0)),"MISSING ID")</x:f>
        <x:v>Proposal</x:v>
      </x:c>
      <x:c r="M1343" s="4" t="str">
        <x:f>IFERROR(INDEX('Crafting recipes'!$E$6:$E$1005,MATCH(B1343,'Crafting recipes'!$A$6:$A$1005,0)),"MISSING ID")</x:f>
        <x:v>Partial proposal</x:v>
      </x:c>
      <x:c r="N1343" s="4" t="str">
        <x:v>Candidate source or part only. Quantity, grade and method remain open.</x:v>
      </x:c>
      <x:c r="O1343" s="4" t="str">
        <x:v>Collection expansion, October 15, 2026. New game proposal.</x:v>
      </x:c>
      <x:c r="P1343" s="4" t="n">
        <x:f>IF(OR(C1343="Ingredient candidate",C1343="Consumed input",C1343="Contained input",C1343="Transform input"),IF(F1343="T0",0,IF(F1343="T1",1,IF(F1343="T2",2,IF(F1343="T3",3,IF(F1343="T4",4,-1))))),-1)</x:f>
        <x:v>1</x:v>
      </x:c>
      <x:c r="Q1343" s="4" t="n">
        <x:f>IF(AND(OR(C1343="Ingredient candidate",C1343="Consumed input",C1343="Contained input",C1343="Transform input"),P1343=-1),1,0)</x:f>
        <x:v>0</x:v>
      </x:c>
    </x:row>
    <x:row r="1344" ht="64" customHeight="1">
      <x:c r="A1344" s="4" t="str">
        <x:v>design.collection.counterweight_net_drop.in.2</x:v>
      </x:c>
      <x:c r="B1344" s="4" t="str">
        <x:v>design.collection.counterweight_net_drop</x:v>
      </x:c>
      <x:c r="C1344" s="4" t="str">
        <x:v>Ingredient candidate</x:v>
      </x:c>
      <x:c r="D1344" s="4" t="str">
        <x:v>proposal.legger.release_latch</x:v>
      </x:c>
      <x:c r="E1344" s="4" t="str">
        <x:f>IFERROR(INDEX('Items'!$B$6:$B$1005,MATCH(D1344,'Items'!$A$6:$A$1005,0)),"MISSING ID")</x:f>
        <x:v>Cargo quick-release latch</x:v>
      </x:c>
      <x:c r="F1344" s="4" t="str">
        <x:f>IFERROR(INDEX('Items'!$C$6:$C$1005,MATCH(D1344,'Items'!$A$6:$A$1005,0)),"MISSING ID")</x:f>
        <x:v>T4</x:v>
      </x:c>
      <x:c r="G1344" s="4" t="str">
        <x:f>IFERROR(INDEX('Items'!$D$6:$D$1005,MATCH(D1344,'Items'!$A$6:$A$1005,0)),"MISSING ID")</x:f>
        <x:v>Crafting components</x:v>
      </x:c>
      <x:c r="H1344" s="4" t="str">
        <x:f>IFERROR(INDEX('Items'!$X$6:$X$1005,MATCH(D1344,'Items'!$A$6:$A$1005,0)),"MISSING ID")</x:f>
        <x:v>Crafting component</x:v>
      </x:c>
      <x:c r="I1344" s="4"/>
      <x:c r="J1344" s="4" t="str">
        <x:v>Unspecified</x:v>
      </x:c>
      <x:c r="K1344" s="4" t="str">
        <x:f>IFERROR(INDEX('Crafting recipes'!$D$6:$D$1005,MATCH(B1344,'Crafting recipes'!$A$6:$A$1005,0)),"MISSING ID")</x:f>
        <x:v>Proposal</x:v>
      </x:c>
      <x:c r="L1344" s="4" t="str">
        <x:f>IFERROR(INDEX('Items'!$AD$6:$AD$1005,MATCH(D1344,'Items'!$A$6:$A$1005,0)),"MISSING ID")</x:f>
        <x:v>Proposal</x:v>
      </x:c>
      <x:c r="M1344" s="4" t="str">
        <x:f>IFERROR(INDEX('Crafting recipes'!$E$6:$E$1005,MATCH(B1344,'Crafting recipes'!$A$6:$A$1005,0)),"MISSING ID")</x:f>
        <x:v>Partial proposal</x:v>
      </x:c>
      <x:c r="N1344" s="4" t="str">
        <x:v>Candidate source or part only. Quantity, grade and method remain open.</x:v>
      </x:c>
      <x:c r="O1344" s="4" t="str">
        <x:v>Collection expansion, October 15, 2026. New game proposal.</x:v>
      </x:c>
      <x:c r="P1344" s="4" t="n">
        <x:f>IF(OR(C1344="Ingredient candidate",C1344="Consumed input",C1344="Contained input",C1344="Transform input"),IF(F1344="T0",0,IF(F1344="T1",1,IF(F1344="T2",2,IF(F1344="T3",3,IF(F1344="T4",4,-1))))),-1)</x:f>
        <x:v>4</x:v>
      </x:c>
      <x:c r="Q1344" s="4" t="n">
        <x:f>IF(AND(OR(C1344="Ingredient candidate",C1344="Consumed input",C1344="Contained input",C1344="Transform input"),P1344=-1),1,0)</x:f>
        <x:v>0</x:v>
      </x:c>
    </x:row>
    <x:row r="1345" ht="64" customHeight="1">
      <x:c r="A1345" s="4" t="str">
        <x:v>design.collection.counterweight_net_drop.in.3</x:v>
      </x:c>
      <x:c r="B1345" s="4" t="str">
        <x:v>design.collection.counterweight_net_drop</x:v>
      </x:c>
      <x:c r="C1345" s="4" t="str">
        <x:v>Ingredient candidate</x:v>
      </x:c>
      <x:c r="D1345" s="4" t="str">
        <x:v>proposal.natural.iron_stock</x:v>
      </x:c>
      <x:c r="E1345" s="4" t="str">
        <x:f>IFERROR(INDEX('Items'!$B$6:$B$1005,MATCH(D1345,'Items'!$A$6:$A$1005,0)),"MISSING ID")</x:f>
        <x:v>Worked iron stock</x:v>
      </x:c>
      <x:c r="F1345" s="4" t="str">
        <x:f>IFERROR(INDEX('Items'!$C$6:$C$1005,MATCH(D1345,'Items'!$A$6:$A$1005,0)),"MISSING ID")</x:f>
        <x:v>T2</x:v>
      </x:c>
      <x:c r="G1345" s="4" t="str">
        <x:f>IFERROR(INDEX('Items'!$D$6:$D$1005,MATCH(D1345,'Items'!$A$6:$A$1005,0)),"MISSING ID")</x:f>
        <x:v>Manufactured stock</x:v>
      </x:c>
      <x:c r="H1345" s="4" t="str">
        <x:f>IFERROR(INDEX('Items'!$X$6:$X$1005,MATCH(D1345,'Items'!$A$6:$A$1005,0)),"MISSING ID")</x:f>
        <x:v>Processed material</x:v>
      </x:c>
      <x:c r="I1345" s="4"/>
      <x:c r="J1345" s="4" t="str">
        <x:v>Unspecified</x:v>
      </x:c>
      <x:c r="K1345" s="4" t="str">
        <x:f>IFERROR(INDEX('Crafting recipes'!$D$6:$D$1005,MATCH(B1345,'Crafting recipes'!$A$6:$A$1005,0)),"MISSING ID")</x:f>
        <x:v>Proposal</x:v>
      </x:c>
      <x:c r="L1345" s="4" t="str">
        <x:f>IFERROR(INDEX('Items'!$AD$6:$AD$1005,MATCH(D1345,'Items'!$A$6:$A$1005,0)),"MISSING ID")</x:f>
        <x:v>Proposal</x:v>
      </x:c>
      <x:c r="M1345" s="4" t="str">
        <x:f>IFERROR(INDEX('Crafting recipes'!$E$6:$E$1005,MATCH(B1345,'Crafting recipes'!$A$6:$A$1005,0)),"MISSING ID")</x:f>
        <x:v>Partial proposal</x:v>
      </x:c>
      <x:c r="N1345" s="4" t="str">
        <x:v>Candidate source or part only. Quantity, grade and method remain open.</x:v>
      </x:c>
      <x:c r="O1345" s="4" t="str">
        <x:v>Collection expansion, October 15, 2026. New game proposal.</x:v>
      </x:c>
      <x:c r="P1345" s="4" t="n">
        <x:f>IF(OR(C1345="Ingredient candidate",C1345="Consumed input",C1345="Contained input",C1345="Transform input"),IF(F1345="T0",0,IF(F1345="T1",1,IF(F1345="T2",2,IF(F1345="T3",3,IF(F1345="T4",4,-1))))),-1)</x:f>
        <x:v>2</x:v>
      </x:c>
      <x:c r="Q1345" s="4" t="n">
        <x:f>IF(AND(OR(C1345="Ingredient candidate",C1345="Consumed input",C1345="Contained input",C1345="Transform input"),P1345=-1),1,0)</x:f>
        <x:v>0</x:v>
      </x:c>
    </x:row>
    <x:row r="1346" ht="64" customHeight="1">
      <x:c r="A1346" s="4" t="str">
        <x:v>design.collection.counterweight_net_drop.out</x:v>
      </x:c>
      <x:c r="B1346" s="4" t="str">
        <x:v>design.collection.counterweight_net_drop</x:v>
      </x:c>
      <x:c r="C1346" s="4" t="str">
        <x:v>Output</x:v>
      </x:c>
      <x:c r="D1346" s="4" t="str">
        <x:v>proposal.collection.counterweight_net_drop</x:v>
      </x:c>
      <x:c r="E1346" s="4" t="str">
        <x:f>IFERROR(INDEX('Items'!$B$6:$B$1005,MATCH(D1346,'Items'!$A$6:$A$1005,0)),"MISSING ID")</x:f>
        <x:v>Counterweight net drop</x:v>
      </x:c>
      <x:c r="F1346" s="4" t="str">
        <x:f>IFERROR(INDEX('Items'!$C$6:$C$1005,MATCH(D1346,'Items'!$A$6:$A$1005,0)),"MISSING ID")</x:f>
        <x:v>Not applicable</x:v>
      </x:c>
      <x:c r="G1346" s="4" t="str">
        <x:f>IFERROR(INDEX('Items'!$D$6:$D$1005,MATCH(D1346,'Items'!$A$6:$A$1005,0)),"MISSING ID")</x:f>
        <x:v>Weapons</x:v>
      </x:c>
      <x:c r="H1346" s="4" t="str">
        <x:f>IFERROR(INDEX('Items'!$X$6:$X$1005,MATCH(D1346,'Items'!$A$6:$A$1005,0)),"MISSING ID")</x:f>
        <x:v>Trap</x:v>
      </x:c>
      <x:c r="I1346" s="4"/>
      <x:c r="J1346" s="4" t="str">
        <x:v>Unspecified</x:v>
      </x:c>
      <x:c r="K1346" s="4" t="str">
        <x:f>IFERROR(INDEX('Crafting recipes'!$D$6:$D$1005,MATCH(B1346,'Crafting recipes'!$A$6:$A$1005,0)),"MISSING ID")</x:f>
        <x:v>Proposal</x:v>
      </x:c>
      <x:c r="L1346" s="4" t="str">
        <x:f>IFERROR(INDEX('Items'!$AD$6:$AD$1005,MATCH(D1346,'Items'!$A$6:$A$1005,0)),"MISSING ID")</x:f>
        <x:v>Proposal</x:v>
      </x:c>
      <x:c r="M1346" s="4" t="str">
        <x:f>IFERROR(INDEX('Crafting recipes'!$E$6:$E$1005,MATCH(B1346,'Crafting recipes'!$A$6:$A$1005,0)),"MISSING ID")</x:f>
        <x:v>Partial proposal</x:v>
      </x:c>
      <x:c r="N1346" s="4" t="str">
        <x:v>Candidate source or part only. Quantity, grade and method remain open.</x:v>
      </x:c>
      <x:c r="O1346" s="4" t="str">
        <x:v>Collection expansion, October 15, 2026. New game proposal.</x:v>
      </x:c>
      <x:c r="P1346" s="4" t="n">
        <x:f>IF(OR(C1346="Ingredient candidate",C1346="Consumed input",C1346="Contained input",C1346="Transform input"),IF(F1346="T0",0,IF(F1346="T1",1,IF(F1346="T2",2,IF(F1346="T3",3,IF(F1346="T4",4,-1))))),-1)</x:f>
        <x:v>-1</x:v>
      </x:c>
      <x:c r="Q1346" s="4" t="n">
        <x:f>IF(AND(OR(C1346="Ingredient candidate",C1346="Consumed input",C1346="Contained input",C1346="Transform input"),P1346=-1),1,0)</x:f>
        <x:v>0</x:v>
      </x:c>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Containers</x:v>
      </x:c>
      <x:c r="H1354" s="4" t="str">
        <x:f>IFERROR(INDEX('Items'!$X$6:$X$1005,MATCH(D1354,'Items'!$A$6:$A$1005,0)),"MISSING ID")</x:f>
        <x:v>Container</x:v>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Equipment</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Weapons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Weapons</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1505">
      <x:formula1>'Items'!$A$6:$A$796</x:formula1>
    </x:dataValidation>
    <x:dataValidation type="list" sqref="B6:B1505">
      <x:formula1>'Crafting recipes'!$A$6:$A$486</x:formula1>
    </x:dataValidation>
  </x:dataValidations>
  <x:pageMargins left="0.7" right="0.7" top="0.75" bottom="0.75" header="0.3" footer="0.3"/>
  <x:tableParts count="1">
    <x:tablePart xmlns:r="http://schemas.openxmlformats.org/officeDocument/2006/relationships" r:id="R5b573ae2c14f4a4a"/>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37f7475418bd46ea"/>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Facility and process prerequisites unresolved</x:v>
      </x:c>
      <x:c r="H6" s="4" t="str">
        <x:f>IF(I6=0,"Unassigned",IF(SUMIFS('Material routes'!$Q$6:$Q$1505,'Material routes'!$B$6:$B$1505,A6)&gt;0,"Unassigned","T"&amp;_xlfn.MAXIFS('Material routes'!$P$6:$P$1505,'Material routes'!$B$6:$B$1505,A6)))</x:f>
        <x:v>T0</x:v>
      </x:c>
      <x:c r="I6" s="4" t="n">
        <x:f>SUM(COUNTIFS('Material routes'!$B$6:$B$1505,A6,'Material routes'!$C$6:$C$1505,"Ingredient candidate"),COUNTIFS('Material routes'!$B$6:$B$1505,A6,'Material routes'!$C$6:$C$1505,"Consumed input"),COUNTIFS('Material routes'!$B$6:$B$1505,A6,'Material routes'!$C$6:$C$1505,"Contained input"),COUNTIFS('Material routes'!$B$6:$B$1505,A6,'Material routes'!$C$6:$C$1505,"Transform input"))</x:f>
        <x:v>1</x:v>
      </x:c>
      <x:c r="J6" s="4" t="n">
        <x:f>COUNTIFS('Material routes'!$B$6:$B$1505,A6,'Material routes'!$C$6:$C$1505,"Output")</x:f>
        <x:v>1</x:v>
      </x:c>
      <x:c r="K6" s="4" t="n">
        <x:f>COUNTIFS('Material routes'!$B$6:$B$1505,A6,'Material routes'!$C$6:$C$1505,"Tool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Facility and process prerequisites unresolved</x:v>
      </x:c>
      <x:c r="H7" s="4" t="str">
        <x:f>IF(I7=0,"Unassigned",IF(SUMIFS('Material routes'!$Q$6:$Q$1505,'Material routes'!$B$6:$B$1505,A7)&gt;0,"Unassigned","T"&amp;_xlfn.MAXIFS('Material routes'!$P$6:$P$1505,'Material routes'!$B$6:$B$1505,A7)))</x:f>
        <x:v>T0</x:v>
      </x:c>
      <x:c r="I7" s="4" t="n">
        <x:f>SUM(COUNTIFS('Material routes'!$B$6:$B$1505,A7,'Material routes'!$C$6:$C$1505,"Ingredient candidate"),COUNTIFS('Material routes'!$B$6:$B$1505,A7,'Material routes'!$C$6:$C$1505,"Consumed input"),COUNTIFS('Material routes'!$B$6:$B$1505,A7,'Material routes'!$C$6:$C$1505,"Contained input"),COUNTIFS('Material routes'!$B$6:$B$1505,A7,'Material routes'!$C$6:$C$1505,"Transform input"))</x:f>
        <x:v>1</x:v>
      </x:c>
      <x:c r="J7" s="4" t="n">
        <x:f>COUNTIFS('Material routes'!$B$6:$B$1505,A7,'Material routes'!$C$6:$C$1505,"Output")</x:f>
        <x:v>1</x:v>
      </x:c>
      <x:c r="K7" s="4" t="n">
        <x:f>COUNTIFS('Material routes'!$B$6:$B$1505,A7,'Material routes'!$C$6:$C$1505,"Tool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Facility and process prerequisites unresolved</x:v>
      </x:c>
      <x:c r="H8" s="4" t="str">
        <x:f>IF(I8=0,"Unassigned",IF(SUMIFS('Material routes'!$Q$6:$Q$1505,'Material routes'!$B$6:$B$1505,A8)&gt;0,"Unassigned","T"&amp;_xlfn.MAXIFS('Material routes'!$P$6:$P$1505,'Material routes'!$B$6:$B$1505,A8)))</x:f>
        <x:v>T0</x:v>
      </x:c>
      <x:c r="I8" s="4" t="n">
        <x:f>SUM(COUNTIFS('Material routes'!$B$6:$B$1505,A8,'Material routes'!$C$6:$C$1505,"Ingredient candidate"),COUNTIFS('Material routes'!$B$6:$B$1505,A8,'Material routes'!$C$6:$C$1505,"Consumed input"),COUNTIFS('Material routes'!$B$6:$B$1505,A8,'Material routes'!$C$6:$C$1505,"Contained input"),COUNTIFS('Material routes'!$B$6:$B$1505,A8,'Material routes'!$C$6:$C$1505,"Transform input"))</x:f>
        <x:v>1</x:v>
      </x:c>
      <x:c r="J8" s="4" t="n">
        <x:f>COUNTIFS('Material routes'!$B$6:$B$1505,A8,'Material routes'!$C$6:$C$1505,"Output")</x:f>
        <x:v>1</x:v>
      </x:c>
      <x:c r="K8" s="4" t="n">
        <x:f>COUNTIFS('Material routes'!$B$6:$B$1505,A8,'Material routes'!$C$6:$C$1505,"Tool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Facility and process prerequisites unresolved</x:v>
      </x:c>
      <x:c r="H9" s="4" t="str">
        <x:f>IF(I9=0,"Unassigned",IF(SUMIFS('Material routes'!$Q$6:$Q$1505,'Material routes'!$B$6:$B$1505,A9)&gt;0,"Unassigned","T"&amp;_xlfn.MAXIFS('Material routes'!$P$6:$P$1505,'Material routes'!$B$6:$B$1505,A9)))</x:f>
        <x:v>T0</x:v>
      </x:c>
      <x:c r="I9" s="4" t="n">
        <x:f>SUM(COUNTIFS('Material routes'!$B$6:$B$1505,A9,'Material routes'!$C$6:$C$1505,"Ingredient candidate"),COUNTIFS('Material routes'!$B$6:$B$1505,A9,'Material routes'!$C$6:$C$1505,"Consumed input"),COUNTIFS('Material routes'!$B$6:$B$1505,A9,'Material routes'!$C$6:$C$1505,"Contained input"),COUNTIFS('Material routes'!$B$6:$B$1505,A9,'Material routes'!$C$6:$C$1505,"Transform input"))</x:f>
        <x:v>1</x:v>
      </x:c>
      <x:c r="J9" s="4" t="n">
        <x:f>COUNTIFS('Material routes'!$B$6:$B$1505,A9,'Material routes'!$C$6:$C$1505,"Output")</x:f>
        <x:v>1</x:v>
      </x:c>
      <x:c r="K9" s="4" t="n">
        <x:f>COUNTIFS('Material routes'!$B$6:$B$1505,A9,'Material routes'!$C$6:$C$1505,"Tool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Facility and process prerequisites unresolved</x:v>
      </x:c>
      <x:c r="H10" s="4" t="str">
        <x:f>IF(I10=0,"Unassigned",IF(SUMIFS('Material routes'!$Q$6:$Q$1505,'Material routes'!$B$6:$B$1505,A10)&gt;0,"Unassigned","T"&amp;_xlfn.MAXIFS('Material routes'!$P$6:$P$1505,'Material routes'!$B$6:$B$1505,A10)))</x:f>
        <x:v>T0</x:v>
      </x:c>
      <x:c r="I10" s="4" t="n">
        <x:f>SUM(COUNTIFS('Material routes'!$B$6:$B$1505,A10,'Material routes'!$C$6:$C$1505,"Ingredient candidate"),COUNTIFS('Material routes'!$B$6:$B$1505,A10,'Material routes'!$C$6:$C$1505,"Consumed input"),COUNTIFS('Material routes'!$B$6:$B$1505,A10,'Material routes'!$C$6:$C$1505,"Contained input"),COUNTIFS('Material routes'!$B$6:$B$1505,A10,'Material routes'!$C$6:$C$1505,"Transform input"))</x:f>
        <x:v>1</x:v>
      </x:c>
      <x:c r="J10" s="4" t="n">
        <x:f>COUNTIFS('Material routes'!$B$6:$B$1505,A10,'Material routes'!$C$6:$C$1505,"Output")</x:f>
        <x:v>1</x:v>
      </x:c>
      <x:c r="K10" s="4" t="n">
        <x:f>COUNTIFS('Material routes'!$B$6:$B$1505,A10,'Material routes'!$C$6:$C$1505,"Tool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Facility and process prerequisites unresolved</x:v>
      </x:c>
      <x:c r="H11" s="4" t="str">
        <x:f>IF(I11=0,"Unassigned",IF(SUMIFS('Material routes'!$Q$6:$Q$1505,'Material routes'!$B$6:$B$1505,A11)&gt;0,"Unassigned","T"&amp;_xlfn.MAXIFS('Material routes'!$P$6:$P$1505,'Material routes'!$B$6:$B$1505,A11)))</x:f>
        <x:v>T0</x:v>
      </x:c>
      <x:c r="I11" s="4" t="n">
        <x:f>SUM(COUNTIFS('Material routes'!$B$6:$B$1505,A11,'Material routes'!$C$6:$C$1505,"Ingredient candidate"),COUNTIFS('Material routes'!$B$6:$B$1505,A11,'Material routes'!$C$6:$C$1505,"Consumed input"),COUNTIFS('Material routes'!$B$6:$B$1505,A11,'Material routes'!$C$6:$C$1505,"Contained input"),COUNTIFS('Material routes'!$B$6:$B$1505,A11,'Material routes'!$C$6:$C$1505,"Transform input"))</x:f>
        <x:v>1</x:v>
      </x:c>
      <x:c r="J11" s="4" t="n">
        <x:f>COUNTIFS('Material routes'!$B$6:$B$1505,A11,'Material routes'!$C$6:$C$1505,"Output")</x:f>
        <x:v>1</x:v>
      </x:c>
      <x:c r="K11" s="4" t="n">
        <x:f>COUNTIFS('Material routes'!$B$6:$B$1505,A11,'Material routes'!$C$6:$C$1505,"Tool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Facility and process prerequisites unresolved</x:v>
      </x:c>
      <x:c r="H12" s="4" t="str">
        <x:f>IF(I12=0,"Unassigned",IF(SUMIFS('Material routes'!$Q$6:$Q$1505,'Material routes'!$B$6:$B$1505,A12)&gt;0,"Unassigned","T"&amp;_xlfn.MAXIFS('Material routes'!$P$6:$P$1505,'Material routes'!$B$6:$B$1505,A12)))</x:f>
        <x:v>T0</x:v>
      </x:c>
      <x:c r="I12" s="4" t="n">
        <x:f>SUM(COUNTIFS('Material routes'!$B$6:$B$1505,A12,'Material routes'!$C$6:$C$1505,"Ingredient candidate"),COUNTIFS('Material routes'!$B$6:$B$1505,A12,'Material routes'!$C$6:$C$1505,"Consumed input"),COUNTIFS('Material routes'!$B$6:$B$1505,A12,'Material routes'!$C$6:$C$1505,"Contained input"),COUNTIFS('Material routes'!$B$6:$B$1505,A12,'Material routes'!$C$6:$C$1505,"Transform input"))</x:f>
        <x:v>1</x:v>
      </x:c>
      <x:c r="J12" s="4" t="n">
        <x:f>COUNTIFS('Material routes'!$B$6:$B$1505,A12,'Material routes'!$C$6:$C$1505,"Output")</x:f>
        <x:v>1</x:v>
      </x:c>
      <x:c r="K12" s="4" t="n">
        <x:f>COUNTIFS('Material routes'!$B$6:$B$1505,A12,'Material routes'!$C$6:$C$1505,"Tool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Facility and process prerequisites unresolved</x:v>
      </x:c>
      <x:c r="H13" s="4" t="str">
        <x:f>IF(I13=0,"Unassigned",IF(SUMIFS('Material routes'!$Q$6:$Q$1505,'Material routes'!$B$6:$B$1505,A13)&gt;0,"Unassigned","T"&amp;_xlfn.MAXIFS('Material routes'!$P$6:$P$1505,'Material routes'!$B$6:$B$1505,A13)))</x:f>
        <x:v>T0</x:v>
      </x:c>
      <x:c r="I13" s="4" t="n">
        <x:f>SUM(COUNTIFS('Material routes'!$B$6:$B$1505,A13,'Material routes'!$C$6:$C$1505,"Ingredient candidate"),COUNTIFS('Material routes'!$B$6:$B$1505,A13,'Material routes'!$C$6:$C$1505,"Consumed input"),COUNTIFS('Material routes'!$B$6:$B$1505,A13,'Material routes'!$C$6:$C$1505,"Contained input"),COUNTIFS('Material routes'!$B$6:$B$1505,A13,'Material routes'!$C$6:$C$1505,"Transform input"))</x:f>
        <x:v>1</x:v>
      </x:c>
      <x:c r="J13" s="4" t="n">
        <x:f>COUNTIFS('Material routes'!$B$6:$B$1505,A13,'Material routes'!$C$6:$C$1505,"Output")</x:f>
        <x:v>1</x:v>
      </x:c>
      <x:c r="K13" s="4" t="n">
        <x:f>COUNTIFS('Material routes'!$B$6:$B$1505,A13,'Material routes'!$C$6:$C$1505,"Tool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Facility and process prerequisites unresolved</x:v>
      </x:c>
      <x:c r="H14" s="4" t="str">
        <x:f>IF(I14=0,"Unassigned",IF(SUMIFS('Material routes'!$Q$6:$Q$1505,'Material routes'!$B$6:$B$1505,A14)&gt;0,"Unassigned","T"&amp;_xlfn.MAXIFS('Material routes'!$P$6:$P$1505,'Material routes'!$B$6:$B$1505,A14)))</x:f>
        <x:v>T0</x:v>
      </x:c>
      <x:c r="I14" s="4" t="n">
        <x:f>SUM(COUNTIFS('Material routes'!$B$6:$B$1505,A14,'Material routes'!$C$6:$C$1505,"Ingredient candidate"),COUNTIFS('Material routes'!$B$6:$B$1505,A14,'Material routes'!$C$6:$C$1505,"Consumed input"),COUNTIFS('Material routes'!$B$6:$B$1505,A14,'Material routes'!$C$6:$C$1505,"Contained input"),COUNTIFS('Material routes'!$B$6:$B$1505,A14,'Material routes'!$C$6:$C$1505,"Transform input"))</x:f>
        <x:v>1</x:v>
      </x:c>
      <x:c r="J14" s="4" t="n">
        <x:f>COUNTIFS('Material routes'!$B$6:$B$1505,A14,'Material routes'!$C$6:$C$1505,"Output")</x:f>
        <x:v>1</x:v>
      </x:c>
      <x:c r="K14" s="4" t="n">
        <x:f>COUNTIFS('Material routes'!$B$6:$B$1505,A14,'Material routes'!$C$6:$C$1505,"Tool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Facility and process prerequisites unresolved</x:v>
      </x:c>
      <x:c r="H15" s="4" t="str">
        <x:f>IF(I15=0,"Unassigned",IF(SUMIFS('Material routes'!$Q$6:$Q$1505,'Material routes'!$B$6:$B$1505,A15)&gt;0,"Unassigned","T"&amp;_xlfn.MAXIFS('Material routes'!$P$6:$P$1505,'Material routes'!$B$6:$B$1505,A15)))</x:f>
        <x:v>T0</x:v>
      </x:c>
      <x:c r="I15" s="4" t="n">
        <x:f>SUM(COUNTIFS('Material routes'!$B$6:$B$1505,A15,'Material routes'!$C$6:$C$1505,"Ingredient candidate"),COUNTIFS('Material routes'!$B$6:$B$1505,A15,'Material routes'!$C$6:$C$1505,"Consumed input"),COUNTIFS('Material routes'!$B$6:$B$1505,A15,'Material routes'!$C$6:$C$1505,"Contained input"),COUNTIFS('Material routes'!$B$6:$B$1505,A15,'Material routes'!$C$6:$C$1505,"Transform input"))</x:f>
        <x:v>1</x:v>
      </x:c>
      <x:c r="J15" s="4" t="n">
        <x:f>COUNTIFS('Material routes'!$B$6:$B$1505,A15,'Material routes'!$C$6:$C$1505,"Output")</x:f>
        <x:v>1</x:v>
      </x:c>
      <x:c r="K15" s="4" t="n">
        <x:f>COUNTIFS('Material routes'!$B$6:$B$1505,A15,'Material routes'!$C$6:$C$1505,"Tool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Facility and process prerequisites unresolved</x:v>
      </x:c>
      <x:c r="H16" s="4" t="str">
        <x:f>IF(I16=0,"Unassigned",IF(SUMIFS('Material routes'!$Q$6:$Q$1505,'Material routes'!$B$6:$B$1505,A16)&gt;0,"Unassigned","T"&amp;_xlfn.MAXIFS('Material routes'!$P$6:$P$1505,'Material routes'!$B$6:$B$1505,A16)))</x:f>
        <x:v>T0</x:v>
      </x:c>
      <x:c r="I16" s="4" t="n">
        <x:f>SUM(COUNTIFS('Material routes'!$B$6:$B$1505,A16,'Material routes'!$C$6:$C$1505,"Ingredient candidate"),COUNTIFS('Material routes'!$B$6:$B$1505,A16,'Material routes'!$C$6:$C$1505,"Consumed input"),COUNTIFS('Material routes'!$B$6:$B$1505,A16,'Material routes'!$C$6:$C$1505,"Contained input"),COUNTIFS('Material routes'!$B$6:$B$1505,A16,'Material routes'!$C$6:$C$1505,"Transform input"))</x:f>
        <x:v>1</x:v>
      </x:c>
      <x:c r="J16" s="4" t="n">
        <x:f>COUNTIFS('Material routes'!$B$6:$B$1505,A16,'Material routes'!$C$6:$C$1505,"Output")</x:f>
        <x:v>1</x:v>
      </x:c>
      <x:c r="K16" s="4" t="n">
        <x:f>COUNTIFS('Material routes'!$B$6:$B$1505,A16,'Material routes'!$C$6:$C$1505,"Tool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Facility and process prerequisites unresolved</x:v>
      </x:c>
      <x:c r="H17" s="4" t="str">
        <x:f>IF(I17=0,"Unassigned",IF(SUMIFS('Material routes'!$Q$6:$Q$1505,'Material routes'!$B$6:$B$1505,A17)&gt;0,"Unassigned","T"&amp;_xlfn.MAXIFS('Material routes'!$P$6:$P$1505,'Material routes'!$B$6:$B$1505,A17)))</x:f>
        <x:v>T0</x:v>
      </x:c>
      <x:c r="I17" s="4" t="n">
        <x:f>SUM(COUNTIFS('Material routes'!$B$6:$B$1505,A17,'Material routes'!$C$6:$C$1505,"Ingredient candidate"),COUNTIFS('Material routes'!$B$6:$B$1505,A17,'Material routes'!$C$6:$C$1505,"Consumed input"),COUNTIFS('Material routes'!$B$6:$B$1505,A17,'Material routes'!$C$6:$C$1505,"Contained input"),COUNTIFS('Material routes'!$B$6:$B$1505,A17,'Material routes'!$C$6:$C$1505,"Transform input"))</x:f>
        <x:v>1</x:v>
      </x:c>
      <x:c r="J17" s="4" t="n">
        <x:f>COUNTIFS('Material routes'!$B$6:$B$1505,A17,'Material routes'!$C$6:$C$1505,"Output")</x:f>
        <x:v>1</x:v>
      </x:c>
      <x:c r="K17" s="4" t="n">
        <x:f>COUNTIFS('Material routes'!$B$6:$B$1505,A17,'Material routes'!$C$6:$C$1505,"Tool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Facility and process prerequisites unresolved</x:v>
      </x:c>
      <x:c r="H18" s="4" t="str">
        <x:f>IF(I18=0,"Unassigned",IF(SUMIFS('Material routes'!$Q$6:$Q$1505,'Material routes'!$B$6:$B$1505,A18)&gt;0,"Unassigned","T"&amp;_xlfn.MAXIFS('Material routes'!$P$6:$P$1505,'Material routes'!$B$6:$B$1505,A18)))</x:f>
        <x:v>T0</x:v>
      </x:c>
      <x:c r="I18" s="4" t="n">
        <x:f>SUM(COUNTIFS('Material routes'!$B$6:$B$1505,A18,'Material routes'!$C$6:$C$1505,"Ingredient candidate"),COUNTIFS('Material routes'!$B$6:$B$1505,A18,'Material routes'!$C$6:$C$1505,"Consumed input"),COUNTIFS('Material routes'!$B$6:$B$1505,A18,'Material routes'!$C$6:$C$1505,"Contained input"),COUNTIFS('Material routes'!$B$6:$B$1505,A18,'Material routes'!$C$6:$C$1505,"Transform input"))</x:f>
        <x:v>1</x:v>
      </x:c>
      <x:c r="J18" s="4" t="n">
        <x:f>COUNTIFS('Material routes'!$B$6:$B$1505,A18,'Material routes'!$C$6:$C$1505,"Output")</x:f>
        <x:v>1</x:v>
      </x:c>
      <x:c r="K18" s="4" t="n">
        <x:f>COUNTIFS('Material routes'!$B$6:$B$1505,A18,'Material routes'!$C$6:$C$1505,"Tool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Facility and process prerequisites unresolved</x:v>
      </x:c>
      <x:c r="H19" s="4" t="str">
        <x:f>IF(I19=0,"Unassigned",IF(SUMIFS('Material routes'!$Q$6:$Q$1505,'Material routes'!$B$6:$B$1505,A19)&gt;0,"Unassigned","T"&amp;_xlfn.MAXIFS('Material routes'!$P$6:$P$1505,'Material routes'!$B$6:$B$1505,A19)))</x:f>
        <x:v>T0</x:v>
      </x:c>
      <x:c r="I19" s="4" t="n">
        <x:f>SUM(COUNTIFS('Material routes'!$B$6:$B$1505,A19,'Material routes'!$C$6:$C$1505,"Ingredient candidate"),COUNTIFS('Material routes'!$B$6:$B$1505,A19,'Material routes'!$C$6:$C$1505,"Consumed input"),COUNTIFS('Material routes'!$B$6:$B$1505,A19,'Material routes'!$C$6:$C$1505,"Contained input"),COUNTIFS('Material routes'!$B$6:$B$1505,A19,'Material routes'!$C$6:$C$1505,"Transform input"))</x:f>
        <x:v>1</x:v>
      </x:c>
      <x:c r="J19" s="4" t="n">
        <x:f>COUNTIFS('Material routes'!$B$6:$B$1505,A19,'Material routes'!$C$6:$C$1505,"Output")</x:f>
        <x:v>1</x:v>
      </x:c>
      <x:c r="K19" s="4" t="n">
        <x:f>COUNTIFS('Material routes'!$B$6:$B$1505,A19,'Material routes'!$C$6:$C$1505,"Tool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Facility and process prerequisites unresolved</x:v>
      </x:c>
      <x:c r="H20" s="4" t="str">
        <x:f>IF(I20=0,"Unassigned",IF(SUMIFS('Material routes'!$Q$6:$Q$1505,'Material routes'!$B$6:$B$1505,A20)&gt;0,"Unassigned","T"&amp;_xlfn.MAXIFS('Material routes'!$P$6:$P$1505,'Material routes'!$B$6:$B$1505,A20)))</x:f>
        <x:v>T0</x:v>
      </x:c>
      <x:c r="I20" s="4" t="n">
        <x:f>SUM(COUNTIFS('Material routes'!$B$6:$B$1505,A20,'Material routes'!$C$6:$C$1505,"Ingredient candidate"),COUNTIFS('Material routes'!$B$6:$B$1505,A20,'Material routes'!$C$6:$C$1505,"Consumed input"),COUNTIFS('Material routes'!$B$6:$B$1505,A20,'Material routes'!$C$6:$C$1505,"Contained input"),COUNTIFS('Material routes'!$B$6:$B$1505,A20,'Material routes'!$C$6:$C$1505,"Transform input"))</x:f>
        <x:v>1</x:v>
      </x:c>
      <x:c r="J20" s="4" t="n">
        <x:f>COUNTIFS('Material routes'!$B$6:$B$1505,A20,'Material routes'!$C$6:$C$1505,"Output")</x:f>
        <x:v>1</x:v>
      </x:c>
      <x:c r="K20" s="4" t="n">
        <x:f>COUNTIFS('Material routes'!$B$6:$B$1505,A20,'Material routes'!$C$6:$C$1505,"Tool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Facility and process prerequisites unresolved</x:v>
      </x:c>
      <x:c r="H21" s="4" t="str">
        <x:f>IF(I21=0,"Unassigned",IF(SUMIFS('Material routes'!$Q$6:$Q$1505,'Material routes'!$B$6:$B$1505,A21)&gt;0,"Unassigned","T"&amp;_xlfn.MAXIFS('Material routes'!$P$6:$P$1505,'Material routes'!$B$6:$B$1505,A21)))</x:f>
        <x:v>T0</x:v>
      </x:c>
      <x:c r="I21" s="4" t="n">
        <x:f>SUM(COUNTIFS('Material routes'!$B$6:$B$1505,A21,'Material routes'!$C$6:$C$1505,"Ingredient candidate"),COUNTIFS('Material routes'!$B$6:$B$1505,A21,'Material routes'!$C$6:$C$1505,"Consumed input"),COUNTIFS('Material routes'!$B$6:$B$1505,A21,'Material routes'!$C$6:$C$1505,"Contained input"),COUNTIFS('Material routes'!$B$6:$B$1505,A21,'Material routes'!$C$6:$C$1505,"Transform input"))</x:f>
        <x:v>1</x:v>
      </x:c>
      <x:c r="J21" s="4" t="n">
        <x:f>COUNTIFS('Material routes'!$B$6:$B$1505,A21,'Material routes'!$C$6:$C$1505,"Output")</x:f>
        <x:v>1</x:v>
      </x:c>
      <x:c r="K21" s="4" t="n">
        <x:f>COUNTIFS('Material routes'!$B$6:$B$1505,A21,'Material routes'!$C$6:$C$1505,"Tool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Facility and process prerequisites unresolved</x:v>
      </x:c>
      <x:c r="H22" s="4" t="str">
        <x:f>IF(I22=0,"Unassigned",IF(SUMIFS('Material routes'!$Q$6:$Q$1505,'Material routes'!$B$6:$B$1505,A22)&gt;0,"Unassigned","T"&amp;_xlfn.MAXIFS('Material routes'!$P$6:$P$1505,'Material routes'!$B$6:$B$1505,A22)))</x:f>
        <x:v>T0</x:v>
      </x:c>
      <x:c r="I22" s="4" t="n">
        <x:f>SUM(COUNTIFS('Material routes'!$B$6:$B$1505,A22,'Material routes'!$C$6:$C$1505,"Ingredient candidate"),COUNTIFS('Material routes'!$B$6:$B$1505,A22,'Material routes'!$C$6:$C$1505,"Consumed input"),COUNTIFS('Material routes'!$B$6:$B$1505,A22,'Material routes'!$C$6:$C$1505,"Contained input"),COUNTIFS('Material routes'!$B$6:$B$1505,A22,'Material routes'!$C$6:$C$1505,"Transform input"))</x:f>
        <x:v>1</x:v>
      </x:c>
      <x:c r="J22" s="4" t="n">
        <x:f>COUNTIFS('Material routes'!$B$6:$B$1505,A22,'Material routes'!$C$6:$C$1505,"Output")</x:f>
        <x:v>1</x:v>
      </x:c>
      <x:c r="K22" s="4" t="n">
        <x:f>COUNTIFS('Material routes'!$B$6:$B$1505,A22,'Material routes'!$C$6:$C$1505,"Tool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Facility and process prerequisites unresolved</x:v>
      </x:c>
      <x:c r="H23" s="4" t="str">
        <x:f>IF(I23=0,"Unassigned",IF(SUMIFS('Material routes'!$Q$6:$Q$1505,'Material routes'!$B$6:$B$1505,A23)&gt;0,"Unassigned","T"&amp;_xlfn.MAXIFS('Material routes'!$P$6:$P$1505,'Material routes'!$B$6:$B$1505,A23)))</x:f>
        <x:v>T0</x:v>
      </x:c>
      <x:c r="I23" s="4" t="n">
        <x:f>SUM(COUNTIFS('Material routes'!$B$6:$B$1505,A23,'Material routes'!$C$6:$C$1505,"Ingredient candidate"),COUNTIFS('Material routes'!$B$6:$B$1505,A23,'Material routes'!$C$6:$C$1505,"Consumed input"),COUNTIFS('Material routes'!$B$6:$B$1505,A23,'Material routes'!$C$6:$C$1505,"Contained input"),COUNTIFS('Material routes'!$B$6:$B$1505,A23,'Material routes'!$C$6:$C$1505,"Transform input"))</x:f>
        <x:v>1</x:v>
      </x:c>
      <x:c r="J23" s="4" t="n">
        <x:f>COUNTIFS('Material routes'!$B$6:$B$1505,A23,'Material routes'!$C$6:$C$1505,"Output")</x:f>
        <x:v>1</x:v>
      </x:c>
      <x:c r="K23" s="4" t="n">
        <x:f>COUNTIFS('Material routes'!$B$6:$B$1505,A23,'Material routes'!$C$6:$C$1505,"Tool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Facility and process prerequisites unresolved</x:v>
      </x:c>
      <x:c r="H24" s="4" t="str">
        <x:f>IF(I24=0,"Unassigned",IF(SUMIFS('Material routes'!$Q$6:$Q$1505,'Material routes'!$B$6:$B$1505,A24)&gt;0,"Unassigned","T"&amp;_xlfn.MAXIFS('Material routes'!$P$6:$P$1505,'Material routes'!$B$6:$B$1505,A24)))</x:f>
        <x:v>T0</x:v>
      </x:c>
      <x:c r="I24" s="4" t="n">
        <x:f>SUM(COUNTIFS('Material routes'!$B$6:$B$1505,A24,'Material routes'!$C$6:$C$1505,"Ingredient candidate"),COUNTIFS('Material routes'!$B$6:$B$1505,A24,'Material routes'!$C$6:$C$1505,"Consumed input"),COUNTIFS('Material routes'!$B$6:$B$1505,A24,'Material routes'!$C$6:$C$1505,"Contained input"),COUNTIFS('Material routes'!$B$6:$B$1505,A24,'Material routes'!$C$6:$C$1505,"Transform input"))</x:f>
        <x:v>1</x:v>
      </x:c>
      <x:c r="J24" s="4" t="n">
        <x:f>COUNTIFS('Material routes'!$B$6:$B$1505,A24,'Material routes'!$C$6:$C$1505,"Output")</x:f>
        <x:v>1</x:v>
      </x:c>
      <x:c r="K24" s="4" t="n">
        <x:f>COUNTIFS('Material routes'!$B$6:$B$1505,A24,'Material routes'!$C$6:$C$1505,"Tool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Facility and process prerequisites unresolved</x:v>
      </x:c>
      <x:c r="H25" s="4" t="str">
        <x:f>IF(I25=0,"Unassigned",IF(SUMIFS('Material routes'!$Q$6:$Q$1505,'Material routes'!$B$6:$B$1505,A25)&gt;0,"Unassigned","T"&amp;_xlfn.MAXIFS('Material routes'!$P$6:$P$1505,'Material routes'!$B$6:$B$1505,A25)))</x:f>
        <x:v>T0</x:v>
      </x:c>
      <x:c r="I25" s="4" t="n">
        <x:f>SUM(COUNTIFS('Material routes'!$B$6:$B$1505,A25,'Material routes'!$C$6:$C$1505,"Ingredient candidate"),COUNTIFS('Material routes'!$B$6:$B$1505,A25,'Material routes'!$C$6:$C$1505,"Consumed input"),COUNTIFS('Material routes'!$B$6:$B$1505,A25,'Material routes'!$C$6:$C$1505,"Contained input"),COUNTIFS('Material routes'!$B$6:$B$1505,A25,'Material routes'!$C$6:$C$1505,"Transform input"))</x:f>
        <x:v>1</x:v>
      </x:c>
      <x:c r="J25" s="4" t="n">
        <x:f>COUNTIFS('Material routes'!$B$6:$B$1505,A25,'Material routes'!$C$6:$C$1505,"Output")</x:f>
        <x:v>1</x:v>
      </x:c>
      <x:c r="K25" s="4" t="n">
        <x:f>COUNTIFS('Material routes'!$B$6:$B$1505,A25,'Material routes'!$C$6:$C$1505,"Tool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Facility and process prerequisites unresolved</x:v>
      </x:c>
      <x:c r="H26" s="4" t="str">
        <x:f>IF(I26=0,"Unassigned",IF(SUMIFS('Material routes'!$Q$6:$Q$1505,'Material routes'!$B$6:$B$1505,A26)&gt;0,"Unassigned","T"&amp;_xlfn.MAXIFS('Material routes'!$P$6:$P$1505,'Material routes'!$B$6:$B$1505,A26)))</x:f>
        <x:v>T0</x:v>
      </x:c>
      <x:c r="I26" s="4" t="n">
        <x:f>SUM(COUNTIFS('Material routes'!$B$6:$B$1505,A26,'Material routes'!$C$6:$C$1505,"Ingredient candidate"),COUNTIFS('Material routes'!$B$6:$B$1505,A26,'Material routes'!$C$6:$C$1505,"Consumed input"),COUNTIFS('Material routes'!$B$6:$B$1505,A26,'Material routes'!$C$6:$C$1505,"Contained input"),COUNTIFS('Material routes'!$B$6:$B$1505,A26,'Material routes'!$C$6:$C$1505,"Transform input"))</x:f>
        <x:v>1</x:v>
      </x:c>
      <x:c r="J26" s="4" t="n">
        <x:f>COUNTIFS('Material routes'!$B$6:$B$1505,A26,'Material routes'!$C$6:$C$1505,"Output")</x:f>
        <x:v>1</x:v>
      </x:c>
      <x:c r="K26" s="4" t="n">
        <x:f>COUNTIFS('Material routes'!$B$6:$B$1505,A26,'Material routes'!$C$6:$C$1505,"Tool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Facility and process prerequisites unresolved</x:v>
      </x:c>
      <x:c r="H27" s="4" t="str">
        <x:f>IF(I27=0,"Unassigned",IF(SUMIFS('Material routes'!$Q$6:$Q$1505,'Material routes'!$B$6:$B$1505,A27)&gt;0,"Unassigned","T"&amp;_xlfn.MAXIFS('Material routes'!$P$6:$P$1505,'Material routes'!$B$6:$B$1505,A27)))</x:f>
        <x:v>T0</x:v>
      </x:c>
      <x:c r="I27" s="4" t="n">
        <x:f>SUM(COUNTIFS('Material routes'!$B$6:$B$1505,A27,'Material routes'!$C$6:$C$1505,"Ingredient candidate"),COUNTIFS('Material routes'!$B$6:$B$1505,A27,'Material routes'!$C$6:$C$1505,"Consumed input"),COUNTIFS('Material routes'!$B$6:$B$1505,A27,'Material routes'!$C$6:$C$1505,"Contained input"),COUNTIFS('Material routes'!$B$6:$B$1505,A27,'Material routes'!$C$6:$C$1505,"Transform input"))</x:f>
        <x:v>1</x:v>
      </x:c>
      <x:c r="J27" s="4" t="n">
        <x:f>COUNTIFS('Material routes'!$B$6:$B$1505,A27,'Material routes'!$C$6:$C$1505,"Output")</x:f>
        <x:v>1</x:v>
      </x:c>
      <x:c r="K27" s="4" t="n">
        <x:f>COUNTIFS('Material routes'!$B$6:$B$1505,A27,'Material routes'!$C$6:$C$1505,"Tool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Facility and process prerequisites unresolved</x:v>
      </x:c>
      <x:c r="H28" s="4" t="str">
        <x:f>IF(I28=0,"Unassigned",IF(SUMIFS('Material routes'!$Q$6:$Q$1505,'Material routes'!$B$6:$B$1505,A28)&gt;0,"Unassigned","T"&amp;_xlfn.MAXIFS('Material routes'!$P$6:$P$1505,'Material routes'!$B$6:$B$1505,A28)))</x:f>
        <x:v>T0</x:v>
      </x:c>
      <x:c r="I28" s="4" t="n">
        <x:f>SUM(COUNTIFS('Material routes'!$B$6:$B$1505,A28,'Material routes'!$C$6:$C$1505,"Ingredient candidate"),COUNTIFS('Material routes'!$B$6:$B$1505,A28,'Material routes'!$C$6:$C$1505,"Consumed input"),COUNTIFS('Material routes'!$B$6:$B$1505,A28,'Material routes'!$C$6:$C$1505,"Contained input"),COUNTIFS('Material routes'!$B$6:$B$1505,A28,'Material routes'!$C$6:$C$1505,"Transform input"))</x:f>
        <x:v>1</x:v>
      </x:c>
      <x:c r="J28" s="4" t="n">
        <x:f>COUNTIFS('Material routes'!$B$6:$B$1505,A28,'Material routes'!$C$6:$C$1505,"Output")</x:f>
        <x:v>1</x:v>
      </x:c>
      <x:c r="K28" s="4" t="n">
        <x:f>COUNTIFS('Material routes'!$B$6:$B$1505,A28,'Material routes'!$C$6:$C$1505,"Tool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Facility and process prerequisites unresolved</x:v>
      </x:c>
      <x:c r="H29" s="4" t="str">
        <x:f>IF(I29=0,"Unassigned",IF(SUMIFS('Material routes'!$Q$6:$Q$1505,'Material routes'!$B$6:$B$1505,A29)&gt;0,"Unassigned","T"&amp;_xlfn.MAXIFS('Material routes'!$P$6:$P$1505,'Material routes'!$B$6:$B$1505,A29)))</x:f>
        <x:v>T0</x:v>
      </x:c>
      <x:c r="I29" s="4" t="n">
        <x:f>SUM(COUNTIFS('Material routes'!$B$6:$B$1505,A29,'Material routes'!$C$6:$C$1505,"Ingredient candidate"),COUNTIFS('Material routes'!$B$6:$B$1505,A29,'Material routes'!$C$6:$C$1505,"Consumed input"),COUNTIFS('Material routes'!$B$6:$B$1505,A29,'Material routes'!$C$6:$C$1505,"Contained input"),COUNTIFS('Material routes'!$B$6:$B$1505,A29,'Material routes'!$C$6:$C$1505,"Transform input"))</x:f>
        <x:v>1</x:v>
      </x:c>
      <x:c r="J29" s="4" t="n">
        <x:f>COUNTIFS('Material routes'!$B$6:$B$1505,A29,'Material routes'!$C$6:$C$1505,"Output")</x:f>
        <x:v>1</x:v>
      </x:c>
      <x:c r="K29" s="4" t="n">
        <x:f>COUNTIFS('Material routes'!$B$6:$B$1505,A29,'Material routes'!$C$6:$C$1505,"Tool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Facility and process prerequisites unresolved</x:v>
      </x:c>
      <x:c r="H30" s="4" t="str">
        <x:f>IF(I30=0,"Unassigned",IF(SUMIFS('Material routes'!$Q$6:$Q$1505,'Material routes'!$B$6:$B$1505,A30)&gt;0,"Unassigned","T"&amp;_xlfn.MAXIFS('Material routes'!$P$6:$P$1505,'Material routes'!$B$6:$B$1505,A30)))</x:f>
        <x:v>T0</x:v>
      </x:c>
      <x:c r="I30" s="4" t="n">
        <x:f>SUM(COUNTIFS('Material routes'!$B$6:$B$1505,A30,'Material routes'!$C$6:$C$1505,"Ingredient candidate"),COUNTIFS('Material routes'!$B$6:$B$1505,A30,'Material routes'!$C$6:$C$1505,"Consumed input"),COUNTIFS('Material routes'!$B$6:$B$1505,A30,'Material routes'!$C$6:$C$1505,"Contained input"),COUNTIFS('Material routes'!$B$6:$B$1505,A30,'Material routes'!$C$6:$C$1505,"Transform input"))</x:f>
        <x:v>1</x:v>
      </x:c>
      <x:c r="J30" s="4" t="n">
        <x:f>COUNTIFS('Material routes'!$B$6:$B$1505,A30,'Material routes'!$C$6:$C$1505,"Output")</x:f>
        <x:v>1</x:v>
      </x:c>
      <x:c r="K30" s="4" t="n">
        <x:f>COUNTIFS('Material routes'!$B$6:$B$1505,A30,'Material routes'!$C$6:$C$1505,"Tool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Facility and process prerequisites unresolved</x:v>
      </x:c>
      <x:c r="H31" s="4" t="str">
        <x:f>IF(I31=0,"Unassigned",IF(SUMIFS('Material routes'!$Q$6:$Q$1505,'Material routes'!$B$6:$B$1505,A31)&gt;0,"Unassigned","T"&amp;_xlfn.MAXIFS('Material routes'!$P$6:$P$1505,'Material routes'!$B$6:$B$1505,A31)))</x:f>
        <x:v>T0</x:v>
      </x:c>
      <x:c r="I31" s="4" t="n">
        <x:f>SUM(COUNTIFS('Material routes'!$B$6:$B$1505,A31,'Material routes'!$C$6:$C$1505,"Ingredient candidate"),COUNTIFS('Material routes'!$B$6:$B$1505,A31,'Material routes'!$C$6:$C$1505,"Consumed input"),COUNTIFS('Material routes'!$B$6:$B$1505,A31,'Material routes'!$C$6:$C$1505,"Contained input"),COUNTIFS('Material routes'!$B$6:$B$1505,A31,'Material routes'!$C$6:$C$1505,"Transform input"))</x:f>
        <x:v>1</x:v>
      </x:c>
      <x:c r="J31" s="4" t="n">
        <x:f>COUNTIFS('Material routes'!$B$6:$B$1505,A31,'Material routes'!$C$6:$C$1505,"Output")</x:f>
        <x:v>1</x:v>
      </x:c>
      <x:c r="K31" s="4" t="n">
        <x:f>COUNTIFS('Material routes'!$B$6:$B$1505,A31,'Material routes'!$C$6:$C$1505,"Tool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Facility and process prerequisites unresolved</x:v>
      </x:c>
      <x:c r="H32" s="4" t="str">
        <x:f>IF(I32=0,"Unassigned",IF(SUMIFS('Material routes'!$Q$6:$Q$1505,'Material routes'!$B$6:$B$1505,A32)&gt;0,"Unassigned","T"&amp;_xlfn.MAXIFS('Material routes'!$P$6:$P$1505,'Material routes'!$B$6:$B$1505,A32)))</x:f>
        <x:v>T0</x:v>
      </x:c>
      <x:c r="I32" s="4" t="n">
        <x:f>SUM(COUNTIFS('Material routes'!$B$6:$B$1505,A32,'Material routes'!$C$6:$C$1505,"Ingredient candidate"),COUNTIFS('Material routes'!$B$6:$B$1505,A32,'Material routes'!$C$6:$C$1505,"Consumed input"),COUNTIFS('Material routes'!$B$6:$B$1505,A32,'Material routes'!$C$6:$C$1505,"Contained input"),COUNTIFS('Material routes'!$B$6:$B$1505,A32,'Material routes'!$C$6:$C$1505,"Transform input"))</x:f>
        <x:v>1</x:v>
      </x:c>
      <x:c r="J32" s="4" t="n">
        <x:f>COUNTIFS('Material routes'!$B$6:$B$1505,A32,'Material routes'!$C$6:$C$1505,"Output")</x:f>
        <x:v>1</x:v>
      </x:c>
      <x:c r="K32" s="4" t="n">
        <x:f>COUNTIFS('Material routes'!$B$6:$B$1505,A32,'Material routes'!$C$6:$C$1505,"Tool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Facility and process prerequisites unresolved</x:v>
      </x:c>
      <x:c r="H33" s="4" t="str">
        <x:f>IF(I33=0,"Unassigned",IF(SUMIFS('Material routes'!$Q$6:$Q$1505,'Material routes'!$B$6:$B$1505,A33)&gt;0,"Unassigned","T"&amp;_xlfn.MAXIFS('Material routes'!$P$6:$P$1505,'Material routes'!$B$6:$B$1505,A33)))</x:f>
        <x:v>T0</x:v>
      </x:c>
      <x:c r="I33" s="4" t="n">
        <x:f>SUM(COUNTIFS('Material routes'!$B$6:$B$1505,A33,'Material routes'!$C$6:$C$1505,"Ingredient candidate"),COUNTIFS('Material routes'!$B$6:$B$1505,A33,'Material routes'!$C$6:$C$1505,"Consumed input"),COUNTIFS('Material routes'!$B$6:$B$1505,A33,'Material routes'!$C$6:$C$1505,"Contained input"),COUNTIFS('Material routes'!$B$6:$B$1505,A33,'Material routes'!$C$6:$C$1505,"Transform input"))</x:f>
        <x:v>1</x:v>
      </x:c>
      <x:c r="J33" s="4" t="n">
        <x:f>COUNTIFS('Material routes'!$B$6:$B$1505,A33,'Material routes'!$C$6:$C$1505,"Output")</x:f>
        <x:v>1</x:v>
      </x:c>
      <x:c r="K33" s="4" t="n">
        <x:f>COUNTIFS('Material routes'!$B$6:$B$1505,A33,'Material routes'!$C$6:$C$1505,"Tool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Facility and process prerequisites unresolved</x:v>
      </x:c>
      <x:c r="H34" s="4" t="str">
        <x:f>IF(I34=0,"Unassigned",IF(SUMIFS('Material routes'!$Q$6:$Q$1505,'Material routes'!$B$6:$B$1505,A34)&gt;0,"Unassigned","T"&amp;_xlfn.MAXIFS('Material routes'!$P$6:$P$1505,'Material routes'!$B$6:$B$1505,A34)))</x:f>
        <x:v>T0</x:v>
      </x:c>
      <x:c r="I34" s="4" t="n">
        <x:f>SUM(COUNTIFS('Material routes'!$B$6:$B$1505,A34,'Material routes'!$C$6:$C$1505,"Ingredient candidate"),COUNTIFS('Material routes'!$B$6:$B$1505,A34,'Material routes'!$C$6:$C$1505,"Consumed input"),COUNTIFS('Material routes'!$B$6:$B$1505,A34,'Material routes'!$C$6:$C$1505,"Contained input"),COUNTIFS('Material routes'!$B$6:$B$1505,A34,'Material routes'!$C$6:$C$1505,"Transform input"))</x:f>
        <x:v>1</x:v>
      </x:c>
      <x:c r="J34" s="4" t="n">
        <x:f>COUNTIFS('Material routes'!$B$6:$B$1505,A34,'Material routes'!$C$6:$C$1505,"Output")</x:f>
        <x:v>1</x:v>
      </x:c>
      <x:c r="K34" s="4" t="n">
        <x:f>COUNTIFS('Material routes'!$B$6:$B$1505,A34,'Material routes'!$C$6:$C$1505,"Tool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Facility and process prerequisites unresolved</x:v>
      </x:c>
      <x:c r="H35" s="4" t="str">
        <x:f>IF(I35=0,"Unassigned",IF(SUMIFS('Material routes'!$Q$6:$Q$1505,'Material routes'!$B$6:$B$1505,A35)&gt;0,"Unassigned","T"&amp;_xlfn.MAXIFS('Material routes'!$P$6:$P$1505,'Material routes'!$B$6:$B$1505,A35)))</x:f>
        <x:v>T0</x:v>
      </x:c>
      <x:c r="I35" s="4" t="n">
        <x:f>SUM(COUNTIFS('Material routes'!$B$6:$B$1505,A35,'Material routes'!$C$6:$C$1505,"Ingredient candidate"),COUNTIFS('Material routes'!$B$6:$B$1505,A35,'Material routes'!$C$6:$C$1505,"Consumed input"),COUNTIFS('Material routes'!$B$6:$B$1505,A35,'Material routes'!$C$6:$C$1505,"Contained input"),COUNTIFS('Material routes'!$B$6:$B$1505,A35,'Material routes'!$C$6:$C$1505,"Transform input"))</x:f>
        <x:v>1</x:v>
      </x:c>
      <x:c r="J35" s="4" t="n">
        <x:f>COUNTIFS('Material routes'!$B$6:$B$1505,A35,'Material routes'!$C$6:$C$1505,"Output")</x:f>
        <x:v>1</x:v>
      </x:c>
      <x:c r="K35" s="4" t="n">
        <x:f>COUNTIFS('Material routes'!$B$6:$B$1505,A35,'Material routes'!$C$6:$C$1505,"Tool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Facility and process prerequisites unresolved</x:v>
      </x:c>
      <x:c r="H36" s="4" t="str">
        <x:f>IF(I36=0,"Unassigned",IF(SUMIFS('Material routes'!$Q$6:$Q$1505,'Material routes'!$B$6:$B$1505,A36)&gt;0,"Unassigned","T"&amp;_xlfn.MAXIFS('Material routes'!$P$6:$P$1505,'Material routes'!$B$6:$B$1505,A36)))</x:f>
        <x:v>T0</x:v>
      </x:c>
      <x:c r="I36" s="4" t="n">
        <x:f>SUM(COUNTIFS('Material routes'!$B$6:$B$1505,A36,'Material routes'!$C$6:$C$1505,"Ingredient candidate"),COUNTIFS('Material routes'!$B$6:$B$1505,A36,'Material routes'!$C$6:$C$1505,"Consumed input"),COUNTIFS('Material routes'!$B$6:$B$1505,A36,'Material routes'!$C$6:$C$1505,"Contained input"),COUNTIFS('Material routes'!$B$6:$B$1505,A36,'Material routes'!$C$6:$C$1505,"Transform input"))</x:f>
        <x:v>1</x:v>
      </x:c>
      <x:c r="J36" s="4" t="n">
        <x:f>COUNTIFS('Material routes'!$B$6:$B$1505,A36,'Material routes'!$C$6:$C$1505,"Output")</x:f>
        <x:v>1</x:v>
      </x:c>
      <x:c r="K36" s="4" t="n">
        <x:f>COUNTIFS('Material routes'!$B$6:$B$1505,A36,'Material routes'!$C$6:$C$1505,"Tool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Facility and process prerequisites unresolved</x:v>
      </x:c>
      <x:c r="H37" s="4" t="str">
        <x:f>IF(I37=0,"Unassigned",IF(SUMIFS('Material routes'!$Q$6:$Q$1505,'Material routes'!$B$6:$B$1505,A37)&gt;0,"Unassigned","T"&amp;_xlfn.MAXIFS('Material routes'!$P$6:$P$1505,'Material routes'!$B$6:$B$1505,A37)))</x:f>
        <x:v>T0</x:v>
      </x:c>
      <x:c r="I37" s="4" t="n">
        <x:f>SUM(COUNTIFS('Material routes'!$B$6:$B$1505,A37,'Material routes'!$C$6:$C$1505,"Ingredient candidate"),COUNTIFS('Material routes'!$B$6:$B$1505,A37,'Material routes'!$C$6:$C$1505,"Consumed input"),COUNTIFS('Material routes'!$B$6:$B$1505,A37,'Material routes'!$C$6:$C$1505,"Contained input"),COUNTIFS('Material routes'!$B$6:$B$1505,A37,'Material routes'!$C$6:$C$1505,"Transform input"))</x:f>
        <x:v>1</x:v>
      </x:c>
      <x:c r="J37" s="4" t="n">
        <x:f>COUNTIFS('Material routes'!$B$6:$B$1505,A37,'Material routes'!$C$6:$C$1505,"Output")</x:f>
        <x:v>1</x:v>
      </x:c>
      <x:c r="K37" s="4" t="n">
        <x:f>COUNTIFS('Material routes'!$B$6:$B$1505,A37,'Material routes'!$C$6:$C$1505,"Tool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Facility and process prerequisites unresolved</x:v>
      </x:c>
      <x:c r="H38" s="4" t="str">
        <x:f>IF(I38=0,"Unassigned",IF(SUMIFS('Material routes'!$Q$6:$Q$1505,'Material routes'!$B$6:$B$1505,A38)&gt;0,"Unassigned","T"&amp;_xlfn.MAXIFS('Material routes'!$P$6:$P$1505,'Material routes'!$B$6:$B$1505,A38)))</x:f>
        <x:v>T0</x:v>
      </x:c>
      <x:c r="I38" s="4" t="n">
        <x:f>SUM(COUNTIFS('Material routes'!$B$6:$B$1505,A38,'Material routes'!$C$6:$C$1505,"Ingredient candidate"),COUNTIFS('Material routes'!$B$6:$B$1505,A38,'Material routes'!$C$6:$C$1505,"Consumed input"),COUNTIFS('Material routes'!$B$6:$B$1505,A38,'Material routes'!$C$6:$C$1505,"Contained input"),COUNTIFS('Material routes'!$B$6:$B$1505,A38,'Material routes'!$C$6:$C$1505,"Transform input"))</x:f>
        <x:v>1</x:v>
      </x:c>
      <x:c r="J38" s="4" t="n">
        <x:f>COUNTIFS('Material routes'!$B$6:$B$1505,A38,'Material routes'!$C$6:$C$1505,"Output")</x:f>
        <x:v>1</x:v>
      </x:c>
      <x:c r="K38" s="4" t="n">
        <x:f>COUNTIFS('Material routes'!$B$6:$B$1505,A38,'Material routes'!$C$6:$C$1505,"Tool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Facility and process prerequisites unresolved</x:v>
      </x:c>
      <x:c r="H39" s="4" t="str">
        <x:f>IF(I39=0,"Unassigned",IF(SUMIFS('Material routes'!$Q$6:$Q$1505,'Material routes'!$B$6:$B$1505,A39)&gt;0,"Unassigned","T"&amp;_xlfn.MAXIFS('Material routes'!$P$6:$P$1505,'Material routes'!$B$6:$B$1505,A39)))</x:f>
        <x:v>T0</x:v>
      </x:c>
      <x:c r="I39" s="4" t="n">
        <x:f>SUM(COUNTIFS('Material routes'!$B$6:$B$1505,A39,'Material routes'!$C$6:$C$1505,"Ingredient candidate"),COUNTIFS('Material routes'!$B$6:$B$1505,A39,'Material routes'!$C$6:$C$1505,"Consumed input"),COUNTIFS('Material routes'!$B$6:$B$1505,A39,'Material routes'!$C$6:$C$1505,"Contained input"),COUNTIFS('Material routes'!$B$6:$B$1505,A39,'Material routes'!$C$6:$C$1505,"Transform input"))</x:f>
        <x:v>1</x:v>
      </x:c>
      <x:c r="J39" s="4" t="n">
        <x:f>COUNTIFS('Material routes'!$B$6:$B$1505,A39,'Material routes'!$C$6:$C$1505,"Output")</x:f>
        <x:v>1</x:v>
      </x:c>
      <x:c r="K39" s="4" t="n">
        <x:f>COUNTIFS('Material routes'!$B$6:$B$1505,A39,'Material routes'!$C$6:$C$1505,"Tool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Facility and process prerequisites unresolved</x:v>
      </x:c>
      <x:c r="H40" s="4" t="str">
        <x:f>IF(I40=0,"Unassigned",IF(SUMIFS('Material routes'!$Q$6:$Q$1505,'Material routes'!$B$6:$B$1505,A40)&gt;0,"Unassigned","T"&amp;_xlfn.MAXIFS('Material routes'!$P$6:$P$1505,'Material routes'!$B$6:$B$1505,A40)))</x:f>
        <x:v>T0</x:v>
      </x:c>
      <x:c r="I40" s="4" t="n">
        <x:f>SUM(COUNTIFS('Material routes'!$B$6:$B$1505,A40,'Material routes'!$C$6:$C$1505,"Ingredient candidate"),COUNTIFS('Material routes'!$B$6:$B$1505,A40,'Material routes'!$C$6:$C$1505,"Consumed input"),COUNTIFS('Material routes'!$B$6:$B$1505,A40,'Material routes'!$C$6:$C$1505,"Contained input"),COUNTIFS('Material routes'!$B$6:$B$1505,A40,'Material routes'!$C$6:$C$1505,"Transform input"))</x:f>
        <x:v>1</x:v>
      </x:c>
      <x:c r="J40" s="4" t="n">
        <x:f>COUNTIFS('Material routes'!$B$6:$B$1505,A40,'Material routes'!$C$6:$C$1505,"Output")</x:f>
        <x:v>1</x:v>
      </x:c>
      <x:c r="K40" s="4" t="n">
        <x:f>COUNTIFS('Material routes'!$B$6:$B$1505,A40,'Material routes'!$C$6:$C$1505,"Tool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Facility and process prerequisites unresolved</x:v>
      </x:c>
      <x:c r="H41" s="4" t="str">
        <x:f>IF(I41=0,"Unassigned",IF(SUMIFS('Material routes'!$Q$6:$Q$1505,'Material routes'!$B$6:$B$1505,A41)&gt;0,"Unassigned","T"&amp;_xlfn.MAXIFS('Material routes'!$P$6:$P$1505,'Material routes'!$B$6:$B$1505,A41)))</x:f>
        <x:v>T0</x:v>
      </x:c>
      <x:c r="I41" s="4" t="n">
        <x:f>SUM(COUNTIFS('Material routes'!$B$6:$B$1505,A41,'Material routes'!$C$6:$C$1505,"Ingredient candidate"),COUNTIFS('Material routes'!$B$6:$B$1505,A41,'Material routes'!$C$6:$C$1505,"Consumed input"),COUNTIFS('Material routes'!$B$6:$B$1505,A41,'Material routes'!$C$6:$C$1505,"Contained input"),COUNTIFS('Material routes'!$B$6:$B$1505,A41,'Material routes'!$C$6:$C$1505,"Transform input"))</x:f>
        <x:v>1</x:v>
      </x:c>
      <x:c r="J41" s="4" t="n">
        <x:f>COUNTIFS('Material routes'!$B$6:$B$1505,A41,'Material routes'!$C$6:$C$1505,"Output")</x:f>
        <x:v>1</x:v>
      </x:c>
      <x:c r="K41" s="4" t="n">
        <x:f>COUNTIFS('Material routes'!$B$6:$B$1505,A41,'Material routes'!$C$6:$C$1505,"Tool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Facility and process prerequisites unresolved</x:v>
      </x:c>
      <x:c r="H42" s="4" t="str">
        <x:f>IF(I42=0,"Unassigned",IF(SUMIFS('Material routes'!$Q$6:$Q$1505,'Material routes'!$B$6:$B$1505,A42)&gt;0,"Unassigned","T"&amp;_xlfn.MAXIFS('Material routes'!$P$6:$P$1505,'Material routes'!$B$6:$B$1505,A42)))</x:f>
        <x:v>T0</x:v>
      </x:c>
      <x:c r="I42" s="4" t="n">
        <x:f>SUM(COUNTIFS('Material routes'!$B$6:$B$1505,A42,'Material routes'!$C$6:$C$1505,"Ingredient candidate"),COUNTIFS('Material routes'!$B$6:$B$1505,A42,'Material routes'!$C$6:$C$1505,"Consumed input"),COUNTIFS('Material routes'!$B$6:$B$1505,A42,'Material routes'!$C$6:$C$1505,"Contained input"),COUNTIFS('Material routes'!$B$6:$B$1505,A42,'Material routes'!$C$6:$C$1505,"Transform input"))</x:f>
        <x:v>1</x:v>
      </x:c>
      <x:c r="J42" s="4" t="n">
        <x:f>COUNTIFS('Material routes'!$B$6:$B$1505,A42,'Material routes'!$C$6:$C$1505,"Output")</x:f>
        <x:v>1</x:v>
      </x:c>
      <x:c r="K42" s="4" t="n">
        <x:f>COUNTIFS('Material routes'!$B$6:$B$1505,A42,'Material routes'!$C$6:$C$1505,"Tool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Facility and process prerequisites unresolved</x:v>
      </x:c>
      <x:c r="H43" s="4" t="str">
        <x:f>IF(I43=0,"Unassigned",IF(SUMIFS('Material routes'!$Q$6:$Q$1505,'Material routes'!$B$6:$B$1505,A43)&gt;0,"Unassigned","T"&amp;_xlfn.MAXIFS('Material routes'!$P$6:$P$1505,'Material routes'!$B$6:$B$1505,A43)))</x:f>
        <x:v>T0</x:v>
      </x:c>
      <x:c r="I43" s="4" t="n">
        <x:f>SUM(COUNTIFS('Material routes'!$B$6:$B$1505,A43,'Material routes'!$C$6:$C$1505,"Ingredient candidate"),COUNTIFS('Material routes'!$B$6:$B$1505,A43,'Material routes'!$C$6:$C$1505,"Consumed input"),COUNTIFS('Material routes'!$B$6:$B$1505,A43,'Material routes'!$C$6:$C$1505,"Contained input"),COUNTIFS('Material routes'!$B$6:$B$1505,A43,'Material routes'!$C$6:$C$1505,"Transform input"))</x:f>
        <x:v>1</x:v>
      </x:c>
      <x:c r="J43" s="4" t="n">
        <x:f>COUNTIFS('Material routes'!$B$6:$B$1505,A43,'Material routes'!$C$6:$C$1505,"Output")</x:f>
        <x:v>1</x:v>
      </x:c>
      <x:c r="K43" s="4" t="n">
        <x:f>COUNTIFS('Material routes'!$B$6:$B$1505,A43,'Material routes'!$C$6:$C$1505,"Tool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Facility and process prerequisites unresolved</x:v>
      </x:c>
      <x:c r="H44" s="4" t="str">
        <x:f>IF(I44=0,"Unassigned",IF(SUMIFS('Material routes'!$Q$6:$Q$1505,'Material routes'!$B$6:$B$1505,A44)&gt;0,"Unassigned","T"&amp;_xlfn.MAXIFS('Material routes'!$P$6:$P$1505,'Material routes'!$B$6:$B$1505,A44)))</x:f>
        <x:v>T0</x:v>
      </x:c>
      <x:c r="I44" s="4" t="n">
        <x:f>SUM(COUNTIFS('Material routes'!$B$6:$B$1505,A44,'Material routes'!$C$6:$C$1505,"Ingredient candidate"),COUNTIFS('Material routes'!$B$6:$B$1505,A44,'Material routes'!$C$6:$C$1505,"Consumed input"),COUNTIFS('Material routes'!$B$6:$B$1505,A44,'Material routes'!$C$6:$C$1505,"Contained input"),COUNTIFS('Material routes'!$B$6:$B$1505,A44,'Material routes'!$C$6:$C$1505,"Transform input"))</x:f>
        <x:v>1</x:v>
      </x:c>
      <x:c r="J44" s="4" t="n">
        <x:f>COUNTIFS('Material routes'!$B$6:$B$1505,A44,'Material routes'!$C$6:$C$1505,"Output")</x:f>
        <x:v>1</x:v>
      </x:c>
      <x:c r="K44" s="4" t="n">
        <x:f>COUNTIFS('Material routes'!$B$6:$B$1505,A44,'Material routes'!$C$6:$C$1505,"Tool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Facility and process prerequisites unresolved</x:v>
      </x:c>
      <x:c r="H45" s="4" t="str">
        <x:f>IF(I45=0,"Unassigned",IF(SUMIFS('Material routes'!$Q$6:$Q$1505,'Material routes'!$B$6:$B$1505,A45)&gt;0,"Unassigned","T"&amp;_xlfn.MAXIFS('Material routes'!$P$6:$P$1505,'Material routes'!$B$6:$B$1505,A45)))</x:f>
        <x:v>T0</x:v>
      </x:c>
      <x:c r="I45" s="4" t="n">
        <x:f>SUM(COUNTIFS('Material routes'!$B$6:$B$1505,A45,'Material routes'!$C$6:$C$1505,"Ingredient candidate"),COUNTIFS('Material routes'!$B$6:$B$1505,A45,'Material routes'!$C$6:$C$1505,"Consumed input"),COUNTIFS('Material routes'!$B$6:$B$1505,A45,'Material routes'!$C$6:$C$1505,"Contained input"),COUNTIFS('Material routes'!$B$6:$B$1505,A45,'Material routes'!$C$6:$C$1505,"Transform input"))</x:f>
        <x:v>1</x:v>
      </x:c>
      <x:c r="J45" s="4" t="n">
        <x:f>COUNTIFS('Material routes'!$B$6:$B$1505,A45,'Material routes'!$C$6:$C$1505,"Output")</x:f>
        <x:v>1</x:v>
      </x:c>
      <x:c r="K45" s="4" t="n">
        <x:f>COUNTIFS('Material routes'!$B$6:$B$1505,A45,'Material routes'!$C$6:$C$1505,"Tool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Facility and process prerequisites unresolved</x:v>
      </x:c>
      <x:c r="H46" s="4" t="str">
        <x:f>IF(I46=0,"Unassigned",IF(SUMIFS('Material routes'!$Q$6:$Q$1505,'Material routes'!$B$6:$B$1505,A46)&gt;0,"Unassigned","T"&amp;_xlfn.MAXIFS('Material routes'!$P$6:$P$1505,'Material routes'!$B$6:$B$1505,A46)))</x:f>
        <x:v>T1</x:v>
      </x:c>
      <x:c r="I46" s="4" t="n">
        <x:f>SUM(COUNTIFS('Material routes'!$B$6:$B$1505,A46,'Material routes'!$C$6:$C$1505,"Ingredient candidate"),COUNTIFS('Material routes'!$B$6:$B$1505,A46,'Material routes'!$C$6:$C$1505,"Consumed input"),COUNTIFS('Material routes'!$B$6:$B$1505,A46,'Material routes'!$C$6:$C$1505,"Contained input"),COUNTIFS('Material routes'!$B$6:$B$1505,A46,'Material routes'!$C$6:$C$1505,"Transform input"))</x:f>
        <x:v>1</x:v>
      </x:c>
      <x:c r="J46" s="4" t="n">
        <x:f>COUNTIFS('Material routes'!$B$6:$B$1505,A46,'Material routes'!$C$6:$C$1505,"Output")</x:f>
        <x:v>1</x:v>
      </x:c>
      <x:c r="K46" s="4" t="n">
        <x:f>COUNTIFS('Material routes'!$B$6:$B$1505,A46,'Material routes'!$C$6:$C$1505,"Tool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Facility and process prerequisites unresolved</x:v>
      </x:c>
      <x:c r="H47" s="4" t="str">
        <x:f>IF(I47=0,"Unassigned",IF(SUMIFS('Material routes'!$Q$6:$Q$1505,'Material routes'!$B$6:$B$1505,A47)&gt;0,"Unassigned","T"&amp;_xlfn.MAXIFS('Material routes'!$P$6:$P$1505,'Material routes'!$B$6:$B$1505,A47)))</x:f>
        <x:v>T1</x:v>
      </x:c>
      <x:c r="I47" s="4" t="n">
        <x:f>SUM(COUNTIFS('Material routes'!$B$6:$B$1505,A47,'Material routes'!$C$6:$C$1505,"Ingredient candidate"),COUNTIFS('Material routes'!$B$6:$B$1505,A47,'Material routes'!$C$6:$C$1505,"Consumed input"),COUNTIFS('Material routes'!$B$6:$B$1505,A47,'Material routes'!$C$6:$C$1505,"Contained input"),COUNTIFS('Material routes'!$B$6:$B$1505,A47,'Material routes'!$C$6:$C$1505,"Transform input"))</x:f>
        <x:v>1</x:v>
      </x:c>
      <x:c r="J47" s="4" t="n">
        <x:f>COUNTIFS('Material routes'!$B$6:$B$1505,A47,'Material routes'!$C$6:$C$1505,"Output")</x:f>
        <x:v>1</x:v>
      </x:c>
      <x:c r="K47" s="4" t="n">
        <x:f>COUNTIFS('Material routes'!$B$6:$B$1505,A47,'Material routes'!$C$6:$C$1505,"Tool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Facility and process prerequisites unresolved</x:v>
      </x:c>
      <x:c r="H48" s="4" t="str">
        <x:f>IF(I48=0,"Unassigned",IF(SUMIFS('Material routes'!$Q$6:$Q$1505,'Material routes'!$B$6:$B$1505,A48)&gt;0,"Unassigned","T"&amp;_xlfn.MAXIFS('Material routes'!$P$6:$P$1505,'Material routes'!$B$6:$B$1505,A48)))</x:f>
        <x:v>T1</x:v>
      </x:c>
      <x:c r="I48" s="4" t="n">
        <x:f>SUM(COUNTIFS('Material routes'!$B$6:$B$1505,A48,'Material routes'!$C$6:$C$1505,"Ingredient candidate"),COUNTIFS('Material routes'!$B$6:$B$1505,A48,'Material routes'!$C$6:$C$1505,"Consumed input"),COUNTIFS('Material routes'!$B$6:$B$1505,A48,'Material routes'!$C$6:$C$1505,"Contained input"),COUNTIFS('Material routes'!$B$6:$B$1505,A48,'Material routes'!$C$6:$C$1505,"Transform input"))</x:f>
        <x:v>2</x:v>
      </x:c>
      <x:c r="J48" s="4" t="n">
        <x:f>COUNTIFS('Material routes'!$B$6:$B$1505,A48,'Material routes'!$C$6:$C$1505,"Output")</x:f>
        <x:v>1</x:v>
      </x:c>
      <x:c r="K48" s="4" t="n">
        <x:f>COUNTIFS('Material routes'!$B$6:$B$1505,A48,'Material routes'!$C$6:$C$1505,"Tool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Facility and process prerequisites unresolved</x:v>
      </x:c>
      <x:c r="H49" s="4" t="str">
        <x:f>IF(I49=0,"Unassigned",IF(SUMIFS('Material routes'!$Q$6:$Q$1505,'Material routes'!$B$6:$B$1505,A49)&gt;0,"Unassigned","T"&amp;_xlfn.MAXIFS('Material routes'!$P$6:$P$1505,'Material routes'!$B$6:$B$1505,A49)))</x:f>
        <x:v>T1</x:v>
      </x:c>
      <x:c r="I49" s="4" t="n">
        <x:f>SUM(COUNTIFS('Material routes'!$B$6:$B$1505,A49,'Material routes'!$C$6:$C$1505,"Ingredient candidate"),COUNTIFS('Material routes'!$B$6:$B$1505,A49,'Material routes'!$C$6:$C$1505,"Consumed input"),COUNTIFS('Material routes'!$B$6:$B$1505,A49,'Material routes'!$C$6:$C$1505,"Contained input"),COUNTIFS('Material routes'!$B$6:$B$1505,A49,'Material routes'!$C$6:$C$1505,"Transform input"))</x:f>
        <x:v>2</x:v>
      </x:c>
      <x:c r="J49" s="4" t="n">
        <x:f>COUNTIFS('Material routes'!$B$6:$B$1505,A49,'Material routes'!$C$6:$C$1505,"Output")</x:f>
        <x:v>1</x:v>
      </x:c>
      <x:c r="K49" s="4" t="n">
        <x:f>COUNTIFS('Material routes'!$B$6:$B$1505,A49,'Material routes'!$C$6:$C$1505,"Tool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routes'!$Q$6:$Q$1505,'Material routes'!$B$6:$B$1505,A50)&gt;0,"Unassigned","T"&amp;_xlfn.MAXIFS('Material routes'!$P$6:$P$1505,'Material routes'!$B$6:$B$1505,A50)))</x:f>
        <x:v>T0</x:v>
      </x:c>
      <x:c r="I50" s="4" t="n">
        <x:f>SUM(COUNTIFS('Material routes'!$B$6:$B$1505,A50,'Material routes'!$C$6:$C$1505,"Ingredient candidate"),COUNTIFS('Material routes'!$B$6:$B$1505,A50,'Material routes'!$C$6:$C$1505,"Consumed input"),COUNTIFS('Material routes'!$B$6:$B$1505,A50,'Material routes'!$C$6:$C$1505,"Contained input"),COUNTIFS('Material routes'!$B$6:$B$1505,A50,'Material routes'!$C$6:$C$1505,"Transform input"))</x:f>
        <x:v>1</x:v>
      </x:c>
      <x:c r="J50" s="4" t="n">
        <x:f>COUNTIFS('Material routes'!$B$6:$B$1505,A50,'Material routes'!$C$6:$C$1505,"Output")</x:f>
        <x:v>1</x:v>
      </x:c>
      <x:c r="K50" s="4" t="n">
        <x:f>COUNTIFS('Material routes'!$B$6:$B$1505,A50,'Material routes'!$C$6:$C$1505,"Tool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routes'!$Q$6:$Q$1505,'Material routes'!$B$6:$B$1505,A51)&gt;0,"Unassigned","T"&amp;_xlfn.MAXIFS('Material routes'!$P$6:$P$1505,'Material routes'!$B$6:$B$1505,A51)))</x:f>
        <x:v>T0</x:v>
      </x:c>
      <x:c r="I51" s="4" t="n">
        <x:f>SUM(COUNTIFS('Material routes'!$B$6:$B$1505,A51,'Material routes'!$C$6:$C$1505,"Ingredient candidate"),COUNTIFS('Material routes'!$B$6:$B$1505,A51,'Material routes'!$C$6:$C$1505,"Consumed input"),COUNTIFS('Material routes'!$B$6:$B$1505,A51,'Material routes'!$C$6:$C$1505,"Contained input"),COUNTIFS('Material routes'!$B$6:$B$1505,A51,'Material routes'!$C$6:$C$1505,"Transform input"))</x:f>
        <x:v>1</x:v>
      </x:c>
      <x:c r="J51" s="4" t="n">
        <x:f>COUNTIFS('Material routes'!$B$6:$B$1505,A51,'Material routes'!$C$6:$C$1505,"Output")</x:f>
        <x:v>4</x:v>
      </x:c>
      <x:c r="K51" s="4" t="n">
        <x:f>COUNTIFS('Material routes'!$B$6:$B$1505,A51,'Material routes'!$C$6:$C$1505,"Tool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routes'!$Q$6:$Q$1505,'Material routes'!$B$6:$B$1505,A52)&gt;0,"Unassigned","T"&amp;_xlfn.MAXIFS('Material routes'!$P$6:$P$1505,'Material routes'!$B$6:$B$1505,A52)))</x:f>
        <x:v>Unassigned</x:v>
      </x:c>
      <x:c r="I52" s="4" t="n">
        <x:f>SUM(COUNTIFS('Material routes'!$B$6:$B$1505,A52,'Material routes'!$C$6:$C$1505,"Ingredient candidate"),COUNTIFS('Material routes'!$B$6:$B$1505,A52,'Material routes'!$C$6:$C$1505,"Consumed input"),COUNTIFS('Material routes'!$B$6:$B$1505,A52,'Material routes'!$C$6:$C$1505,"Contained input"),COUNTIFS('Material routes'!$B$6:$B$1505,A52,'Material routes'!$C$6:$C$1505,"Transform input"))</x:f>
        <x:v>2</x:v>
      </x:c>
      <x:c r="J52" s="4" t="n">
        <x:f>COUNTIFS('Material routes'!$B$6:$B$1505,A52,'Material routes'!$C$6:$C$1505,"Output")</x:f>
        <x:v>1</x:v>
      </x:c>
      <x:c r="K52" s="4" t="n">
        <x:f>COUNTIFS('Material routes'!$B$6:$B$1505,A52,'Material routes'!$C$6:$C$1505,"Tool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routes'!$Q$6:$Q$1505,'Material routes'!$B$6:$B$1505,A53)&gt;0,"Unassigned","T"&amp;_xlfn.MAXIFS('Material routes'!$P$6:$P$1505,'Material routes'!$B$6:$B$1505,A53)))</x:f>
        <x:v>T1</x:v>
      </x:c>
      <x:c r="I53" s="4" t="n">
        <x:f>SUM(COUNTIFS('Material routes'!$B$6:$B$1505,A53,'Material routes'!$C$6:$C$1505,"Ingredient candidate"),COUNTIFS('Material routes'!$B$6:$B$1505,A53,'Material routes'!$C$6:$C$1505,"Consumed input"),COUNTIFS('Material routes'!$B$6:$B$1505,A53,'Material routes'!$C$6:$C$1505,"Contained input"),COUNTIFS('Material routes'!$B$6:$B$1505,A53,'Material routes'!$C$6:$C$1505,"Transform input"))</x:f>
        <x:v>1</x:v>
      </x:c>
      <x:c r="J53" s="4" t="n">
        <x:f>COUNTIFS('Material routes'!$B$6:$B$1505,A53,'Material routes'!$C$6:$C$1505,"Output")</x:f>
        <x:v>1</x:v>
      </x:c>
      <x:c r="K53" s="4" t="n">
        <x:f>COUNTIFS('Material routes'!$B$6:$B$1505,A53,'Material routes'!$C$6:$C$1505,"Tool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routes'!$Q$6:$Q$1505,'Material routes'!$B$6:$B$1505,A54)&gt;0,"Unassigned","T"&amp;_xlfn.MAXIFS('Material routes'!$P$6:$P$1505,'Material routes'!$B$6:$B$1505,A54)))</x:f>
        <x:v>T0</x:v>
      </x:c>
      <x:c r="I54" s="4" t="n">
        <x:f>SUM(COUNTIFS('Material routes'!$B$6:$B$1505,A54,'Material routes'!$C$6:$C$1505,"Ingredient candidate"),COUNTIFS('Material routes'!$B$6:$B$1505,A54,'Material routes'!$C$6:$C$1505,"Consumed input"),COUNTIFS('Material routes'!$B$6:$B$1505,A54,'Material routes'!$C$6:$C$1505,"Contained input"),COUNTIFS('Material routes'!$B$6:$B$1505,A54,'Material routes'!$C$6:$C$1505,"Transform input"))</x:f>
        <x:v>1</x:v>
      </x:c>
      <x:c r="J54" s="4" t="n">
        <x:f>COUNTIFS('Material routes'!$B$6:$B$1505,A54,'Material routes'!$C$6:$C$1505,"Output")</x:f>
        <x:v>1</x:v>
      </x:c>
      <x:c r="K54" s="4" t="n">
        <x:f>COUNTIFS('Material routes'!$B$6:$B$1505,A54,'Material routes'!$C$6:$C$1505,"Tool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routes'!$Q$6:$Q$1505,'Material routes'!$B$6:$B$1505,A55)&gt;0,"Unassigned","T"&amp;_xlfn.MAXIFS('Material routes'!$P$6:$P$1505,'Material routes'!$B$6:$B$1505,A55)))</x:f>
        <x:v>T0</x:v>
      </x:c>
      <x:c r="I55" s="4" t="n">
        <x:f>SUM(COUNTIFS('Material routes'!$B$6:$B$1505,A55,'Material routes'!$C$6:$C$1505,"Ingredient candidate"),COUNTIFS('Material routes'!$B$6:$B$1505,A55,'Material routes'!$C$6:$C$1505,"Consumed input"),COUNTIFS('Material routes'!$B$6:$B$1505,A55,'Material routes'!$C$6:$C$1505,"Contained input"),COUNTIFS('Material routes'!$B$6:$B$1505,A55,'Material routes'!$C$6:$C$1505,"Transform input"))</x:f>
        <x:v>1</x:v>
      </x:c>
      <x:c r="J55" s="4" t="n">
        <x:f>COUNTIFS('Material routes'!$B$6:$B$1505,A55,'Material routes'!$C$6:$C$1505,"Output")</x:f>
        <x:v>1</x:v>
      </x:c>
      <x:c r="K55" s="4" t="n">
        <x:f>COUNTIFS('Material routes'!$B$6:$B$1505,A55,'Material routes'!$C$6:$C$1505,"Tool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routes'!$Q$6:$Q$1505,'Material routes'!$B$6:$B$1505,A56)&gt;0,"Unassigned","T"&amp;_xlfn.MAXIFS('Material routes'!$P$6:$P$1505,'Material routes'!$B$6:$B$1505,A56)))</x:f>
        <x:v>T0</x:v>
      </x:c>
      <x:c r="I56" s="4" t="n">
        <x:f>SUM(COUNTIFS('Material routes'!$B$6:$B$1505,A56,'Material routes'!$C$6:$C$1505,"Ingredient candidate"),COUNTIFS('Material routes'!$B$6:$B$1505,A56,'Material routes'!$C$6:$C$1505,"Consumed input"),COUNTIFS('Material routes'!$B$6:$B$1505,A56,'Material routes'!$C$6:$C$1505,"Contained input"),COUNTIFS('Material routes'!$B$6:$B$1505,A56,'Material routes'!$C$6:$C$1505,"Transform input"))</x:f>
        <x:v>1</x:v>
      </x:c>
      <x:c r="J56" s="4" t="n">
        <x:f>COUNTIFS('Material routes'!$B$6:$B$1505,A56,'Material routes'!$C$6:$C$1505,"Output")</x:f>
        <x:v>1</x:v>
      </x:c>
      <x:c r="K56" s="4" t="n">
        <x:f>COUNTIFS('Material routes'!$B$6:$B$1505,A56,'Material routes'!$C$6:$C$1505,"Tool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routes'!$Q$6:$Q$1505,'Material routes'!$B$6:$B$1505,A57)&gt;0,"Unassigned","T"&amp;_xlfn.MAXIFS('Material routes'!$P$6:$P$1505,'Material routes'!$B$6:$B$1505,A57)))</x:f>
        <x:v>T0</x:v>
      </x:c>
      <x:c r="I57" s="4" t="n">
        <x:f>SUM(COUNTIFS('Material routes'!$B$6:$B$1505,A57,'Material routes'!$C$6:$C$1505,"Ingredient candidate"),COUNTIFS('Material routes'!$B$6:$B$1505,A57,'Material routes'!$C$6:$C$1505,"Consumed input"),COUNTIFS('Material routes'!$B$6:$B$1505,A57,'Material routes'!$C$6:$C$1505,"Contained input"),COUNTIFS('Material routes'!$B$6:$B$1505,A57,'Material routes'!$C$6:$C$1505,"Transform input"))</x:f>
        <x:v>1</x:v>
      </x:c>
      <x:c r="J57" s="4" t="n">
        <x:f>COUNTIFS('Material routes'!$B$6:$B$1505,A57,'Material routes'!$C$6:$C$1505,"Output")</x:f>
        <x:v>1</x:v>
      </x:c>
      <x:c r="K57" s="4" t="n">
        <x:f>COUNTIFS('Material routes'!$B$6:$B$1505,A57,'Material routes'!$C$6:$C$1505,"Tool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routes'!$Q$6:$Q$1505,'Material routes'!$B$6:$B$1505,A58)&gt;0,"Unassigned","T"&amp;_xlfn.MAXIFS('Material routes'!$P$6:$P$1505,'Material routes'!$B$6:$B$1505,A58)))</x:f>
        <x:v>T0</x:v>
      </x:c>
      <x:c r="I58" s="4" t="n">
        <x:f>SUM(COUNTIFS('Material routes'!$B$6:$B$1505,A58,'Material routes'!$C$6:$C$1505,"Ingredient candidate"),COUNTIFS('Material routes'!$B$6:$B$1505,A58,'Material routes'!$C$6:$C$1505,"Consumed input"),COUNTIFS('Material routes'!$B$6:$B$1505,A58,'Material routes'!$C$6:$C$1505,"Contained input"),COUNTIFS('Material routes'!$B$6:$B$1505,A58,'Material routes'!$C$6:$C$1505,"Transform input"))</x:f>
        <x:v>1</x:v>
      </x:c>
      <x:c r="J58" s="4" t="n">
        <x:f>COUNTIFS('Material routes'!$B$6:$B$1505,A58,'Material routes'!$C$6:$C$1505,"Output")</x:f>
        <x:v>1</x:v>
      </x:c>
      <x:c r="K58" s="4" t="n">
        <x:f>COUNTIFS('Material routes'!$B$6:$B$1505,A58,'Material routes'!$C$6:$C$1505,"Tool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routes'!$Q$6:$Q$1505,'Material routes'!$B$6:$B$1505,A59)&gt;0,"Unassigned","T"&amp;_xlfn.MAXIFS('Material routes'!$P$6:$P$1505,'Material routes'!$B$6:$B$1505,A59)))</x:f>
        <x:v>Unassigned</x:v>
      </x:c>
      <x:c r="I59" s="4" t="n">
        <x:f>SUM(COUNTIFS('Material routes'!$B$6:$B$1505,A59,'Material routes'!$C$6:$C$1505,"Ingredient candidate"),COUNTIFS('Material routes'!$B$6:$B$1505,A59,'Material routes'!$C$6:$C$1505,"Consumed input"),COUNTIFS('Material routes'!$B$6:$B$1505,A59,'Material routes'!$C$6:$C$1505,"Contained input"),COUNTIFS('Material routes'!$B$6:$B$1505,A59,'Material routes'!$C$6:$C$1505,"Transform input"))</x:f>
        <x:v>1</x:v>
      </x:c>
      <x:c r="J59" s="4" t="n">
        <x:f>COUNTIFS('Material routes'!$B$6:$B$1505,A59,'Material routes'!$C$6:$C$1505,"Output")</x:f>
        <x:v>1</x:v>
      </x:c>
      <x:c r="K59" s="4" t="n">
        <x:f>COUNTIFS('Material routes'!$B$6:$B$1505,A59,'Material routes'!$C$6:$C$1505,"Tool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routes'!$Q$6:$Q$1505,'Material routes'!$B$6:$B$1505,A60)&gt;0,"Unassigned","T"&amp;_xlfn.MAXIFS('Material routes'!$P$6:$P$1505,'Material routes'!$B$6:$B$1505,A60)))</x:f>
        <x:v>T0</x:v>
      </x:c>
      <x:c r="I60" s="4" t="n">
        <x:f>SUM(COUNTIFS('Material routes'!$B$6:$B$1505,A60,'Material routes'!$C$6:$C$1505,"Ingredient candidate"),COUNTIFS('Material routes'!$B$6:$B$1505,A60,'Material routes'!$C$6:$C$1505,"Consumed input"),COUNTIFS('Material routes'!$B$6:$B$1505,A60,'Material routes'!$C$6:$C$1505,"Contained input"),COUNTIFS('Material routes'!$B$6:$B$1505,A60,'Material routes'!$C$6:$C$1505,"Transform input"))</x:f>
        <x:v>1</x:v>
      </x:c>
      <x:c r="J60" s="4" t="n">
        <x:f>COUNTIFS('Material routes'!$B$6:$B$1505,A60,'Material routes'!$C$6:$C$1505,"Output")</x:f>
        <x:v>1</x:v>
      </x:c>
      <x:c r="K60" s="4" t="n">
        <x:f>COUNTIFS('Material routes'!$B$6:$B$1505,A60,'Material routes'!$C$6:$C$1505,"Tool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routes'!$Q$6:$Q$1505,'Material routes'!$B$6:$B$1505,A61)&gt;0,"Unassigned","T"&amp;_xlfn.MAXIFS('Material routes'!$P$6:$P$1505,'Material routes'!$B$6:$B$1505,A61)))</x:f>
        <x:v>T0</x:v>
      </x:c>
      <x:c r="I61" s="4" t="n">
        <x:f>SUM(COUNTIFS('Material routes'!$B$6:$B$1505,A61,'Material routes'!$C$6:$C$1505,"Ingredient candidate"),COUNTIFS('Material routes'!$B$6:$B$1505,A61,'Material routes'!$C$6:$C$1505,"Consumed input"),COUNTIFS('Material routes'!$B$6:$B$1505,A61,'Material routes'!$C$6:$C$1505,"Contained input"),COUNTIFS('Material routes'!$B$6:$B$1505,A61,'Material routes'!$C$6:$C$1505,"Transform input"))</x:f>
        <x:v>1</x:v>
      </x:c>
      <x:c r="J61" s="4" t="n">
        <x:f>COUNTIFS('Material routes'!$B$6:$B$1505,A61,'Material routes'!$C$6:$C$1505,"Output")</x:f>
        <x:v>1</x:v>
      </x:c>
      <x:c r="K61" s="4" t="n">
        <x:f>COUNTIFS('Material routes'!$B$6:$B$1505,A61,'Material routes'!$C$6:$C$1505,"Tool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routes'!$Q$6:$Q$1505,'Material routes'!$B$6:$B$1505,A62)&gt;0,"Unassigned","T"&amp;_xlfn.MAXIFS('Material routes'!$P$6:$P$1505,'Material routes'!$B$6:$B$1505,A62)))</x:f>
        <x:v>T1</x:v>
      </x:c>
      <x:c r="I62" s="4" t="n">
        <x:f>SUM(COUNTIFS('Material routes'!$B$6:$B$1505,A62,'Material routes'!$C$6:$C$1505,"Ingredient candidate"),COUNTIFS('Material routes'!$B$6:$B$1505,A62,'Material routes'!$C$6:$C$1505,"Consumed input"),COUNTIFS('Material routes'!$B$6:$B$1505,A62,'Material routes'!$C$6:$C$1505,"Contained input"),COUNTIFS('Material routes'!$B$6:$B$1505,A62,'Material routes'!$C$6:$C$1505,"Transform input"))</x:f>
        <x:v>1</x:v>
      </x:c>
      <x:c r="J62" s="4" t="n">
        <x:f>COUNTIFS('Material routes'!$B$6:$B$1505,A62,'Material routes'!$C$6:$C$1505,"Output")</x:f>
        <x:v>1</x:v>
      </x:c>
      <x:c r="K62" s="4" t="n">
        <x:f>COUNTIFS('Material routes'!$B$6:$B$1505,A62,'Material routes'!$C$6:$C$1505,"Tool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routes'!$Q$6:$Q$1505,'Material routes'!$B$6:$B$1505,A63)&gt;0,"Unassigned","T"&amp;_xlfn.MAXIFS('Material routes'!$P$6:$P$1505,'Material routes'!$B$6:$B$1505,A63)))</x:f>
        <x:v>T0</x:v>
      </x:c>
      <x:c r="I63" s="4" t="n">
        <x:f>SUM(COUNTIFS('Material routes'!$B$6:$B$1505,A63,'Material routes'!$C$6:$C$1505,"Ingredient candidate"),COUNTIFS('Material routes'!$B$6:$B$1505,A63,'Material routes'!$C$6:$C$1505,"Consumed input"),COUNTIFS('Material routes'!$B$6:$B$1505,A63,'Material routes'!$C$6:$C$1505,"Contained input"),COUNTIFS('Material routes'!$B$6:$B$1505,A63,'Material routes'!$C$6:$C$1505,"Transform input"))</x:f>
        <x:v>1</x:v>
      </x:c>
      <x:c r="J63" s="4" t="n">
        <x:f>COUNTIFS('Material routes'!$B$6:$B$1505,A63,'Material routes'!$C$6:$C$1505,"Output")</x:f>
        <x:v>1</x:v>
      </x:c>
      <x:c r="K63" s="4" t="n">
        <x:f>COUNTIFS('Material routes'!$B$6:$B$1505,A63,'Material routes'!$C$6:$C$1505,"Tool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routes'!$Q$6:$Q$1505,'Material routes'!$B$6:$B$1505,A64)&gt;0,"Unassigned","T"&amp;_xlfn.MAXIFS('Material routes'!$P$6:$P$1505,'Material routes'!$B$6:$B$1505,A64)))</x:f>
        <x:v>T1</x:v>
      </x:c>
      <x:c r="I64" s="4" t="n">
        <x:f>SUM(COUNTIFS('Material routes'!$B$6:$B$1505,A64,'Material routes'!$C$6:$C$1505,"Ingredient candidate"),COUNTIFS('Material routes'!$B$6:$B$1505,A64,'Material routes'!$C$6:$C$1505,"Consumed input"),COUNTIFS('Material routes'!$B$6:$B$1505,A64,'Material routes'!$C$6:$C$1505,"Contained input"),COUNTIFS('Material routes'!$B$6:$B$1505,A64,'Material routes'!$C$6:$C$1505,"Transform input"))</x:f>
        <x:v>1</x:v>
      </x:c>
      <x:c r="J64" s="4" t="n">
        <x:f>COUNTIFS('Material routes'!$B$6:$B$1505,A64,'Material routes'!$C$6:$C$1505,"Output")</x:f>
        <x:v>1</x:v>
      </x:c>
      <x:c r="K64" s="4" t="n">
        <x:f>COUNTIFS('Material routes'!$B$6:$B$1505,A64,'Material routes'!$C$6:$C$1505,"Tool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routes'!$Q$6:$Q$1505,'Material routes'!$B$6:$B$1505,A65)&gt;0,"Unassigned","T"&amp;_xlfn.MAXIFS('Material routes'!$P$6:$P$1505,'Material routes'!$B$6:$B$1505,A65)))</x:f>
        <x:v>T0</x:v>
      </x:c>
      <x:c r="I65" s="4" t="n">
        <x:f>SUM(COUNTIFS('Material routes'!$B$6:$B$1505,A65,'Material routes'!$C$6:$C$1505,"Ingredient candidate"),COUNTIFS('Material routes'!$B$6:$B$1505,A65,'Material routes'!$C$6:$C$1505,"Consumed input"),COUNTIFS('Material routes'!$B$6:$B$1505,A65,'Material routes'!$C$6:$C$1505,"Contained input"),COUNTIFS('Material routes'!$B$6:$B$1505,A65,'Material routes'!$C$6:$C$1505,"Transform input"))</x:f>
        <x:v>1</x:v>
      </x:c>
      <x:c r="J65" s="4" t="n">
        <x:f>COUNTIFS('Material routes'!$B$6:$B$1505,A65,'Material routes'!$C$6:$C$1505,"Output")</x:f>
        <x:v>1</x:v>
      </x:c>
      <x:c r="K65" s="4" t="n">
        <x:f>COUNTIFS('Material routes'!$B$6:$B$1505,A65,'Material routes'!$C$6:$C$1505,"Tool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routes'!$Q$6:$Q$1505,'Material routes'!$B$6:$B$1505,A66)&gt;0,"Unassigned","T"&amp;_xlfn.MAXIFS('Material routes'!$P$6:$P$1505,'Material routes'!$B$6:$B$1505,A66)))</x:f>
        <x:v>T0</x:v>
      </x:c>
      <x:c r="I66" s="4" t="n">
        <x:f>SUM(COUNTIFS('Material routes'!$B$6:$B$1505,A66,'Material routes'!$C$6:$C$1505,"Ingredient candidate"),COUNTIFS('Material routes'!$B$6:$B$1505,A66,'Material routes'!$C$6:$C$1505,"Consumed input"),COUNTIFS('Material routes'!$B$6:$B$1505,A66,'Material routes'!$C$6:$C$1505,"Contained input"),COUNTIFS('Material routes'!$B$6:$B$1505,A66,'Material routes'!$C$6:$C$1505,"Transform input"))</x:f>
        <x:v>1</x:v>
      </x:c>
      <x:c r="J66" s="4" t="n">
        <x:f>COUNTIFS('Material routes'!$B$6:$B$1505,A66,'Material routes'!$C$6:$C$1505,"Output")</x:f>
        <x:v>1</x:v>
      </x:c>
      <x:c r="K66" s="4" t="n">
        <x:f>COUNTIFS('Material routes'!$B$6:$B$1505,A66,'Material routes'!$C$6:$C$1505,"Tool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routes'!$Q$6:$Q$1505,'Material routes'!$B$6:$B$1505,A67)&gt;0,"Unassigned","T"&amp;_xlfn.MAXIFS('Material routes'!$P$6:$P$1505,'Material routes'!$B$6:$B$1505,A67)))</x:f>
        <x:v>T0</x:v>
      </x:c>
      <x:c r="I67" s="4" t="n">
        <x:f>SUM(COUNTIFS('Material routes'!$B$6:$B$1505,A67,'Material routes'!$C$6:$C$1505,"Ingredient candidate"),COUNTIFS('Material routes'!$B$6:$B$1505,A67,'Material routes'!$C$6:$C$1505,"Consumed input"),COUNTIFS('Material routes'!$B$6:$B$1505,A67,'Material routes'!$C$6:$C$1505,"Contained input"),COUNTIFS('Material routes'!$B$6:$B$1505,A67,'Material routes'!$C$6:$C$1505,"Transform input"))</x:f>
        <x:v>1</x:v>
      </x:c>
      <x:c r="J67" s="4" t="n">
        <x:f>COUNTIFS('Material routes'!$B$6:$B$1505,A67,'Material routes'!$C$6:$C$1505,"Output")</x:f>
        <x:v>1</x:v>
      </x:c>
      <x:c r="K67" s="4" t="n">
        <x:f>COUNTIFS('Material routes'!$B$6:$B$1505,A67,'Material routes'!$C$6:$C$1505,"Tool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routes'!$Q$6:$Q$1505,'Material routes'!$B$6:$B$1505,A68)&gt;0,"Unassigned","T"&amp;_xlfn.MAXIFS('Material routes'!$P$6:$P$1505,'Material routes'!$B$6:$B$1505,A68)))</x:f>
        <x:v>T0</x:v>
      </x:c>
      <x:c r="I68" s="4" t="n">
        <x:f>SUM(COUNTIFS('Material routes'!$B$6:$B$1505,A68,'Material routes'!$C$6:$C$1505,"Ingredient candidate"),COUNTIFS('Material routes'!$B$6:$B$1505,A68,'Material routes'!$C$6:$C$1505,"Consumed input"),COUNTIFS('Material routes'!$B$6:$B$1505,A68,'Material routes'!$C$6:$C$1505,"Contained input"),COUNTIFS('Material routes'!$B$6:$B$1505,A68,'Material routes'!$C$6:$C$1505,"Transform input"))</x:f>
        <x:v>1</x:v>
      </x:c>
      <x:c r="J68" s="4" t="n">
        <x:f>COUNTIFS('Material routes'!$B$6:$B$1505,A68,'Material routes'!$C$6:$C$1505,"Output")</x:f>
        <x:v>1</x:v>
      </x:c>
      <x:c r="K68" s="4" t="n">
        <x:f>COUNTIFS('Material routes'!$B$6:$B$1505,A68,'Material routes'!$C$6:$C$1505,"Tool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routes'!$Q$6:$Q$1505,'Material routes'!$B$6:$B$1505,A69)&gt;0,"Unassigned","T"&amp;_xlfn.MAXIFS('Material routes'!$P$6:$P$1505,'Material routes'!$B$6:$B$1505,A69)))</x:f>
        <x:v>T0</x:v>
      </x:c>
      <x:c r="I69" s="4" t="n">
        <x:f>SUM(COUNTIFS('Material routes'!$B$6:$B$1505,A69,'Material routes'!$C$6:$C$1505,"Ingredient candidate"),COUNTIFS('Material routes'!$B$6:$B$1505,A69,'Material routes'!$C$6:$C$1505,"Consumed input"),COUNTIFS('Material routes'!$B$6:$B$1505,A69,'Material routes'!$C$6:$C$1505,"Contained input"),COUNTIFS('Material routes'!$B$6:$B$1505,A69,'Material routes'!$C$6:$C$1505,"Transform input"))</x:f>
        <x:v>1</x:v>
      </x:c>
      <x:c r="J69" s="4" t="n">
        <x:f>COUNTIFS('Material routes'!$B$6:$B$1505,A69,'Material routes'!$C$6:$C$1505,"Output")</x:f>
        <x:v>1</x:v>
      </x:c>
      <x:c r="K69" s="4" t="n">
        <x:f>COUNTIFS('Material routes'!$B$6:$B$1505,A69,'Material routes'!$C$6:$C$1505,"Tool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routes'!$Q$6:$Q$1505,'Material routes'!$B$6:$B$1505,A70)&gt;0,"Unassigned","T"&amp;_xlfn.MAXIFS('Material routes'!$P$6:$P$1505,'Material routes'!$B$6:$B$1505,A70)))</x:f>
        <x:v>T0</x:v>
      </x:c>
      <x:c r="I70" s="4" t="n">
        <x:f>SUM(COUNTIFS('Material routes'!$B$6:$B$1505,A70,'Material routes'!$C$6:$C$1505,"Ingredient candidate"),COUNTIFS('Material routes'!$B$6:$B$1505,A70,'Material routes'!$C$6:$C$1505,"Consumed input"),COUNTIFS('Material routes'!$B$6:$B$1505,A70,'Material routes'!$C$6:$C$1505,"Contained input"),COUNTIFS('Material routes'!$B$6:$B$1505,A70,'Material routes'!$C$6:$C$1505,"Transform input"))</x:f>
        <x:v>1</x:v>
      </x:c>
      <x:c r="J70" s="4" t="n">
        <x:f>COUNTIFS('Material routes'!$B$6:$B$1505,A70,'Material routes'!$C$6:$C$1505,"Output")</x:f>
        <x:v>1</x:v>
      </x:c>
      <x:c r="K70" s="4" t="n">
        <x:f>COUNTIFS('Material routes'!$B$6:$B$1505,A70,'Material routes'!$C$6:$C$1505,"Tool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routes'!$Q$6:$Q$1505,'Material routes'!$B$6:$B$1505,A71)&gt;0,"Unassigned","T"&amp;_xlfn.MAXIFS('Material routes'!$P$6:$P$1505,'Material routes'!$B$6:$B$1505,A71)))</x:f>
        <x:v>T0</x:v>
      </x:c>
      <x:c r="I71" s="4" t="n">
        <x:f>SUM(COUNTIFS('Material routes'!$B$6:$B$1505,A71,'Material routes'!$C$6:$C$1505,"Ingredient candidate"),COUNTIFS('Material routes'!$B$6:$B$1505,A71,'Material routes'!$C$6:$C$1505,"Consumed input"),COUNTIFS('Material routes'!$B$6:$B$1505,A71,'Material routes'!$C$6:$C$1505,"Contained input"),COUNTIFS('Material routes'!$B$6:$B$1505,A71,'Material routes'!$C$6:$C$1505,"Transform input"))</x:f>
        <x:v>1</x:v>
      </x:c>
      <x:c r="J71" s="4" t="n">
        <x:f>COUNTIFS('Material routes'!$B$6:$B$1505,A71,'Material routes'!$C$6:$C$1505,"Output")</x:f>
        <x:v>1</x:v>
      </x:c>
      <x:c r="K71" s="4" t="n">
        <x:f>COUNTIFS('Material routes'!$B$6:$B$1505,A71,'Material routes'!$C$6:$C$1505,"Tool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routes'!$Q$6:$Q$1505,'Material routes'!$B$6:$B$1505,A72)&gt;0,"Unassigned","T"&amp;_xlfn.MAXIFS('Material routes'!$P$6:$P$1505,'Material routes'!$B$6:$B$1505,A72)))</x:f>
        <x:v>T0</x:v>
      </x:c>
      <x:c r="I72" s="4" t="n">
        <x:f>SUM(COUNTIFS('Material routes'!$B$6:$B$1505,A72,'Material routes'!$C$6:$C$1505,"Ingredient candidate"),COUNTIFS('Material routes'!$B$6:$B$1505,A72,'Material routes'!$C$6:$C$1505,"Consumed input"),COUNTIFS('Material routes'!$B$6:$B$1505,A72,'Material routes'!$C$6:$C$1505,"Contained input"),COUNTIFS('Material routes'!$B$6:$B$1505,A72,'Material routes'!$C$6:$C$1505,"Transform input"))</x:f>
        <x:v>1</x:v>
      </x:c>
      <x:c r="J72" s="4" t="n">
        <x:f>COUNTIFS('Material routes'!$B$6:$B$1505,A72,'Material routes'!$C$6:$C$1505,"Output")</x:f>
        <x:v>1</x:v>
      </x:c>
      <x:c r="K72" s="4" t="n">
        <x:f>COUNTIFS('Material routes'!$B$6:$B$1505,A72,'Material routes'!$C$6:$C$1505,"Tool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routes'!$Q$6:$Q$1505,'Material routes'!$B$6:$B$1505,A73)&gt;0,"Unassigned","T"&amp;_xlfn.MAXIFS('Material routes'!$P$6:$P$1505,'Material routes'!$B$6:$B$1505,A73)))</x:f>
        <x:v>T0</x:v>
      </x:c>
      <x:c r="I73" s="4" t="n">
        <x:f>SUM(COUNTIFS('Material routes'!$B$6:$B$1505,A73,'Material routes'!$C$6:$C$1505,"Ingredient candidate"),COUNTIFS('Material routes'!$B$6:$B$1505,A73,'Material routes'!$C$6:$C$1505,"Consumed input"),COUNTIFS('Material routes'!$B$6:$B$1505,A73,'Material routes'!$C$6:$C$1505,"Contained input"),COUNTIFS('Material routes'!$B$6:$B$1505,A73,'Material routes'!$C$6:$C$1505,"Transform input"))</x:f>
        <x:v>1</x:v>
      </x:c>
      <x:c r="J73" s="4" t="n">
        <x:f>COUNTIFS('Material routes'!$B$6:$B$1505,A73,'Material routes'!$C$6:$C$1505,"Output")</x:f>
        <x:v>1</x:v>
      </x:c>
      <x:c r="K73" s="4" t="n">
        <x:f>COUNTIFS('Material routes'!$B$6:$B$1505,A73,'Material routes'!$C$6:$C$1505,"Tool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Workshop and service conditions unresolved</x:v>
      </x:c>
      <x:c r="H74" s="4" t="str">
        <x:f>IF(I74=0,"Unassigned",IF(SUMIFS('Material routes'!$Q$6:$Q$1505,'Material routes'!$B$6:$B$1505,A74)&gt;0,"Unassigned","T"&amp;_xlfn.MAXIFS('Material routes'!$P$6:$P$1505,'Material routes'!$B$6:$B$1505,A74)))</x:f>
        <x:v>T2</x:v>
      </x:c>
      <x:c r="I74" s="4" t="n">
        <x:f>SUM(COUNTIFS('Material routes'!$B$6:$B$1505,A74,'Material routes'!$C$6:$C$1505,"Ingredient candidate"),COUNTIFS('Material routes'!$B$6:$B$1505,A74,'Material routes'!$C$6:$C$1505,"Consumed input"),COUNTIFS('Material routes'!$B$6:$B$1505,A74,'Material routes'!$C$6:$C$1505,"Contained input"),COUNTIFS('Material routes'!$B$6:$B$1505,A74,'Material routes'!$C$6:$C$1505,"Transform input"))</x:f>
        <x:v>1</x:v>
      </x:c>
      <x:c r="J74" s="4" t="n">
        <x:f>COUNTIFS('Material routes'!$B$6:$B$1505,A74,'Material routes'!$C$6:$C$1505,"Output")</x:f>
        <x:v>1</x:v>
      </x:c>
      <x:c r="K74" s="4" t="n">
        <x:f>COUNTIFS('Material routes'!$B$6:$B$1505,A74,'Material routes'!$C$6:$C$1505,"Tool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Workshop and service conditions unresolved</x:v>
      </x:c>
      <x:c r="H75" s="4" t="str">
        <x:f>IF(I75=0,"Unassigned",IF(SUMIFS('Material routes'!$Q$6:$Q$1505,'Material routes'!$B$6:$B$1505,A75)&gt;0,"Unassigned","T"&amp;_xlfn.MAXIFS('Material routes'!$P$6:$P$1505,'Material routes'!$B$6:$B$1505,A75)))</x:f>
        <x:v>T2</x:v>
      </x:c>
      <x:c r="I75" s="4" t="n">
        <x:f>SUM(COUNTIFS('Material routes'!$B$6:$B$1505,A75,'Material routes'!$C$6:$C$1505,"Ingredient candidate"),COUNTIFS('Material routes'!$B$6:$B$1505,A75,'Material routes'!$C$6:$C$1505,"Consumed input"),COUNTIFS('Material routes'!$B$6:$B$1505,A75,'Material routes'!$C$6:$C$1505,"Contained input"),COUNTIFS('Material routes'!$B$6:$B$1505,A75,'Material routes'!$C$6:$C$1505,"Transform input"))</x:f>
        <x:v>1</x:v>
      </x:c>
      <x:c r="J75" s="4" t="n">
        <x:f>COUNTIFS('Material routes'!$B$6:$B$1505,A75,'Material routes'!$C$6:$C$1505,"Output")</x:f>
        <x:v>1</x:v>
      </x:c>
      <x:c r="K75" s="4" t="n">
        <x:f>COUNTIFS('Material routes'!$B$6:$B$1505,A75,'Material routes'!$C$6:$C$1505,"Tool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Workshop and service conditions unresolved</x:v>
      </x:c>
      <x:c r="H76" s="4" t="str">
        <x:f>IF(I76=0,"Unassigned",IF(SUMIFS('Material routes'!$Q$6:$Q$1505,'Material routes'!$B$6:$B$1505,A76)&gt;0,"Unassigned","T"&amp;_xlfn.MAXIFS('Material routes'!$P$6:$P$1505,'Material routes'!$B$6:$B$1505,A76)))</x:f>
        <x:v>T1</x:v>
      </x:c>
      <x:c r="I76" s="4" t="n">
        <x:f>SUM(COUNTIFS('Material routes'!$B$6:$B$1505,A76,'Material routes'!$C$6:$C$1505,"Ingredient candidate"),COUNTIFS('Material routes'!$B$6:$B$1505,A76,'Material routes'!$C$6:$C$1505,"Consumed input"),COUNTIFS('Material routes'!$B$6:$B$1505,A76,'Material routes'!$C$6:$C$1505,"Contained input"),COUNTIFS('Material routes'!$B$6:$B$1505,A76,'Material routes'!$C$6:$C$1505,"Transform input"))</x:f>
        <x:v>1</x:v>
      </x:c>
      <x:c r="J76" s="4" t="n">
        <x:f>COUNTIFS('Material routes'!$B$6:$B$1505,A76,'Material routes'!$C$6:$C$1505,"Output")</x:f>
        <x:v>1</x:v>
      </x:c>
      <x:c r="K76" s="4" t="n">
        <x:f>COUNTIFS('Material routes'!$B$6:$B$1505,A76,'Material routes'!$C$6:$C$1505,"Tool candidate")</x:f>
        <x:v>0</x:v>
      </x:c>
      <x:c r="L76" s="4" t="str">
        <x:v>New organizational brainstorming; specific game recipes are not approved.</x:v>
      </x:c>
      <x:c r="M76" s="4" t="str">
        <x:v>Quantities, supporting inputs, compatibility and process conditions remain open.</x:v>
      </x:c>
    </x:row>
    <x:row r="77" ht="85" customHeight="1">
      <x:c r="A77" s="4" t="str">
        <x:v>design.finished.steel_hammer</x:v>
      </x:c>
      <x:c r="B77" s="4" t="str">
        <x:v>Forging hammer candidate craft</x:v>
      </x:c>
      <x:c r="C77" s="4" t="str">
        <x:v>Finished-item crafting</x:v>
      </x:c>
      <x:c r="D77" s="4" t="str">
        <x:v>Proposal</x:v>
      </x:c>
      <x:c r="E77" s="4" t="str">
        <x:v>Partial proposal</x:v>
      </x:c>
      <x:c r="F77" s="4" t="str">
        <x:v>Explore a forging-hammer working part from steel stock; handles, joining and heat treatment remain open.</x:v>
      </x:c>
      <x:c r="G77" s="4" t="str">
        <x:v>Workshop and service conditions unresolved</x:v>
      </x:c>
      <x:c r="H77" s="4" t="str">
        <x:f>IF(I77=0,"Unassigned",IF(SUMIFS('Material routes'!$Q$6:$Q$1505,'Material routes'!$B$6:$B$1505,A77)&gt;0,"Unassigned","T"&amp;_xlfn.MAXIFS('Material routes'!$P$6:$P$1505,'Material routes'!$B$6:$B$1505,A77)))</x:f>
        <x:v>T2</x:v>
      </x:c>
      <x:c r="I77" s="4" t="n">
        <x:f>SUM(COUNTIFS('Material routes'!$B$6:$B$1505,A77,'Material routes'!$C$6:$C$1505,"Ingredient candidate"),COUNTIFS('Material routes'!$B$6:$B$1505,A77,'Material routes'!$C$6:$C$1505,"Consumed input"),COUNTIFS('Material routes'!$B$6:$B$1505,A77,'Material routes'!$C$6:$C$1505,"Contained input"),COUNTIFS('Material routes'!$B$6:$B$1505,A77,'Material routes'!$C$6:$C$1505,"Transform input"))</x:f>
        <x:v>1</x:v>
      </x:c>
      <x:c r="J77" s="4" t="n">
        <x:f>COUNTIFS('Material routes'!$B$6:$B$1505,A77,'Material routes'!$C$6:$C$1505,"Output")</x:f>
        <x:v>1</x:v>
      </x:c>
      <x:c r="K77" s="4" t="n">
        <x:f>COUNTIFS('Material routes'!$B$6:$B$1505,A77,'Material routes'!$C$6:$C$1505,"Tool candidate")</x:f>
        <x:v>1</x:v>
      </x:c>
      <x:c r="L77" s="4" t="str">
        <x:v>New organizational brainstorming; specific game recipes are not approved.</x:v>
      </x:c>
      <x:c r="M77" s="4" t="str">
        <x:v>Quantities, supporting inputs, compatibility and process conditions remain open.</x:v>
      </x:c>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Specialist workshop; heat, tools, power and service conditions unresolved</x:v>
      </x:c>
      <x:c r="H78" s="4" t="str">
        <x:f>IF(I78=0,"Unassigned",IF(SUMIFS('Material routes'!$Q$6:$Q$1505,'Material routes'!$B$6:$B$1505,A78)&gt;0,"Unassigned","T"&amp;_xlfn.MAXIFS('Material routes'!$P$6:$P$1505,'Material routes'!$B$6:$B$1505,A78)))</x:f>
        <x:v>T0</x:v>
      </x:c>
      <x:c r="I78" s="4" t="n">
        <x:f>SUM(COUNTIFS('Material routes'!$B$6:$B$1505,A78,'Material routes'!$C$6:$C$1505,"Ingredient candidate"),COUNTIFS('Material routes'!$B$6:$B$1505,A78,'Material routes'!$C$6:$C$1505,"Consumed input"),COUNTIFS('Material routes'!$B$6:$B$1505,A78,'Material routes'!$C$6:$C$1505,"Contained input"),COUNTIFS('Material routes'!$B$6:$B$1505,A78,'Material routes'!$C$6:$C$1505,"Transform input"))</x:f>
        <x:v>2</x:v>
      </x:c>
      <x:c r="J78" s="4" t="n">
        <x:f>COUNTIFS('Material routes'!$B$6:$B$1505,A78,'Material routes'!$C$6:$C$1505,"Output")</x:f>
        <x:v>1</x:v>
      </x:c>
      <x:c r="K78" s="4" t="n">
        <x:f>COUNTIFS('Material routes'!$B$6:$B$1505,A78,'Material routes'!$C$6:$C$1505,"Tool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Specialist workshop; heat, tools, power and service conditions unresolved</x:v>
      </x:c>
      <x:c r="H79" s="4" t="str">
        <x:f>IF(I79=0,"Unassigned",IF(SUMIFS('Material routes'!$Q$6:$Q$1505,'Material routes'!$B$6:$B$1505,A79)&gt;0,"Unassigned","T"&amp;_xlfn.MAXIFS('Material routes'!$P$6:$P$1505,'Material routes'!$B$6:$B$1505,A79)))</x:f>
        <x:v>T0</x:v>
      </x:c>
      <x:c r="I79" s="4" t="n">
        <x:f>SUM(COUNTIFS('Material routes'!$B$6:$B$1505,A79,'Material routes'!$C$6:$C$1505,"Ingredient candidate"),COUNTIFS('Material routes'!$B$6:$B$1505,A79,'Material routes'!$C$6:$C$1505,"Consumed input"),COUNTIFS('Material routes'!$B$6:$B$1505,A79,'Material routes'!$C$6:$C$1505,"Contained input"),COUNTIFS('Material routes'!$B$6:$B$1505,A79,'Material routes'!$C$6:$C$1505,"Transform input"))</x:f>
        <x:v>1</x:v>
      </x:c>
      <x:c r="J79" s="4" t="n">
        <x:f>COUNTIFS('Material routes'!$B$6:$B$1505,A79,'Material routes'!$C$6:$C$1505,"Output")</x:f>
        <x:v>1</x:v>
      </x:c>
      <x:c r="K79" s="4" t="n">
        <x:f>COUNTIFS('Material routes'!$B$6:$B$1505,A79,'Material routes'!$C$6:$C$1505,"Tool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Specialist workshop; heat, tools, power and service conditions unresolved</x:v>
      </x:c>
      <x:c r="H80" s="4" t="str">
        <x:f>IF(I80=0,"Unassigned",IF(SUMIFS('Material routes'!$Q$6:$Q$1505,'Material routes'!$B$6:$B$1505,A80)&gt;0,"Unassigned","T"&amp;_xlfn.MAXIFS('Material routes'!$P$6:$P$1505,'Material routes'!$B$6:$B$1505,A80)))</x:f>
        <x:v>T0</x:v>
      </x:c>
      <x:c r="I80" s="4" t="n">
        <x:f>SUM(COUNTIFS('Material routes'!$B$6:$B$1505,A80,'Material routes'!$C$6:$C$1505,"Ingredient candidate"),COUNTIFS('Material routes'!$B$6:$B$1505,A80,'Material routes'!$C$6:$C$1505,"Consumed input"),COUNTIFS('Material routes'!$B$6:$B$1505,A80,'Material routes'!$C$6:$C$1505,"Contained input"),COUNTIFS('Material routes'!$B$6:$B$1505,A80,'Material routes'!$C$6:$C$1505,"Transform input"))</x:f>
        <x:v>1</x:v>
      </x:c>
      <x:c r="J80" s="4" t="n">
        <x:f>COUNTIFS('Material routes'!$B$6:$B$1505,A80,'Material routes'!$C$6:$C$1505,"Output")</x:f>
        <x:v>1</x:v>
      </x:c>
      <x:c r="K80" s="4" t="n">
        <x:f>COUNTIFS('Material routes'!$B$6:$B$1505,A80,'Material routes'!$C$6:$C$1505,"Tool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Specialist workshop; heat, tools, power and service conditions unresolved</x:v>
      </x:c>
      <x:c r="H81" s="4" t="str">
        <x:f>IF(I81=0,"Unassigned",IF(SUMIFS('Material routes'!$Q$6:$Q$1505,'Material routes'!$B$6:$B$1505,A81)&gt;0,"Unassigned","T"&amp;_xlfn.MAXIFS('Material routes'!$P$6:$P$1505,'Material routes'!$B$6:$B$1505,A81)))</x:f>
        <x:v>T0</x:v>
      </x:c>
      <x:c r="I81" s="4" t="n">
        <x:f>SUM(COUNTIFS('Material routes'!$B$6:$B$1505,A81,'Material routes'!$C$6:$C$1505,"Ingredient candidate"),COUNTIFS('Material routes'!$B$6:$B$1505,A81,'Material routes'!$C$6:$C$1505,"Consumed input"),COUNTIFS('Material routes'!$B$6:$B$1505,A81,'Material routes'!$C$6:$C$1505,"Contained input"),COUNTIFS('Material routes'!$B$6:$B$1505,A81,'Material routes'!$C$6:$C$1505,"Transform input"))</x:f>
        <x:v>1</x:v>
      </x:c>
      <x:c r="J81" s="4" t="n">
        <x:f>COUNTIFS('Material routes'!$B$6:$B$1505,A81,'Material routes'!$C$6:$C$1505,"Output")</x:f>
        <x:v>1</x:v>
      </x:c>
      <x:c r="K81" s="4" t="n">
        <x:f>COUNTIFS('Material routes'!$B$6:$B$1505,A81,'Material routes'!$C$6:$C$1505,"Tool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Specialist workshop; heat, tools, power and service conditions unresolved</x:v>
      </x:c>
      <x:c r="H82" s="4" t="str">
        <x:f>IF(I82=0,"Unassigned",IF(SUMIFS('Material routes'!$Q$6:$Q$1505,'Material routes'!$B$6:$B$1505,A82)&gt;0,"Unassigned","T"&amp;_xlfn.MAXIFS('Material routes'!$P$6:$P$1505,'Material routes'!$B$6:$B$1505,A82)))</x:f>
        <x:v>T0</x:v>
      </x:c>
      <x:c r="I82" s="4" t="n">
        <x:f>SUM(COUNTIFS('Material routes'!$B$6:$B$1505,A82,'Material routes'!$C$6:$C$1505,"Ingredient candidate"),COUNTIFS('Material routes'!$B$6:$B$1505,A82,'Material routes'!$C$6:$C$1505,"Consumed input"),COUNTIFS('Material routes'!$B$6:$B$1505,A82,'Material routes'!$C$6:$C$1505,"Contained input"),COUNTIFS('Material routes'!$B$6:$B$1505,A82,'Material routes'!$C$6:$C$1505,"Transform input"))</x:f>
        <x:v>1</x:v>
      </x:c>
      <x:c r="J82" s="4" t="n">
        <x:f>COUNTIFS('Material routes'!$B$6:$B$1505,A82,'Material routes'!$C$6:$C$1505,"Output")</x:f>
        <x:v>1</x:v>
      </x:c>
      <x:c r="K82" s="4" t="n">
        <x:f>COUNTIFS('Material routes'!$B$6:$B$1505,A82,'Material routes'!$C$6:$C$1505,"Tool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Specialist workshop; heat, tools, power and service conditions unresolved</x:v>
      </x:c>
      <x:c r="H83" s="4" t="str">
        <x:f>IF(I83=0,"Unassigned",IF(SUMIFS('Material routes'!$Q$6:$Q$1505,'Material routes'!$B$6:$B$1505,A83)&gt;0,"Unassigned","T"&amp;_xlfn.MAXIFS('Material routes'!$P$6:$P$1505,'Material routes'!$B$6:$B$1505,A83)))</x:f>
        <x:v>T1</x:v>
      </x:c>
      <x:c r="I83" s="4" t="n">
        <x:f>SUM(COUNTIFS('Material routes'!$B$6:$B$1505,A83,'Material routes'!$C$6:$C$1505,"Ingredient candidate"),COUNTIFS('Material routes'!$B$6:$B$1505,A83,'Material routes'!$C$6:$C$1505,"Consumed input"),COUNTIFS('Material routes'!$B$6:$B$1505,A83,'Material routes'!$C$6:$C$1505,"Contained input"),COUNTIFS('Material routes'!$B$6:$B$1505,A83,'Material routes'!$C$6:$C$1505,"Transform input"))</x:f>
        <x:v>3</x:v>
      </x:c>
      <x:c r="J83" s="4" t="n">
        <x:f>COUNTIFS('Material routes'!$B$6:$B$1505,A83,'Material routes'!$C$6:$C$1505,"Output")</x:f>
        <x:v>1</x:v>
      </x:c>
      <x:c r="K83" s="4" t="n">
        <x:f>COUNTIFS('Material routes'!$B$6:$B$1505,A83,'Material routes'!$C$6:$C$1505,"Tool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Specialist workshop; heat, tools, power and service conditions unresolved</x:v>
      </x:c>
      <x:c r="H84" s="4" t="str">
        <x:f>IF(I84=0,"Unassigned",IF(SUMIFS('Material routes'!$Q$6:$Q$1505,'Material routes'!$B$6:$B$1505,A84)&gt;0,"Unassigned","T"&amp;_xlfn.MAXIFS('Material routes'!$P$6:$P$1505,'Material routes'!$B$6:$B$1505,A84)))</x:f>
        <x:v>T1</x:v>
      </x:c>
      <x:c r="I84" s="4" t="n">
        <x:f>SUM(COUNTIFS('Material routes'!$B$6:$B$1505,A84,'Material routes'!$C$6:$C$1505,"Ingredient candidate"),COUNTIFS('Material routes'!$B$6:$B$1505,A84,'Material routes'!$C$6:$C$1505,"Consumed input"),COUNTIFS('Material routes'!$B$6:$B$1505,A84,'Material routes'!$C$6:$C$1505,"Contained input"),COUNTIFS('Material routes'!$B$6:$B$1505,A84,'Material routes'!$C$6:$C$1505,"Transform input"))</x:f>
        <x:v>3</x:v>
      </x:c>
      <x:c r="J84" s="4" t="n">
        <x:f>COUNTIFS('Material routes'!$B$6:$B$1505,A84,'Material routes'!$C$6:$C$1505,"Output")</x:f>
        <x:v>1</x:v>
      </x:c>
      <x:c r="K84" s="4" t="n">
        <x:f>COUNTIFS('Material routes'!$B$6:$B$1505,A84,'Material routes'!$C$6:$C$1505,"Tool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Specialist workshop; heat, tools, power and service conditions unresolved</x:v>
      </x:c>
      <x:c r="H85" s="4" t="str">
        <x:f>IF(I85=0,"Unassigned",IF(SUMIFS('Material routes'!$Q$6:$Q$1505,'Material routes'!$B$6:$B$1505,A85)&gt;0,"Unassigned","T"&amp;_xlfn.MAXIFS('Material routes'!$P$6:$P$1505,'Material routes'!$B$6:$B$1505,A85)))</x:f>
        <x:v>T1</x:v>
      </x:c>
      <x:c r="I85" s="4" t="n">
        <x:f>SUM(COUNTIFS('Material routes'!$B$6:$B$1505,A85,'Material routes'!$C$6:$C$1505,"Ingredient candidate"),COUNTIFS('Material routes'!$B$6:$B$1505,A85,'Material routes'!$C$6:$C$1505,"Consumed input"),COUNTIFS('Material routes'!$B$6:$B$1505,A85,'Material routes'!$C$6:$C$1505,"Contained input"),COUNTIFS('Material routes'!$B$6:$B$1505,A85,'Material routes'!$C$6:$C$1505,"Transform input"))</x:f>
        <x:v>1</x:v>
      </x:c>
      <x:c r="J85" s="4" t="n">
        <x:f>COUNTIFS('Material routes'!$B$6:$B$1505,A85,'Material routes'!$C$6:$C$1505,"Output")</x:f>
        <x:v>1</x:v>
      </x:c>
      <x:c r="K85" s="4" t="n">
        <x:f>COUNTIFS('Material routes'!$B$6:$B$1505,A85,'Material routes'!$C$6:$C$1505,"Tool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Specialist workshop; heat, tools, power and service conditions unresolved</x:v>
      </x:c>
      <x:c r="H86" s="4" t="str">
        <x:f>IF(I86=0,"Unassigned",IF(SUMIFS('Material routes'!$Q$6:$Q$1505,'Material routes'!$B$6:$B$1505,A86)&gt;0,"Unassigned","T"&amp;_xlfn.MAXIFS('Material routes'!$P$6:$P$1505,'Material routes'!$B$6:$B$1505,A86)))</x:f>
        <x:v>T1</x:v>
      </x:c>
      <x:c r="I86" s="4" t="n">
        <x:f>SUM(COUNTIFS('Material routes'!$B$6:$B$1505,A86,'Material routes'!$C$6:$C$1505,"Ingredient candidate"),COUNTIFS('Material routes'!$B$6:$B$1505,A86,'Material routes'!$C$6:$C$1505,"Consumed input"),COUNTIFS('Material routes'!$B$6:$B$1505,A86,'Material routes'!$C$6:$C$1505,"Contained input"),COUNTIFS('Material routes'!$B$6:$B$1505,A86,'Material routes'!$C$6:$C$1505,"Transform input"))</x:f>
        <x:v>1</x:v>
      </x:c>
      <x:c r="J86" s="4" t="n">
        <x:f>COUNTIFS('Material routes'!$B$6:$B$1505,A86,'Material routes'!$C$6:$C$1505,"Output")</x:f>
        <x:v>1</x:v>
      </x:c>
      <x:c r="K86" s="4" t="n">
        <x:f>COUNTIFS('Material routes'!$B$6:$B$1505,A86,'Material routes'!$C$6:$C$1505,"Tool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Specialist workshop; heat, tools, power and service conditions unresolved</x:v>
      </x:c>
      <x:c r="H87" s="4" t="str">
        <x:f>IF(I87=0,"Unassigned",IF(SUMIFS('Material routes'!$Q$6:$Q$1505,'Material routes'!$B$6:$B$1505,A87)&gt;0,"Unassigned","T"&amp;_xlfn.MAXIFS('Material routes'!$P$6:$P$1505,'Material routes'!$B$6:$B$1505,A87)))</x:f>
        <x:v>T1</x:v>
      </x:c>
      <x:c r="I87" s="4" t="n">
        <x:f>SUM(COUNTIFS('Material routes'!$B$6:$B$1505,A87,'Material routes'!$C$6:$C$1505,"Ingredient candidate"),COUNTIFS('Material routes'!$B$6:$B$1505,A87,'Material routes'!$C$6:$C$1505,"Consumed input"),COUNTIFS('Material routes'!$B$6:$B$1505,A87,'Material routes'!$C$6:$C$1505,"Contained input"),COUNTIFS('Material routes'!$B$6:$B$1505,A87,'Material routes'!$C$6:$C$1505,"Transform input"))</x:f>
        <x:v>2</x:v>
      </x:c>
      <x:c r="J87" s="4" t="n">
        <x:f>COUNTIFS('Material routes'!$B$6:$B$1505,A87,'Material routes'!$C$6:$C$1505,"Output")</x:f>
        <x:v>1</x:v>
      </x:c>
      <x:c r="K87" s="4" t="n">
        <x:f>COUNTIFS('Material routes'!$B$6:$B$1505,A87,'Material routes'!$C$6:$C$1505,"Tool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Specialist workshop; heat, tools, power and service conditions unresolved</x:v>
      </x:c>
      <x:c r="H88" s="4" t="str">
        <x:f>IF(I88=0,"Unassigned",IF(SUMIFS('Material routes'!$Q$6:$Q$1505,'Material routes'!$B$6:$B$1505,A88)&gt;0,"Unassigned","T"&amp;_xlfn.MAXIFS('Material routes'!$P$6:$P$1505,'Material routes'!$B$6:$B$1505,A88)))</x:f>
        <x:v>T1</x:v>
      </x:c>
      <x:c r="I88" s="4" t="n">
        <x:f>SUM(COUNTIFS('Material routes'!$B$6:$B$1505,A88,'Material routes'!$C$6:$C$1505,"Ingredient candidate"),COUNTIFS('Material routes'!$B$6:$B$1505,A88,'Material routes'!$C$6:$C$1505,"Consumed input"),COUNTIFS('Material routes'!$B$6:$B$1505,A88,'Material routes'!$C$6:$C$1505,"Contained input"),COUNTIFS('Material routes'!$B$6:$B$1505,A88,'Material routes'!$C$6:$C$1505,"Transform input"))</x:f>
        <x:v>3</x:v>
      </x:c>
      <x:c r="J88" s="4" t="n">
        <x:f>COUNTIFS('Material routes'!$B$6:$B$1505,A88,'Material routes'!$C$6:$C$1505,"Output")</x:f>
        <x:v>1</x:v>
      </x:c>
      <x:c r="K88" s="4" t="n">
        <x:f>COUNTIFS('Material routes'!$B$6:$B$1505,A88,'Material routes'!$C$6:$C$1505,"Tool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Specialist workshop; heat, tools, power and service conditions unresolved</x:v>
      </x:c>
      <x:c r="H89" s="4" t="str">
        <x:f>IF(I89=0,"Unassigned",IF(SUMIFS('Material routes'!$Q$6:$Q$1505,'Material routes'!$B$6:$B$1505,A89)&gt;0,"Unassigned","T"&amp;_xlfn.MAXIFS('Material routes'!$P$6:$P$1505,'Material routes'!$B$6:$B$1505,A89)))</x:f>
        <x:v>T1</x:v>
      </x:c>
      <x:c r="I89" s="4" t="n">
        <x:f>SUM(COUNTIFS('Material routes'!$B$6:$B$1505,A89,'Material routes'!$C$6:$C$1505,"Ingredient candidate"),COUNTIFS('Material routes'!$B$6:$B$1505,A89,'Material routes'!$C$6:$C$1505,"Consumed input"),COUNTIFS('Material routes'!$B$6:$B$1505,A89,'Material routes'!$C$6:$C$1505,"Contained input"),COUNTIFS('Material routes'!$B$6:$B$1505,A89,'Material routes'!$C$6:$C$1505,"Transform input"))</x:f>
        <x:v>1</x:v>
      </x:c>
      <x:c r="J89" s="4" t="n">
        <x:f>COUNTIFS('Material routes'!$B$6:$B$1505,A89,'Material routes'!$C$6:$C$1505,"Output")</x:f>
        <x:v>1</x:v>
      </x:c>
      <x:c r="K89" s="4" t="n">
        <x:f>COUNTIFS('Material routes'!$B$6:$B$1505,A89,'Material routes'!$C$6:$C$1505,"Tool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Specialist workshop; heat, tools, power and service conditions unresolved</x:v>
      </x:c>
      <x:c r="H90" s="4" t="str">
        <x:f>IF(I90=0,"Unassigned",IF(SUMIFS('Material routes'!$Q$6:$Q$1505,'Material routes'!$B$6:$B$1505,A90)&gt;0,"Unassigned","T"&amp;_xlfn.MAXIFS('Material routes'!$P$6:$P$1505,'Material routes'!$B$6:$B$1505,A90)))</x:f>
        <x:v>T1</x:v>
      </x:c>
      <x:c r="I90" s="4" t="n">
        <x:f>SUM(COUNTIFS('Material routes'!$B$6:$B$1505,A90,'Material routes'!$C$6:$C$1505,"Ingredient candidate"),COUNTIFS('Material routes'!$B$6:$B$1505,A90,'Material routes'!$C$6:$C$1505,"Consumed input"),COUNTIFS('Material routes'!$B$6:$B$1505,A90,'Material routes'!$C$6:$C$1505,"Contained input"),COUNTIFS('Material routes'!$B$6:$B$1505,A90,'Material routes'!$C$6:$C$1505,"Transform input"))</x:f>
        <x:v>1</x:v>
      </x:c>
      <x:c r="J90" s="4" t="n">
        <x:f>COUNTIFS('Material routes'!$B$6:$B$1505,A90,'Material routes'!$C$6:$C$1505,"Output")</x:f>
        <x:v>1</x:v>
      </x:c>
      <x:c r="K90" s="4" t="n">
        <x:f>COUNTIFS('Material routes'!$B$6:$B$1505,A90,'Material routes'!$C$6:$C$1505,"Tool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Specialist workshop; heat, tools, power and service conditions unresolved</x:v>
      </x:c>
      <x:c r="H91" s="4" t="str">
        <x:f>IF(I91=0,"Unassigned",IF(SUMIFS('Material routes'!$Q$6:$Q$1505,'Material routes'!$B$6:$B$1505,A91)&gt;0,"Unassigned","T"&amp;_xlfn.MAXIFS('Material routes'!$P$6:$P$1505,'Material routes'!$B$6:$B$1505,A91)))</x:f>
        <x:v>T1</x:v>
      </x:c>
      <x:c r="I91" s="4" t="n">
        <x:f>SUM(COUNTIFS('Material routes'!$B$6:$B$1505,A91,'Material routes'!$C$6:$C$1505,"Ingredient candidate"),COUNTIFS('Material routes'!$B$6:$B$1505,A91,'Material routes'!$C$6:$C$1505,"Consumed input"),COUNTIFS('Material routes'!$B$6:$B$1505,A91,'Material routes'!$C$6:$C$1505,"Contained input"),COUNTIFS('Material routes'!$B$6:$B$1505,A91,'Material routes'!$C$6:$C$1505,"Transform input"))</x:f>
        <x:v>2</x:v>
      </x:c>
      <x:c r="J91" s="4" t="n">
        <x:f>COUNTIFS('Material routes'!$B$6:$B$1505,A91,'Material routes'!$C$6:$C$1505,"Output")</x:f>
        <x:v>1</x:v>
      </x:c>
      <x:c r="K91" s="4" t="n">
        <x:f>COUNTIFS('Material routes'!$B$6:$B$1505,A91,'Material routes'!$C$6:$C$1505,"Tool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Specialist workshop; heat, tools, power and service conditions unresolved</x:v>
      </x:c>
      <x:c r="H92" s="4" t="str">
        <x:f>IF(I92=0,"Unassigned",IF(SUMIFS('Material routes'!$Q$6:$Q$1505,'Material routes'!$B$6:$B$1505,A92)&gt;0,"Unassigned","T"&amp;_xlfn.MAXIFS('Material routes'!$P$6:$P$1505,'Material routes'!$B$6:$B$1505,A92)))</x:f>
        <x:v>T1</x:v>
      </x:c>
      <x:c r="I92" s="4" t="n">
        <x:f>SUM(COUNTIFS('Material routes'!$B$6:$B$1505,A92,'Material routes'!$C$6:$C$1505,"Ingredient candidate"),COUNTIFS('Material routes'!$B$6:$B$1505,A92,'Material routes'!$C$6:$C$1505,"Consumed input"),COUNTIFS('Material routes'!$B$6:$B$1505,A92,'Material routes'!$C$6:$C$1505,"Contained input"),COUNTIFS('Material routes'!$B$6:$B$1505,A92,'Material routes'!$C$6:$C$1505,"Transform input"))</x:f>
        <x:v>3</x:v>
      </x:c>
      <x:c r="J92" s="4" t="n">
        <x:f>COUNTIFS('Material routes'!$B$6:$B$1505,A92,'Material routes'!$C$6:$C$1505,"Output")</x:f>
        <x:v>1</x:v>
      </x:c>
      <x:c r="K92" s="4" t="n">
        <x:f>COUNTIFS('Material routes'!$B$6:$B$1505,A92,'Material routes'!$C$6:$C$1505,"Tool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Specialist workshop; heat, tools, power and service conditions unresolved</x:v>
      </x:c>
      <x:c r="H93" s="4" t="str">
        <x:f>IF(I93=0,"Unassigned",IF(SUMIFS('Material routes'!$Q$6:$Q$1505,'Material routes'!$B$6:$B$1505,A93)&gt;0,"Unassigned","T"&amp;_xlfn.MAXIFS('Material routes'!$P$6:$P$1505,'Material routes'!$B$6:$B$1505,A93)))</x:f>
        <x:v>T1</x:v>
      </x:c>
      <x:c r="I93" s="4" t="n">
        <x:f>SUM(COUNTIFS('Material routes'!$B$6:$B$1505,A93,'Material routes'!$C$6:$C$1505,"Ingredient candidate"),COUNTIFS('Material routes'!$B$6:$B$1505,A93,'Material routes'!$C$6:$C$1505,"Consumed input"),COUNTIFS('Material routes'!$B$6:$B$1505,A93,'Material routes'!$C$6:$C$1505,"Contained input"),COUNTIFS('Material routes'!$B$6:$B$1505,A93,'Material routes'!$C$6:$C$1505,"Transform input"))</x:f>
        <x:v>2</x:v>
      </x:c>
      <x:c r="J93" s="4" t="n">
        <x:f>COUNTIFS('Material routes'!$B$6:$B$1505,A93,'Material routes'!$C$6:$C$1505,"Output")</x:f>
        <x:v>1</x:v>
      </x:c>
      <x:c r="K93" s="4" t="n">
        <x:f>COUNTIFS('Material routes'!$B$6:$B$1505,A93,'Material routes'!$C$6:$C$1505,"Tool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Specialist workshop; heat, tools, power and service conditions unresolved</x:v>
      </x:c>
      <x:c r="H94" s="4" t="str">
        <x:f>IF(I94=0,"Unassigned",IF(SUMIFS('Material routes'!$Q$6:$Q$1505,'Material routes'!$B$6:$B$1505,A94)&gt;0,"Unassigned","T"&amp;_xlfn.MAXIFS('Material routes'!$P$6:$P$1505,'Material routes'!$B$6:$B$1505,A94)))</x:f>
        <x:v>T1</x:v>
      </x:c>
      <x:c r="I94" s="4" t="n">
        <x:f>SUM(COUNTIFS('Material routes'!$B$6:$B$1505,A94,'Material routes'!$C$6:$C$1505,"Ingredient candidate"),COUNTIFS('Material routes'!$B$6:$B$1505,A94,'Material routes'!$C$6:$C$1505,"Consumed input"),COUNTIFS('Material routes'!$B$6:$B$1505,A94,'Material routes'!$C$6:$C$1505,"Contained input"),COUNTIFS('Material routes'!$B$6:$B$1505,A94,'Material routes'!$C$6:$C$1505,"Transform input"))</x:f>
        <x:v>2</x:v>
      </x:c>
      <x:c r="J94" s="4" t="n">
        <x:f>COUNTIFS('Material routes'!$B$6:$B$1505,A94,'Material routes'!$C$6:$C$1505,"Output")</x:f>
        <x:v>1</x:v>
      </x:c>
      <x:c r="K94" s="4" t="n">
        <x:f>COUNTIFS('Material routes'!$B$6:$B$1505,A94,'Material routes'!$C$6:$C$1505,"Tool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Specialist workshop; heat, tools, power and service conditions unresolved</x:v>
      </x:c>
      <x:c r="H95" s="4" t="str">
        <x:f>IF(I95=0,"Unassigned",IF(SUMIFS('Material routes'!$Q$6:$Q$1505,'Material routes'!$B$6:$B$1505,A95)&gt;0,"Unassigned","T"&amp;_xlfn.MAXIFS('Material routes'!$P$6:$P$1505,'Material routes'!$B$6:$B$1505,A95)))</x:f>
        <x:v>T1</x:v>
      </x:c>
      <x:c r="I95" s="4" t="n">
        <x:f>SUM(COUNTIFS('Material routes'!$B$6:$B$1505,A95,'Material routes'!$C$6:$C$1505,"Ingredient candidate"),COUNTIFS('Material routes'!$B$6:$B$1505,A95,'Material routes'!$C$6:$C$1505,"Consumed input"),COUNTIFS('Material routes'!$B$6:$B$1505,A95,'Material routes'!$C$6:$C$1505,"Contained input"),COUNTIFS('Material routes'!$B$6:$B$1505,A95,'Material routes'!$C$6:$C$1505,"Transform input"))</x:f>
        <x:v>2</x:v>
      </x:c>
      <x:c r="J95" s="4" t="n">
        <x:f>COUNTIFS('Material routes'!$B$6:$B$1505,A95,'Material routes'!$C$6:$C$1505,"Output")</x:f>
        <x:v>1</x:v>
      </x:c>
      <x:c r="K95" s="4" t="n">
        <x:f>COUNTIFS('Material routes'!$B$6:$B$1505,A95,'Material routes'!$C$6:$C$1505,"Tool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Specialist workshop; heat, tools, power and service conditions unresolved</x:v>
      </x:c>
      <x:c r="H96" s="4" t="str">
        <x:f>IF(I96=0,"Unassigned",IF(SUMIFS('Material routes'!$Q$6:$Q$1505,'Material routes'!$B$6:$B$1505,A96)&gt;0,"Unassigned","T"&amp;_xlfn.MAXIFS('Material routes'!$P$6:$P$1505,'Material routes'!$B$6:$B$1505,A96)))</x:f>
        <x:v>T1</x:v>
      </x:c>
      <x:c r="I96" s="4" t="n">
        <x:f>SUM(COUNTIFS('Material routes'!$B$6:$B$1505,A96,'Material routes'!$C$6:$C$1505,"Ingredient candidate"),COUNTIFS('Material routes'!$B$6:$B$1505,A96,'Material routes'!$C$6:$C$1505,"Consumed input"),COUNTIFS('Material routes'!$B$6:$B$1505,A96,'Material routes'!$C$6:$C$1505,"Contained input"),COUNTIFS('Material routes'!$B$6:$B$1505,A96,'Material routes'!$C$6:$C$1505,"Transform input"))</x:f>
        <x:v>2</x:v>
      </x:c>
      <x:c r="J96" s="4" t="n">
        <x:f>COUNTIFS('Material routes'!$B$6:$B$1505,A96,'Material routes'!$C$6:$C$1505,"Output")</x:f>
        <x:v>1</x:v>
      </x:c>
      <x:c r="K96" s="4" t="n">
        <x:f>COUNTIFS('Material routes'!$B$6:$B$1505,A96,'Material routes'!$C$6:$C$1505,"Tool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Specialist workshop; heat, tools, power and service conditions unresolved</x:v>
      </x:c>
      <x:c r="H97" s="4" t="str">
        <x:f>IF(I97=0,"Unassigned",IF(SUMIFS('Material routes'!$Q$6:$Q$1505,'Material routes'!$B$6:$B$1505,A97)&gt;0,"Unassigned","T"&amp;_xlfn.MAXIFS('Material routes'!$P$6:$P$1505,'Material routes'!$B$6:$B$1505,A97)))</x:f>
        <x:v>T1</x:v>
      </x:c>
      <x:c r="I97" s="4" t="n">
        <x:f>SUM(COUNTIFS('Material routes'!$B$6:$B$1505,A97,'Material routes'!$C$6:$C$1505,"Ingredient candidate"),COUNTIFS('Material routes'!$B$6:$B$1505,A97,'Material routes'!$C$6:$C$1505,"Consumed input"),COUNTIFS('Material routes'!$B$6:$B$1505,A97,'Material routes'!$C$6:$C$1505,"Contained input"),COUNTIFS('Material routes'!$B$6:$B$1505,A97,'Material routes'!$C$6:$C$1505,"Transform input"))</x:f>
        <x:v>2</x:v>
      </x:c>
      <x:c r="J97" s="4" t="n">
        <x:f>COUNTIFS('Material routes'!$B$6:$B$1505,A97,'Material routes'!$C$6:$C$1505,"Output")</x:f>
        <x:v>1</x:v>
      </x:c>
      <x:c r="K97" s="4" t="n">
        <x:f>COUNTIFS('Material routes'!$B$6:$B$1505,A97,'Material routes'!$C$6:$C$1505,"Tool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Specialist workshop; heat, tools, power and service conditions unresolved</x:v>
      </x:c>
      <x:c r="H98" s="4" t="str">
        <x:f>IF(I98=0,"Unassigned",IF(SUMIFS('Material routes'!$Q$6:$Q$1505,'Material routes'!$B$6:$B$1505,A98)&gt;0,"Unassigned","T"&amp;_xlfn.MAXIFS('Material routes'!$P$6:$P$1505,'Material routes'!$B$6:$B$1505,A98)))</x:f>
        <x:v>T1</x:v>
      </x:c>
      <x:c r="I98" s="4" t="n">
        <x:f>SUM(COUNTIFS('Material routes'!$B$6:$B$1505,A98,'Material routes'!$C$6:$C$1505,"Ingredient candidate"),COUNTIFS('Material routes'!$B$6:$B$1505,A98,'Material routes'!$C$6:$C$1505,"Consumed input"),COUNTIFS('Material routes'!$B$6:$B$1505,A98,'Material routes'!$C$6:$C$1505,"Contained input"),COUNTIFS('Material routes'!$B$6:$B$1505,A98,'Material routes'!$C$6:$C$1505,"Transform input"))</x:f>
        <x:v>2</x:v>
      </x:c>
      <x:c r="J98" s="4" t="n">
        <x:f>COUNTIFS('Material routes'!$B$6:$B$1505,A98,'Material routes'!$C$6:$C$1505,"Output")</x:f>
        <x:v>1</x:v>
      </x:c>
      <x:c r="K98" s="4" t="n">
        <x:f>COUNTIFS('Material routes'!$B$6:$B$1505,A98,'Material routes'!$C$6:$C$1505,"Tool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Specialist workshop; heat, tools, power and service conditions unresolved</x:v>
      </x:c>
      <x:c r="H99" s="4" t="str">
        <x:f>IF(I99=0,"Unassigned",IF(SUMIFS('Material routes'!$Q$6:$Q$1505,'Material routes'!$B$6:$B$1505,A99)&gt;0,"Unassigned","T"&amp;_xlfn.MAXIFS('Material routes'!$P$6:$P$1505,'Material routes'!$B$6:$B$1505,A99)))</x:f>
        <x:v>T1</x:v>
      </x:c>
      <x:c r="I99" s="4" t="n">
        <x:f>SUM(COUNTIFS('Material routes'!$B$6:$B$1505,A99,'Material routes'!$C$6:$C$1505,"Ingredient candidate"),COUNTIFS('Material routes'!$B$6:$B$1505,A99,'Material routes'!$C$6:$C$1505,"Consumed input"),COUNTIFS('Material routes'!$B$6:$B$1505,A99,'Material routes'!$C$6:$C$1505,"Contained input"),COUNTIFS('Material routes'!$B$6:$B$1505,A99,'Material routes'!$C$6:$C$1505,"Transform input"))</x:f>
        <x:v>2</x:v>
      </x:c>
      <x:c r="J99" s="4" t="n">
        <x:f>COUNTIFS('Material routes'!$B$6:$B$1505,A99,'Material routes'!$C$6:$C$1505,"Output")</x:f>
        <x:v>1</x:v>
      </x:c>
      <x:c r="K99" s="4" t="n">
        <x:f>COUNTIFS('Material routes'!$B$6:$B$1505,A99,'Material routes'!$C$6:$C$1505,"Tool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workshop; heat, tools, power and service conditions unresolved</x:v>
      </x:c>
      <x:c r="H100" s="4" t="str">
        <x:f>IF(I100=0,"Unassigned",IF(SUMIFS('Material routes'!$Q$6:$Q$1505,'Material routes'!$B$6:$B$1505,A100)&gt;0,"Unassigned","T"&amp;_xlfn.MAXIFS('Material routes'!$P$6:$P$1505,'Material routes'!$B$6:$B$1505,A100)))</x:f>
        <x:v>T1</x:v>
      </x:c>
      <x:c r="I100" s="4" t="n">
        <x:f>SUM(COUNTIFS('Material routes'!$B$6:$B$1505,A100,'Material routes'!$C$6:$C$1505,"Ingredient candidate"),COUNTIFS('Material routes'!$B$6:$B$1505,A100,'Material routes'!$C$6:$C$1505,"Consumed input"),COUNTIFS('Material routes'!$B$6:$B$1505,A100,'Material routes'!$C$6:$C$1505,"Contained input"),COUNTIFS('Material routes'!$B$6:$B$1505,A100,'Material routes'!$C$6:$C$1505,"Transform input"))</x:f>
        <x:v>3</x:v>
      </x:c>
      <x:c r="J100" s="4" t="n">
        <x:f>COUNTIFS('Material routes'!$B$6:$B$1505,A100,'Material routes'!$C$6:$C$1505,"Output")</x:f>
        <x:v>1</x:v>
      </x:c>
      <x:c r="K100" s="4" t="n">
        <x:f>COUNTIFS('Material routes'!$B$6:$B$1505,A100,'Material routes'!$C$6:$C$1505,"Tool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Specialist workshop; heat, tools, power and service conditions unresolved</x:v>
      </x:c>
      <x:c r="H101" s="4" t="str">
        <x:f>IF(I101=0,"Unassigned",IF(SUMIFS('Material routes'!$Q$6:$Q$1505,'Material routes'!$B$6:$B$1505,A101)&gt;0,"Unassigned","T"&amp;_xlfn.MAXIFS('Material routes'!$P$6:$P$1505,'Material routes'!$B$6:$B$1505,A101)))</x:f>
        <x:v>T1</x:v>
      </x:c>
      <x:c r="I101" s="4" t="n">
        <x:f>SUM(COUNTIFS('Material routes'!$B$6:$B$1505,A101,'Material routes'!$C$6:$C$1505,"Ingredient candidate"),COUNTIFS('Material routes'!$B$6:$B$1505,A101,'Material routes'!$C$6:$C$1505,"Consumed input"),COUNTIFS('Material routes'!$B$6:$B$1505,A101,'Material routes'!$C$6:$C$1505,"Contained input"),COUNTIFS('Material routes'!$B$6:$B$1505,A101,'Material routes'!$C$6:$C$1505,"Transform input"))</x:f>
        <x:v>2</x:v>
      </x:c>
      <x:c r="J101" s="4" t="n">
        <x:f>COUNTIFS('Material routes'!$B$6:$B$1505,A101,'Material routes'!$C$6:$C$1505,"Output")</x:f>
        <x:v>1</x:v>
      </x:c>
      <x:c r="K101" s="4" t="n">
        <x:f>COUNTIFS('Material routes'!$B$6:$B$1505,A101,'Material routes'!$C$6:$C$1505,"Tool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Specialist workshop; heat, tools, power and service conditions unresolved</x:v>
      </x:c>
      <x:c r="H102" s="4" t="str">
        <x:f>IF(I102=0,"Unassigned",IF(SUMIFS('Material routes'!$Q$6:$Q$1505,'Material routes'!$B$6:$B$1505,A102)&gt;0,"Unassigned","T"&amp;_xlfn.MAXIFS('Material routes'!$P$6:$P$1505,'Material routes'!$B$6:$B$1505,A102)))</x:f>
        <x:v>T1</x:v>
      </x:c>
      <x:c r="I102" s="4" t="n">
        <x:f>SUM(COUNTIFS('Material routes'!$B$6:$B$1505,A102,'Material routes'!$C$6:$C$1505,"Ingredient candidate"),COUNTIFS('Material routes'!$B$6:$B$1505,A102,'Material routes'!$C$6:$C$1505,"Consumed input"),COUNTIFS('Material routes'!$B$6:$B$1505,A102,'Material routes'!$C$6:$C$1505,"Contained input"),COUNTIFS('Material routes'!$B$6:$B$1505,A102,'Material routes'!$C$6:$C$1505,"Transform input"))</x:f>
        <x:v>3</x:v>
      </x:c>
      <x:c r="J102" s="4" t="n">
        <x:f>COUNTIFS('Material routes'!$B$6:$B$1505,A102,'Material routes'!$C$6:$C$1505,"Output")</x:f>
        <x:v>1</x:v>
      </x:c>
      <x:c r="K102" s="4" t="n">
        <x:f>COUNTIFS('Material routes'!$B$6:$B$1505,A102,'Material routes'!$C$6:$C$1505,"Tool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Specialist workshop; heat, tools, power and service conditions unresolved</x:v>
      </x:c>
      <x:c r="H103" s="4" t="str">
        <x:f>IF(I103=0,"Unassigned",IF(SUMIFS('Material routes'!$Q$6:$Q$1505,'Material routes'!$B$6:$B$1505,A103)&gt;0,"Unassigned","T"&amp;_xlfn.MAXIFS('Material routes'!$P$6:$P$1505,'Material routes'!$B$6:$B$1505,A103)))</x:f>
        <x:v>T2</x:v>
      </x:c>
      <x:c r="I103" s="4" t="n">
        <x:f>SUM(COUNTIFS('Material routes'!$B$6:$B$1505,A103,'Material routes'!$C$6:$C$1505,"Ingredient candidate"),COUNTIFS('Material routes'!$B$6:$B$1505,A103,'Material routes'!$C$6:$C$1505,"Consumed input"),COUNTIFS('Material routes'!$B$6:$B$1505,A103,'Material routes'!$C$6:$C$1505,"Contained input"),COUNTIFS('Material routes'!$B$6:$B$1505,A103,'Material routes'!$C$6:$C$1505,"Transform input"))</x:f>
        <x:v>3</x:v>
      </x:c>
      <x:c r="J103" s="4" t="n">
        <x:f>COUNTIFS('Material routes'!$B$6:$B$1505,A103,'Material routes'!$C$6:$C$1505,"Output")</x:f>
        <x:v>1</x:v>
      </x:c>
      <x:c r="K103" s="4" t="n">
        <x:f>COUNTIFS('Material routes'!$B$6:$B$1505,A103,'Material routes'!$C$6:$C$1505,"Tool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Specialist workshop; heat, tools, power and service conditions unresolved</x:v>
      </x:c>
      <x:c r="H104" s="4" t="str">
        <x:f>IF(I104=0,"Unassigned",IF(SUMIFS('Material routes'!$Q$6:$Q$1505,'Material routes'!$B$6:$B$1505,A104)&gt;0,"Unassigned","T"&amp;_xlfn.MAXIFS('Material routes'!$P$6:$P$1505,'Material routes'!$B$6:$B$1505,A104)))</x:f>
        <x:v>T2</x:v>
      </x:c>
      <x:c r="I104" s="4" t="n">
        <x:f>SUM(COUNTIFS('Material routes'!$B$6:$B$1505,A104,'Material routes'!$C$6:$C$1505,"Ingredient candidate"),COUNTIFS('Material routes'!$B$6:$B$1505,A104,'Material routes'!$C$6:$C$1505,"Consumed input"),COUNTIFS('Material routes'!$B$6:$B$1505,A104,'Material routes'!$C$6:$C$1505,"Contained input"),COUNTIFS('Material routes'!$B$6:$B$1505,A104,'Material routes'!$C$6:$C$1505,"Transform input"))</x:f>
        <x:v>3</x:v>
      </x:c>
      <x:c r="J104" s="4" t="n">
        <x:f>COUNTIFS('Material routes'!$B$6:$B$1505,A104,'Material routes'!$C$6:$C$1505,"Output")</x:f>
        <x:v>1</x:v>
      </x:c>
      <x:c r="K104" s="4" t="n">
        <x:f>COUNTIFS('Material routes'!$B$6:$B$1505,A104,'Material routes'!$C$6:$C$1505,"Tool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Specialist workshop; heat, tools, power and service conditions unresolved</x:v>
      </x:c>
      <x:c r="H105" s="4" t="str">
        <x:f>IF(I105=0,"Unassigned",IF(SUMIFS('Material routes'!$Q$6:$Q$1505,'Material routes'!$B$6:$B$1505,A105)&gt;0,"Unassigned","T"&amp;_xlfn.MAXIFS('Material routes'!$P$6:$P$1505,'Material routes'!$B$6:$B$1505,A105)))</x:f>
        <x:v>T2</x:v>
      </x:c>
      <x:c r="I105" s="4" t="n">
        <x:f>SUM(COUNTIFS('Material routes'!$B$6:$B$1505,A105,'Material routes'!$C$6:$C$1505,"Ingredient candidate"),COUNTIFS('Material routes'!$B$6:$B$1505,A105,'Material routes'!$C$6:$C$1505,"Consumed input"),COUNTIFS('Material routes'!$B$6:$B$1505,A105,'Material routes'!$C$6:$C$1505,"Contained input"),COUNTIFS('Material routes'!$B$6:$B$1505,A105,'Material routes'!$C$6:$C$1505,"Transform input"))</x:f>
        <x:v>3</x:v>
      </x:c>
      <x:c r="J105" s="4" t="n">
        <x:f>COUNTIFS('Material routes'!$B$6:$B$1505,A105,'Material routes'!$C$6:$C$1505,"Output")</x:f>
        <x:v>1</x:v>
      </x:c>
      <x:c r="K105" s="4" t="n">
        <x:f>COUNTIFS('Material routes'!$B$6:$B$1505,A105,'Material routes'!$C$6:$C$1505,"Tool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Specialist workshop; heat, tools, power and service conditions unresolved</x:v>
      </x:c>
      <x:c r="H106" s="4" t="str">
        <x:f>IF(I106=0,"Unassigned",IF(SUMIFS('Material routes'!$Q$6:$Q$1505,'Material routes'!$B$6:$B$1505,A106)&gt;0,"Unassigned","T"&amp;_xlfn.MAXIFS('Material routes'!$P$6:$P$1505,'Material routes'!$B$6:$B$1505,A106)))</x:f>
        <x:v>T2</x:v>
      </x:c>
      <x:c r="I106" s="4" t="n">
        <x:f>SUM(COUNTIFS('Material routes'!$B$6:$B$1505,A106,'Material routes'!$C$6:$C$1505,"Ingredient candidate"),COUNTIFS('Material routes'!$B$6:$B$1505,A106,'Material routes'!$C$6:$C$1505,"Consumed input"),COUNTIFS('Material routes'!$B$6:$B$1505,A106,'Material routes'!$C$6:$C$1505,"Contained input"),COUNTIFS('Material routes'!$B$6:$B$1505,A106,'Material routes'!$C$6:$C$1505,"Transform input"))</x:f>
        <x:v>3</x:v>
      </x:c>
      <x:c r="J106" s="4" t="n">
        <x:f>COUNTIFS('Material routes'!$B$6:$B$1505,A106,'Material routes'!$C$6:$C$1505,"Output")</x:f>
        <x:v>1</x:v>
      </x:c>
      <x:c r="K106" s="4" t="n">
        <x:f>COUNTIFS('Material routes'!$B$6:$B$1505,A106,'Material routes'!$C$6:$C$1505,"Tool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Specialist workshop; heat, tools, power and service conditions unresolved</x:v>
      </x:c>
      <x:c r="H107" s="4" t="str">
        <x:f>IF(I107=0,"Unassigned",IF(SUMIFS('Material routes'!$Q$6:$Q$1505,'Material routes'!$B$6:$B$1505,A107)&gt;0,"Unassigned","T"&amp;_xlfn.MAXIFS('Material routes'!$P$6:$P$1505,'Material routes'!$B$6:$B$1505,A107)))</x:f>
        <x:v>T2</x:v>
      </x:c>
      <x:c r="I107" s="4" t="n">
        <x:f>SUM(COUNTIFS('Material routes'!$B$6:$B$1505,A107,'Material routes'!$C$6:$C$1505,"Ingredient candidate"),COUNTIFS('Material routes'!$B$6:$B$1505,A107,'Material routes'!$C$6:$C$1505,"Consumed input"),COUNTIFS('Material routes'!$B$6:$B$1505,A107,'Material routes'!$C$6:$C$1505,"Contained input"),COUNTIFS('Material routes'!$B$6:$B$1505,A107,'Material routes'!$C$6:$C$1505,"Transform input"))</x:f>
        <x:v>2</x:v>
      </x:c>
      <x:c r="J107" s="4" t="n">
        <x:f>COUNTIFS('Material routes'!$B$6:$B$1505,A107,'Material routes'!$C$6:$C$1505,"Output")</x:f>
        <x:v>1</x:v>
      </x:c>
      <x:c r="K107" s="4" t="n">
        <x:f>COUNTIFS('Material routes'!$B$6:$B$1505,A107,'Material routes'!$C$6:$C$1505,"Tool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Specialist workshop; heat, tools, power and service conditions unresolved</x:v>
      </x:c>
      <x:c r="H108" s="4" t="str">
        <x:f>IF(I108=0,"Unassigned",IF(SUMIFS('Material routes'!$Q$6:$Q$1505,'Material routes'!$B$6:$B$1505,A108)&gt;0,"Unassigned","T"&amp;_xlfn.MAXIFS('Material routes'!$P$6:$P$1505,'Material routes'!$B$6:$B$1505,A108)))</x:f>
        <x:v>T2</x:v>
      </x:c>
      <x:c r="I108" s="4" t="n">
        <x:f>SUM(COUNTIFS('Material routes'!$B$6:$B$1505,A108,'Material routes'!$C$6:$C$1505,"Ingredient candidate"),COUNTIFS('Material routes'!$B$6:$B$1505,A108,'Material routes'!$C$6:$C$1505,"Consumed input"),COUNTIFS('Material routes'!$B$6:$B$1505,A108,'Material routes'!$C$6:$C$1505,"Contained input"),COUNTIFS('Material routes'!$B$6:$B$1505,A108,'Material routes'!$C$6:$C$1505,"Transform input"))</x:f>
        <x:v>2</x:v>
      </x:c>
      <x:c r="J108" s="4" t="n">
        <x:f>COUNTIFS('Material routes'!$B$6:$B$1505,A108,'Material routes'!$C$6:$C$1505,"Output")</x:f>
        <x:v>1</x:v>
      </x:c>
      <x:c r="K108" s="4" t="n">
        <x:f>COUNTIFS('Material routes'!$B$6:$B$1505,A108,'Material routes'!$C$6:$C$1505,"Tool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Specialist workshop; heat, tools, power and service conditions unresolved</x:v>
      </x:c>
      <x:c r="H109" s="4" t="str">
        <x:f>IF(I109=0,"Unassigned",IF(SUMIFS('Material routes'!$Q$6:$Q$1505,'Material routes'!$B$6:$B$1505,A109)&gt;0,"Unassigned","T"&amp;_xlfn.MAXIFS('Material routes'!$P$6:$P$1505,'Material routes'!$B$6:$B$1505,A109)))</x:f>
        <x:v>T2</x:v>
      </x:c>
      <x:c r="I109" s="4" t="n">
        <x:f>SUM(COUNTIFS('Material routes'!$B$6:$B$1505,A109,'Material routes'!$C$6:$C$1505,"Ingredient candidate"),COUNTIFS('Material routes'!$B$6:$B$1505,A109,'Material routes'!$C$6:$C$1505,"Consumed input"),COUNTIFS('Material routes'!$B$6:$B$1505,A109,'Material routes'!$C$6:$C$1505,"Contained input"),COUNTIFS('Material routes'!$B$6:$B$1505,A109,'Material routes'!$C$6:$C$1505,"Transform input"))</x:f>
        <x:v>3</x:v>
      </x:c>
      <x:c r="J109" s="4" t="n">
        <x:f>COUNTIFS('Material routes'!$B$6:$B$1505,A109,'Material routes'!$C$6:$C$1505,"Output")</x:f>
        <x:v>1</x:v>
      </x:c>
      <x:c r="K109" s="4" t="n">
        <x:f>COUNTIFS('Material routes'!$B$6:$B$1505,A109,'Material routes'!$C$6:$C$1505,"Tool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Specialist workshop; heat, tools, power and service conditions unresolved</x:v>
      </x:c>
      <x:c r="H110" s="4" t="str">
        <x:f>IF(I110=0,"Unassigned",IF(SUMIFS('Material routes'!$Q$6:$Q$1505,'Material routes'!$B$6:$B$1505,A110)&gt;0,"Unassigned","T"&amp;_xlfn.MAXIFS('Material routes'!$P$6:$P$1505,'Material routes'!$B$6:$B$1505,A110)))</x:f>
        <x:v>T2</x:v>
      </x:c>
      <x:c r="I110" s="4" t="n">
        <x:f>SUM(COUNTIFS('Material routes'!$B$6:$B$1505,A110,'Material routes'!$C$6:$C$1505,"Ingredient candidate"),COUNTIFS('Material routes'!$B$6:$B$1505,A110,'Material routes'!$C$6:$C$1505,"Consumed input"),COUNTIFS('Material routes'!$B$6:$B$1505,A110,'Material routes'!$C$6:$C$1505,"Contained input"),COUNTIFS('Material routes'!$B$6:$B$1505,A110,'Material routes'!$C$6:$C$1505,"Transform input"))</x:f>
        <x:v>2</x:v>
      </x:c>
      <x:c r="J110" s="4" t="n">
        <x:f>COUNTIFS('Material routes'!$B$6:$B$1505,A110,'Material routes'!$C$6:$C$1505,"Output")</x:f>
        <x:v>1</x:v>
      </x:c>
      <x:c r="K110" s="4" t="n">
        <x:f>COUNTIFS('Material routes'!$B$6:$B$1505,A110,'Material routes'!$C$6:$C$1505,"Tool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Specialist workshop; heat, tools, power and service conditions unresolved</x:v>
      </x:c>
      <x:c r="H111" s="4" t="str">
        <x:f>IF(I111=0,"Unassigned",IF(SUMIFS('Material routes'!$Q$6:$Q$1505,'Material routes'!$B$6:$B$1505,A111)&gt;0,"Unassigned","T"&amp;_xlfn.MAXIFS('Material routes'!$P$6:$P$1505,'Material routes'!$B$6:$B$1505,A111)))</x:f>
        <x:v>T2</x:v>
      </x:c>
      <x:c r="I111" s="4" t="n">
        <x:f>SUM(COUNTIFS('Material routes'!$B$6:$B$1505,A111,'Material routes'!$C$6:$C$1505,"Ingredient candidate"),COUNTIFS('Material routes'!$B$6:$B$1505,A111,'Material routes'!$C$6:$C$1505,"Consumed input"),COUNTIFS('Material routes'!$B$6:$B$1505,A111,'Material routes'!$C$6:$C$1505,"Contained input"),COUNTIFS('Material routes'!$B$6:$B$1505,A111,'Material routes'!$C$6:$C$1505,"Transform input"))</x:f>
        <x:v>2</x:v>
      </x:c>
      <x:c r="J111" s="4" t="n">
        <x:f>COUNTIFS('Material routes'!$B$6:$B$1505,A111,'Material routes'!$C$6:$C$1505,"Output")</x:f>
        <x:v>1</x:v>
      </x:c>
      <x:c r="K111" s="4" t="n">
        <x:f>COUNTIFS('Material routes'!$B$6:$B$1505,A111,'Material routes'!$C$6:$C$1505,"Tool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Specialist workshop; heat, tools, power and service conditions unresolved</x:v>
      </x:c>
      <x:c r="H112" s="4" t="str">
        <x:f>IF(I112=0,"Unassigned",IF(SUMIFS('Material routes'!$Q$6:$Q$1505,'Material routes'!$B$6:$B$1505,A112)&gt;0,"Unassigned","T"&amp;_xlfn.MAXIFS('Material routes'!$P$6:$P$1505,'Material routes'!$B$6:$B$1505,A112)))</x:f>
        <x:v>T3</x:v>
      </x:c>
      <x:c r="I112" s="4" t="n">
        <x:f>SUM(COUNTIFS('Material routes'!$B$6:$B$1505,A112,'Material routes'!$C$6:$C$1505,"Ingredient candidate"),COUNTIFS('Material routes'!$B$6:$B$1505,A112,'Material routes'!$C$6:$C$1505,"Consumed input"),COUNTIFS('Material routes'!$B$6:$B$1505,A112,'Material routes'!$C$6:$C$1505,"Contained input"),COUNTIFS('Material routes'!$B$6:$B$1505,A112,'Material routes'!$C$6:$C$1505,"Transform input"))</x:f>
        <x:v>3</x:v>
      </x:c>
      <x:c r="J112" s="4" t="n">
        <x:f>COUNTIFS('Material routes'!$B$6:$B$1505,A112,'Material routes'!$C$6:$C$1505,"Output")</x:f>
        <x:v>1</x:v>
      </x:c>
      <x:c r="K112" s="4" t="n">
        <x:f>COUNTIFS('Material routes'!$B$6:$B$1505,A112,'Material routes'!$C$6:$C$1505,"Tool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Specialist workshop; heat, tools, power and service conditions unresolved</x:v>
      </x:c>
      <x:c r="H113" s="4" t="str">
        <x:f>IF(I113=0,"Unassigned",IF(SUMIFS('Material routes'!$Q$6:$Q$1505,'Material routes'!$B$6:$B$1505,A113)&gt;0,"Unassigned","T"&amp;_xlfn.MAXIFS('Material routes'!$P$6:$P$1505,'Material routes'!$B$6:$B$1505,A113)))</x:f>
        <x:v>T3</x:v>
      </x:c>
      <x:c r="I113" s="4" t="n">
        <x:f>SUM(COUNTIFS('Material routes'!$B$6:$B$1505,A113,'Material routes'!$C$6:$C$1505,"Ingredient candidate"),COUNTIFS('Material routes'!$B$6:$B$1505,A113,'Material routes'!$C$6:$C$1505,"Consumed input"),COUNTIFS('Material routes'!$B$6:$B$1505,A113,'Material routes'!$C$6:$C$1505,"Contained input"),COUNTIFS('Material routes'!$B$6:$B$1505,A113,'Material routes'!$C$6:$C$1505,"Transform input"))</x:f>
        <x:v>3</x:v>
      </x:c>
      <x:c r="J113" s="4" t="n">
        <x:f>COUNTIFS('Material routes'!$B$6:$B$1505,A113,'Material routes'!$C$6:$C$1505,"Output")</x:f>
        <x:v>1</x:v>
      </x:c>
      <x:c r="K113" s="4" t="n">
        <x:f>COUNTIFS('Material routes'!$B$6:$B$1505,A113,'Material routes'!$C$6:$C$1505,"Tool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Specialist workshop; heat, tools, power and service conditions unresolved</x:v>
      </x:c>
      <x:c r="H114" s="4" t="str">
        <x:f>IF(I114=0,"Unassigned",IF(SUMIFS('Material routes'!$Q$6:$Q$1505,'Material routes'!$B$6:$B$1505,A114)&gt;0,"Unassigned","T"&amp;_xlfn.MAXIFS('Material routes'!$P$6:$P$1505,'Material routes'!$B$6:$B$1505,A114)))</x:f>
        <x:v>T3</x:v>
      </x:c>
      <x:c r="I114" s="4" t="n">
        <x:f>SUM(COUNTIFS('Material routes'!$B$6:$B$1505,A114,'Material routes'!$C$6:$C$1505,"Ingredient candidate"),COUNTIFS('Material routes'!$B$6:$B$1505,A114,'Material routes'!$C$6:$C$1505,"Consumed input"),COUNTIFS('Material routes'!$B$6:$B$1505,A114,'Material routes'!$C$6:$C$1505,"Contained input"),COUNTIFS('Material routes'!$B$6:$B$1505,A114,'Material routes'!$C$6:$C$1505,"Transform input"))</x:f>
        <x:v>3</x:v>
      </x:c>
      <x:c r="J114" s="4" t="n">
        <x:f>COUNTIFS('Material routes'!$B$6:$B$1505,A114,'Material routes'!$C$6:$C$1505,"Output")</x:f>
        <x:v>1</x:v>
      </x:c>
      <x:c r="K114" s="4" t="n">
        <x:f>COUNTIFS('Material routes'!$B$6:$B$1505,A114,'Material routes'!$C$6:$C$1505,"Tool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Specialist workshop; heat, tools, power and service conditions unresolved</x:v>
      </x:c>
      <x:c r="H115" s="4" t="str">
        <x:f>IF(I115=0,"Unassigned",IF(SUMIFS('Material routes'!$Q$6:$Q$1505,'Material routes'!$B$6:$B$1505,A115)&gt;0,"Unassigned","T"&amp;_xlfn.MAXIFS('Material routes'!$P$6:$P$1505,'Material routes'!$B$6:$B$1505,A115)))</x:f>
        <x:v>T3</x:v>
      </x:c>
      <x:c r="I115" s="4" t="n">
        <x:f>SUM(COUNTIFS('Material routes'!$B$6:$B$1505,A115,'Material routes'!$C$6:$C$1505,"Ingredient candidate"),COUNTIFS('Material routes'!$B$6:$B$1505,A115,'Material routes'!$C$6:$C$1505,"Consumed input"),COUNTIFS('Material routes'!$B$6:$B$1505,A115,'Material routes'!$C$6:$C$1505,"Contained input"),COUNTIFS('Material routes'!$B$6:$B$1505,A115,'Material routes'!$C$6:$C$1505,"Transform input"))</x:f>
        <x:v>2</x:v>
      </x:c>
      <x:c r="J115" s="4" t="n">
        <x:f>COUNTIFS('Material routes'!$B$6:$B$1505,A115,'Material routes'!$C$6:$C$1505,"Output")</x:f>
        <x:v>1</x:v>
      </x:c>
      <x:c r="K115" s="4" t="n">
        <x:f>COUNTIFS('Material routes'!$B$6:$B$1505,A115,'Material routes'!$C$6:$C$1505,"Tool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Specialist workshop; heat, tools, power and service conditions unresolved</x:v>
      </x:c>
      <x:c r="H116" s="4" t="str">
        <x:f>IF(I116=0,"Unassigned",IF(SUMIFS('Material routes'!$Q$6:$Q$1505,'Material routes'!$B$6:$B$1505,A116)&gt;0,"Unassigned","T"&amp;_xlfn.MAXIFS('Material routes'!$P$6:$P$1505,'Material routes'!$B$6:$B$1505,A116)))</x:f>
        <x:v>T3</x:v>
      </x:c>
      <x:c r="I116" s="4" t="n">
        <x:f>SUM(COUNTIFS('Material routes'!$B$6:$B$1505,A116,'Material routes'!$C$6:$C$1505,"Ingredient candidate"),COUNTIFS('Material routes'!$B$6:$B$1505,A116,'Material routes'!$C$6:$C$1505,"Consumed input"),COUNTIFS('Material routes'!$B$6:$B$1505,A116,'Material routes'!$C$6:$C$1505,"Contained input"),COUNTIFS('Material routes'!$B$6:$B$1505,A116,'Material routes'!$C$6:$C$1505,"Transform input"))</x:f>
        <x:v>3</x:v>
      </x:c>
      <x:c r="J116" s="4" t="n">
        <x:f>COUNTIFS('Material routes'!$B$6:$B$1505,A116,'Material routes'!$C$6:$C$1505,"Output")</x:f>
        <x:v>1</x:v>
      </x:c>
      <x:c r="K116" s="4" t="n">
        <x:f>COUNTIFS('Material routes'!$B$6:$B$1505,A116,'Material routes'!$C$6:$C$1505,"Tool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Specialist workshop; heat, tools, power and service conditions unresolved</x:v>
      </x:c>
      <x:c r="H117" s="4" t="str">
        <x:f>IF(I117=0,"Unassigned",IF(SUMIFS('Material routes'!$Q$6:$Q$1505,'Material routes'!$B$6:$B$1505,A117)&gt;0,"Unassigned","T"&amp;_xlfn.MAXIFS('Material routes'!$P$6:$P$1505,'Material routes'!$B$6:$B$1505,A117)))</x:f>
        <x:v>T2</x:v>
      </x:c>
      <x:c r="I117" s="4" t="n">
        <x:f>SUM(COUNTIFS('Material routes'!$B$6:$B$1505,A117,'Material routes'!$C$6:$C$1505,"Ingredient candidate"),COUNTIFS('Material routes'!$B$6:$B$1505,A117,'Material routes'!$C$6:$C$1505,"Consumed input"),COUNTIFS('Material routes'!$B$6:$B$1505,A117,'Material routes'!$C$6:$C$1505,"Contained input"),COUNTIFS('Material routes'!$B$6:$B$1505,A117,'Material routes'!$C$6:$C$1505,"Transform input"))</x:f>
        <x:v>1</x:v>
      </x:c>
      <x:c r="J117" s="4" t="n">
        <x:f>COUNTIFS('Material routes'!$B$6:$B$1505,A117,'Material routes'!$C$6:$C$1505,"Output")</x:f>
        <x:v>1</x:v>
      </x:c>
      <x:c r="K117" s="4" t="n">
        <x:f>COUNTIFS('Material routes'!$B$6:$B$1505,A117,'Material routes'!$C$6:$C$1505,"Tool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Specialist workshop; heat, tools, power and service conditions unresolved</x:v>
      </x:c>
      <x:c r="H118" s="4" t="str">
        <x:f>IF(I118=0,"Unassigned",IF(SUMIFS('Material routes'!$Q$6:$Q$1505,'Material routes'!$B$6:$B$1505,A118)&gt;0,"Unassigned","T"&amp;_xlfn.MAXIFS('Material routes'!$P$6:$P$1505,'Material routes'!$B$6:$B$1505,A118)))</x:f>
        <x:v>T2</x:v>
      </x:c>
      <x:c r="I118" s="4" t="n">
        <x:f>SUM(COUNTIFS('Material routes'!$B$6:$B$1505,A118,'Material routes'!$C$6:$C$1505,"Ingredient candidate"),COUNTIFS('Material routes'!$B$6:$B$1505,A118,'Material routes'!$C$6:$C$1505,"Consumed input"),COUNTIFS('Material routes'!$B$6:$B$1505,A118,'Material routes'!$C$6:$C$1505,"Contained input"),COUNTIFS('Material routes'!$B$6:$B$1505,A118,'Material routes'!$C$6:$C$1505,"Transform input"))</x:f>
        <x:v>3</x:v>
      </x:c>
      <x:c r="J118" s="4" t="n">
        <x:f>COUNTIFS('Material routes'!$B$6:$B$1505,A118,'Material routes'!$C$6:$C$1505,"Output")</x:f>
        <x:v>1</x:v>
      </x:c>
      <x:c r="K118" s="4" t="n">
        <x:f>COUNTIFS('Material routes'!$B$6:$B$1505,A118,'Material routes'!$C$6:$C$1505,"Tool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Specialist workshop; tools, heat, power, tolerances and process conditions unresolved</x:v>
      </x:c>
      <x:c r="H119" s="4" t="str">
        <x:f>IF(I119=0,"Unassigned",IF(SUMIFS('Material routes'!$Q$6:$Q$1505,'Material routes'!$B$6:$B$1505,A119)&gt;0,"Unassigned","T"&amp;_xlfn.MAXIFS('Material routes'!$P$6:$P$1505,'Material routes'!$B$6:$B$1505,A119)))</x:f>
        <x:v>T2</x:v>
      </x:c>
      <x:c r="I119" s="4" t="n">
        <x:f>SUM(COUNTIFS('Material routes'!$B$6:$B$1505,A119,'Material routes'!$C$6:$C$1505,"Ingredient candidate"),COUNTIFS('Material routes'!$B$6:$B$1505,A119,'Material routes'!$C$6:$C$1505,"Consumed input"),COUNTIFS('Material routes'!$B$6:$B$1505,A119,'Material routes'!$C$6:$C$1505,"Contained input"),COUNTIFS('Material routes'!$B$6:$B$1505,A119,'Material routes'!$C$6:$C$1505,"Transform input"))</x:f>
        <x:v>2</x:v>
      </x:c>
      <x:c r="J119" s="4" t="n">
        <x:f>COUNTIFS('Material routes'!$B$6:$B$1505,A119,'Material routes'!$C$6:$C$1505,"Output")</x:f>
        <x:v>1</x:v>
      </x:c>
      <x:c r="K119" s="4" t="n">
        <x:f>COUNTIFS('Material routes'!$B$6:$B$1505,A119,'Material routes'!$C$6:$C$1505,"Tool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Specialist workshop; tools, heat, power, tolerances and process conditions unresolved</x:v>
      </x:c>
      <x:c r="H120" s="4" t="str">
        <x:f>IF(I120=0,"Unassigned",IF(SUMIFS('Material routes'!$Q$6:$Q$1505,'Material routes'!$B$6:$B$1505,A120)&gt;0,"Unassigned","T"&amp;_xlfn.MAXIFS('Material routes'!$P$6:$P$1505,'Material routes'!$B$6:$B$1505,A120)))</x:f>
        <x:v>T2</x:v>
      </x:c>
      <x:c r="I120" s="4" t="n">
        <x:f>SUM(COUNTIFS('Material routes'!$B$6:$B$1505,A120,'Material routes'!$C$6:$C$1505,"Ingredient candidate"),COUNTIFS('Material routes'!$B$6:$B$1505,A120,'Material routes'!$C$6:$C$1505,"Consumed input"),COUNTIFS('Material routes'!$B$6:$B$1505,A120,'Material routes'!$C$6:$C$1505,"Contained input"),COUNTIFS('Material routes'!$B$6:$B$1505,A120,'Material routes'!$C$6:$C$1505,"Transform input"))</x:f>
        <x:v>2</x:v>
      </x:c>
      <x:c r="J120" s="4" t="n">
        <x:f>COUNTIFS('Material routes'!$B$6:$B$1505,A120,'Material routes'!$C$6:$C$1505,"Output")</x:f>
        <x:v>1</x:v>
      </x:c>
      <x:c r="K120" s="4" t="n">
        <x:f>COUNTIFS('Material routes'!$B$6:$B$1505,A120,'Material routes'!$C$6:$C$1505,"Tool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Specialist workshop; tools, heat, power, tolerances and process conditions unresolved</x:v>
      </x:c>
      <x:c r="H121" s="4" t="str">
        <x:f>IF(I121=0,"Unassigned",IF(SUMIFS('Material routes'!$Q$6:$Q$1505,'Material routes'!$B$6:$B$1505,A121)&gt;0,"Unassigned","T"&amp;_xlfn.MAXIFS('Material routes'!$P$6:$P$1505,'Material routes'!$B$6:$B$1505,A121)))</x:f>
        <x:v>T2</x:v>
      </x:c>
      <x:c r="I121" s="4" t="n">
        <x:f>SUM(COUNTIFS('Material routes'!$B$6:$B$1505,A121,'Material routes'!$C$6:$C$1505,"Ingredient candidate"),COUNTIFS('Material routes'!$B$6:$B$1505,A121,'Material routes'!$C$6:$C$1505,"Consumed input"),COUNTIFS('Material routes'!$B$6:$B$1505,A121,'Material routes'!$C$6:$C$1505,"Contained input"),COUNTIFS('Material routes'!$B$6:$B$1505,A121,'Material routes'!$C$6:$C$1505,"Transform input"))</x:f>
        <x:v>2</x:v>
      </x:c>
      <x:c r="J121" s="4" t="n">
        <x:f>COUNTIFS('Material routes'!$B$6:$B$1505,A121,'Material routes'!$C$6:$C$1505,"Output")</x:f>
        <x:v>1</x:v>
      </x:c>
      <x:c r="K121" s="4" t="n">
        <x:f>COUNTIFS('Material routes'!$B$6:$B$1505,A121,'Material routes'!$C$6:$C$1505,"Tool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Specialist workshop; tools, heat, power, tolerances and process conditions unresolved</x:v>
      </x:c>
      <x:c r="H122" s="4" t="str">
        <x:f>IF(I122=0,"Unassigned",IF(SUMIFS('Material routes'!$Q$6:$Q$1505,'Material routes'!$B$6:$B$1505,A122)&gt;0,"Unassigned","T"&amp;_xlfn.MAXIFS('Material routes'!$P$6:$P$1505,'Material routes'!$B$6:$B$1505,A122)))</x:f>
        <x:v>T2</x:v>
      </x:c>
      <x:c r="I122" s="4" t="n">
        <x:f>SUM(COUNTIFS('Material routes'!$B$6:$B$1505,A122,'Material routes'!$C$6:$C$1505,"Ingredient candidate"),COUNTIFS('Material routes'!$B$6:$B$1505,A122,'Material routes'!$C$6:$C$1505,"Consumed input"),COUNTIFS('Material routes'!$B$6:$B$1505,A122,'Material routes'!$C$6:$C$1505,"Contained input"),COUNTIFS('Material routes'!$B$6:$B$1505,A122,'Material routes'!$C$6:$C$1505,"Transform input"))</x:f>
        <x:v>1</x:v>
      </x:c>
      <x:c r="J122" s="4" t="n">
        <x:f>COUNTIFS('Material routes'!$B$6:$B$1505,A122,'Material routes'!$C$6:$C$1505,"Output")</x:f>
        <x:v>1</x:v>
      </x:c>
      <x:c r="K122" s="4" t="n">
        <x:f>COUNTIFS('Material routes'!$B$6:$B$1505,A122,'Material routes'!$C$6:$C$1505,"Tool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Specialist workshop; tools, heat, power, tolerances and process conditions unresolved</x:v>
      </x:c>
      <x:c r="H123" s="4" t="str">
        <x:f>IF(I123=0,"Unassigned",IF(SUMIFS('Material routes'!$Q$6:$Q$1505,'Material routes'!$B$6:$B$1505,A123)&gt;0,"Unassigned","T"&amp;_xlfn.MAXIFS('Material routes'!$P$6:$P$1505,'Material routes'!$B$6:$B$1505,A123)))</x:f>
        <x:v>T2</x:v>
      </x:c>
      <x:c r="I123" s="4" t="n">
        <x:f>SUM(COUNTIFS('Material routes'!$B$6:$B$1505,A123,'Material routes'!$C$6:$C$1505,"Ingredient candidate"),COUNTIFS('Material routes'!$B$6:$B$1505,A123,'Material routes'!$C$6:$C$1505,"Consumed input"),COUNTIFS('Material routes'!$B$6:$B$1505,A123,'Material routes'!$C$6:$C$1505,"Contained input"),COUNTIFS('Material routes'!$B$6:$B$1505,A123,'Material routes'!$C$6:$C$1505,"Transform input"))</x:f>
        <x:v>2</x:v>
      </x:c>
      <x:c r="J123" s="4" t="n">
        <x:f>COUNTIFS('Material routes'!$B$6:$B$1505,A123,'Material routes'!$C$6:$C$1505,"Output")</x:f>
        <x:v>1</x:v>
      </x:c>
      <x:c r="K123" s="4" t="n">
        <x:f>COUNTIFS('Material routes'!$B$6:$B$1505,A123,'Material routes'!$C$6:$C$1505,"Tool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Specialist workshop; tools, heat, power, tolerances and process conditions unresolved</x:v>
      </x:c>
      <x:c r="H124" s="4" t="str">
        <x:f>IF(I124=0,"Unassigned",IF(SUMIFS('Material routes'!$Q$6:$Q$1505,'Material routes'!$B$6:$B$1505,A124)&gt;0,"Unassigned","T"&amp;_xlfn.MAXIFS('Material routes'!$P$6:$P$1505,'Material routes'!$B$6:$B$1505,A124)))</x:f>
        <x:v>T2</x:v>
      </x:c>
      <x:c r="I124" s="4" t="n">
        <x:f>SUM(COUNTIFS('Material routes'!$B$6:$B$1505,A124,'Material routes'!$C$6:$C$1505,"Ingredient candidate"),COUNTIFS('Material routes'!$B$6:$B$1505,A124,'Material routes'!$C$6:$C$1505,"Consumed input"),COUNTIFS('Material routes'!$B$6:$B$1505,A124,'Material routes'!$C$6:$C$1505,"Contained input"),COUNTIFS('Material routes'!$B$6:$B$1505,A124,'Material routes'!$C$6:$C$1505,"Transform input"))</x:f>
        <x:v>1</x:v>
      </x:c>
      <x:c r="J124" s="4" t="n">
        <x:f>COUNTIFS('Material routes'!$B$6:$B$1505,A124,'Material routes'!$C$6:$C$1505,"Output")</x:f>
        <x:v>1</x:v>
      </x:c>
      <x:c r="K124" s="4" t="n">
        <x:f>COUNTIFS('Material routes'!$B$6:$B$1505,A124,'Material routes'!$C$6:$C$1505,"Tool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Specialist workshop; tools, heat, power, tolerances and process conditions unresolved</x:v>
      </x:c>
      <x:c r="H125" s="4" t="str">
        <x:f>IF(I125=0,"Unassigned",IF(SUMIFS('Material routes'!$Q$6:$Q$1505,'Material routes'!$B$6:$B$1505,A125)&gt;0,"Unassigned","T"&amp;_xlfn.MAXIFS('Material routes'!$P$6:$P$1505,'Material routes'!$B$6:$B$1505,A125)))</x:f>
        <x:v>T2</x:v>
      </x:c>
      <x:c r="I125" s="4" t="n">
        <x:f>SUM(COUNTIFS('Material routes'!$B$6:$B$1505,A125,'Material routes'!$C$6:$C$1505,"Ingredient candidate"),COUNTIFS('Material routes'!$B$6:$B$1505,A125,'Material routes'!$C$6:$C$1505,"Consumed input"),COUNTIFS('Material routes'!$B$6:$B$1505,A125,'Material routes'!$C$6:$C$1505,"Contained input"),COUNTIFS('Material routes'!$B$6:$B$1505,A125,'Material routes'!$C$6:$C$1505,"Transform input"))</x:f>
        <x:v>2</x:v>
      </x:c>
      <x:c r="J125" s="4" t="n">
        <x:f>COUNTIFS('Material routes'!$B$6:$B$1505,A125,'Material routes'!$C$6:$C$1505,"Output")</x:f>
        <x:v>1</x:v>
      </x:c>
      <x:c r="K125" s="4" t="n">
        <x:f>COUNTIFS('Material routes'!$B$6:$B$1505,A125,'Material routes'!$C$6:$C$1505,"Tool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Specialist workshop; tools, heat, power, tolerances and process conditions unresolved</x:v>
      </x:c>
      <x:c r="H126" s="4" t="str">
        <x:f>IF(I126=0,"Unassigned",IF(SUMIFS('Material routes'!$Q$6:$Q$1505,'Material routes'!$B$6:$B$1505,A126)&gt;0,"Unassigned","T"&amp;_xlfn.MAXIFS('Material routes'!$P$6:$P$1505,'Material routes'!$B$6:$B$1505,A126)))</x:f>
        <x:v>T2</x:v>
      </x:c>
      <x:c r="I126" s="4" t="n">
        <x:f>SUM(COUNTIFS('Material routes'!$B$6:$B$1505,A126,'Material routes'!$C$6:$C$1505,"Ingredient candidate"),COUNTIFS('Material routes'!$B$6:$B$1505,A126,'Material routes'!$C$6:$C$1505,"Consumed input"),COUNTIFS('Material routes'!$B$6:$B$1505,A126,'Material routes'!$C$6:$C$1505,"Contained input"),COUNTIFS('Material routes'!$B$6:$B$1505,A126,'Material routes'!$C$6:$C$1505,"Transform input"))</x:f>
        <x:v>3</x:v>
      </x:c>
      <x:c r="J126" s="4" t="n">
        <x:f>COUNTIFS('Material routes'!$B$6:$B$1505,A126,'Material routes'!$C$6:$C$1505,"Output")</x:f>
        <x:v>1</x:v>
      </x:c>
      <x:c r="K126" s="4" t="n">
        <x:f>COUNTIFS('Material routes'!$B$6:$B$1505,A126,'Material routes'!$C$6:$C$1505,"Tool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Specialist workshop; tools, heat, power, tolerances and process conditions unresolved</x:v>
      </x:c>
      <x:c r="H127" s="4" t="str">
        <x:f>IF(I127=0,"Unassigned",IF(SUMIFS('Material routes'!$Q$6:$Q$1505,'Material routes'!$B$6:$B$1505,A127)&gt;0,"Unassigned","T"&amp;_xlfn.MAXIFS('Material routes'!$P$6:$P$1505,'Material routes'!$B$6:$B$1505,A127)))</x:f>
        <x:v>T2</x:v>
      </x:c>
      <x:c r="I127" s="4" t="n">
        <x:f>SUM(COUNTIFS('Material routes'!$B$6:$B$1505,A127,'Material routes'!$C$6:$C$1505,"Ingredient candidate"),COUNTIFS('Material routes'!$B$6:$B$1505,A127,'Material routes'!$C$6:$C$1505,"Consumed input"),COUNTIFS('Material routes'!$B$6:$B$1505,A127,'Material routes'!$C$6:$C$1505,"Contained input"),COUNTIFS('Material routes'!$B$6:$B$1505,A127,'Material routes'!$C$6:$C$1505,"Transform input"))</x:f>
        <x:v>2</x:v>
      </x:c>
      <x:c r="J127" s="4" t="n">
        <x:f>COUNTIFS('Material routes'!$B$6:$B$1505,A127,'Material routes'!$C$6:$C$1505,"Output")</x:f>
        <x:v>1</x:v>
      </x:c>
      <x:c r="K127" s="4" t="n">
        <x:f>COUNTIFS('Material routes'!$B$6:$B$1505,A127,'Material routes'!$C$6:$C$1505,"Tool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Specialist workshop; tools, heat, power, tolerances and process conditions unresolved</x:v>
      </x:c>
      <x:c r="H128" s="4" t="str">
        <x:f>IF(I128=0,"Unassigned",IF(SUMIFS('Material routes'!$Q$6:$Q$1505,'Material routes'!$B$6:$B$1505,A128)&gt;0,"Unassigned","T"&amp;_xlfn.MAXIFS('Material routes'!$P$6:$P$1505,'Material routes'!$B$6:$B$1505,A128)))</x:f>
        <x:v>T2</x:v>
      </x:c>
      <x:c r="I128" s="4" t="n">
        <x:f>SUM(COUNTIFS('Material routes'!$B$6:$B$1505,A128,'Material routes'!$C$6:$C$1505,"Ingredient candidate"),COUNTIFS('Material routes'!$B$6:$B$1505,A128,'Material routes'!$C$6:$C$1505,"Consumed input"),COUNTIFS('Material routes'!$B$6:$B$1505,A128,'Material routes'!$C$6:$C$1505,"Contained input"),COUNTIFS('Material routes'!$B$6:$B$1505,A128,'Material routes'!$C$6:$C$1505,"Transform input"))</x:f>
        <x:v>2</x:v>
      </x:c>
      <x:c r="J128" s="4" t="n">
        <x:f>COUNTIFS('Material routes'!$B$6:$B$1505,A128,'Material routes'!$C$6:$C$1505,"Output")</x:f>
        <x:v>1</x:v>
      </x:c>
      <x:c r="K128" s="4" t="n">
        <x:f>COUNTIFS('Material routes'!$B$6:$B$1505,A128,'Material routes'!$C$6:$C$1505,"Tool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Specialist workshop; tools, heat, power, tolerances and process conditions unresolved</x:v>
      </x:c>
      <x:c r="H129" s="4" t="str">
        <x:f>IF(I129=0,"Unassigned",IF(SUMIFS('Material routes'!$Q$6:$Q$1505,'Material routes'!$B$6:$B$1505,A129)&gt;0,"Unassigned","T"&amp;_xlfn.MAXIFS('Material routes'!$P$6:$P$1505,'Material routes'!$B$6:$B$1505,A129)))</x:f>
        <x:v>T2</x:v>
      </x:c>
      <x:c r="I129" s="4" t="n">
        <x:f>SUM(COUNTIFS('Material routes'!$B$6:$B$1505,A129,'Material routes'!$C$6:$C$1505,"Ingredient candidate"),COUNTIFS('Material routes'!$B$6:$B$1505,A129,'Material routes'!$C$6:$C$1505,"Consumed input"),COUNTIFS('Material routes'!$B$6:$B$1505,A129,'Material routes'!$C$6:$C$1505,"Contained input"),COUNTIFS('Material routes'!$B$6:$B$1505,A129,'Material routes'!$C$6:$C$1505,"Transform input"))</x:f>
        <x:v>3</x:v>
      </x:c>
      <x:c r="J129" s="4" t="n">
        <x:f>COUNTIFS('Material routes'!$B$6:$B$1505,A129,'Material routes'!$C$6:$C$1505,"Output")</x:f>
        <x:v>1</x:v>
      </x:c>
      <x:c r="K129" s="4" t="n">
        <x:f>COUNTIFS('Material routes'!$B$6:$B$1505,A129,'Material routes'!$C$6:$C$1505,"Tool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Specialist workshop; tools, heat, power, tolerances and process conditions unresolved</x:v>
      </x:c>
      <x:c r="H130" s="4" t="str">
        <x:f>IF(I130=0,"Unassigned",IF(SUMIFS('Material routes'!$Q$6:$Q$1505,'Material routes'!$B$6:$B$1505,A130)&gt;0,"Unassigned","T"&amp;_xlfn.MAXIFS('Material routes'!$P$6:$P$1505,'Material routes'!$B$6:$B$1505,A130)))</x:f>
        <x:v>T2</x:v>
      </x:c>
      <x:c r="I130" s="4" t="n">
        <x:f>SUM(COUNTIFS('Material routes'!$B$6:$B$1505,A130,'Material routes'!$C$6:$C$1505,"Ingredient candidate"),COUNTIFS('Material routes'!$B$6:$B$1505,A130,'Material routes'!$C$6:$C$1505,"Consumed input"),COUNTIFS('Material routes'!$B$6:$B$1505,A130,'Material routes'!$C$6:$C$1505,"Contained input"),COUNTIFS('Material routes'!$B$6:$B$1505,A130,'Material routes'!$C$6:$C$1505,"Transform input"))</x:f>
        <x:v>2</x:v>
      </x:c>
      <x:c r="J130" s="4" t="n">
        <x:f>COUNTIFS('Material routes'!$B$6:$B$1505,A130,'Material routes'!$C$6:$C$1505,"Output")</x:f>
        <x:v>1</x:v>
      </x:c>
      <x:c r="K130" s="4" t="n">
        <x:f>COUNTIFS('Material routes'!$B$6:$B$1505,A130,'Material routes'!$C$6:$C$1505,"Tool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Specialist workshop; tools, heat, power, tolerances and process conditions unresolved</x:v>
      </x:c>
      <x:c r="H131" s="4" t="str">
        <x:f>IF(I131=0,"Unassigned",IF(SUMIFS('Material routes'!$Q$6:$Q$1505,'Material routes'!$B$6:$B$1505,A131)&gt;0,"Unassigned","T"&amp;_xlfn.MAXIFS('Material routes'!$P$6:$P$1505,'Material routes'!$B$6:$B$1505,A131)))</x:f>
        <x:v>T2</x:v>
      </x:c>
      <x:c r="I131" s="4" t="n">
        <x:f>SUM(COUNTIFS('Material routes'!$B$6:$B$1505,A131,'Material routes'!$C$6:$C$1505,"Ingredient candidate"),COUNTIFS('Material routes'!$B$6:$B$1505,A131,'Material routes'!$C$6:$C$1505,"Consumed input"),COUNTIFS('Material routes'!$B$6:$B$1505,A131,'Material routes'!$C$6:$C$1505,"Contained input"),COUNTIFS('Material routes'!$B$6:$B$1505,A131,'Material routes'!$C$6:$C$1505,"Transform input"))</x:f>
        <x:v>2</x:v>
      </x:c>
      <x:c r="J131" s="4" t="n">
        <x:f>COUNTIFS('Material routes'!$B$6:$B$1505,A131,'Material routes'!$C$6:$C$1505,"Output")</x:f>
        <x:v>1</x:v>
      </x:c>
      <x:c r="K131" s="4" t="n">
        <x:f>COUNTIFS('Material routes'!$B$6:$B$1505,A131,'Material routes'!$C$6:$C$1505,"Tool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Specialist workshop; tools, heat, power, tolerances and process conditions unresolved</x:v>
      </x:c>
      <x:c r="H132" s="4" t="str">
        <x:f>IF(I132=0,"Unassigned",IF(SUMIFS('Material routes'!$Q$6:$Q$1505,'Material routes'!$B$6:$B$1505,A132)&gt;0,"Unassigned","T"&amp;_xlfn.MAXIFS('Material routes'!$P$6:$P$1505,'Material routes'!$B$6:$B$1505,A132)))</x:f>
        <x:v>T2</x:v>
      </x:c>
      <x:c r="I132" s="4" t="n">
        <x:f>SUM(COUNTIFS('Material routes'!$B$6:$B$1505,A132,'Material routes'!$C$6:$C$1505,"Ingredient candidate"),COUNTIFS('Material routes'!$B$6:$B$1505,A132,'Material routes'!$C$6:$C$1505,"Consumed input"),COUNTIFS('Material routes'!$B$6:$B$1505,A132,'Material routes'!$C$6:$C$1505,"Contained input"),COUNTIFS('Material routes'!$B$6:$B$1505,A132,'Material routes'!$C$6:$C$1505,"Transform input"))</x:f>
        <x:v>3</x:v>
      </x:c>
      <x:c r="J132" s="4" t="n">
        <x:f>COUNTIFS('Material routes'!$B$6:$B$1505,A132,'Material routes'!$C$6:$C$1505,"Output")</x:f>
        <x:v>1</x:v>
      </x:c>
      <x:c r="K132" s="4" t="n">
        <x:f>COUNTIFS('Material routes'!$B$6:$B$1505,A132,'Material routes'!$C$6:$C$1505,"Tool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Specialist workshop; tools, heat, power, tolerances and process conditions unresolved</x:v>
      </x:c>
      <x:c r="H133" s="4" t="str">
        <x:f>IF(I133=0,"Unassigned",IF(SUMIFS('Material routes'!$Q$6:$Q$1505,'Material routes'!$B$6:$B$1505,A133)&gt;0,"Unassigned","T"&amp;_xlfn.MAXIFS('Material routes'!$P$6:$P$1505,'Material routes'!$B$6:$B$1505,A133)))</x:f>
        <x:v>T2</x:v>
      </x:c>
      <x:c r="I133" s="4" t="n">
        <x:f>SUM(COUNTIFS('Material routes'!$B$6:$B$1505,A133,'Material routes'!$C$6:$C$1505,"Ingredient candidate"),COUNTIFS('Material routes'!$B$6:$B$1505,A133,'Material routes'!$C$6:$C$1505,"Consumed input"),COUNTIFS('Material routes'!$B$6:$B$1505,A133,'Material routes'!$C$6:$C$1505,"Contained input"),COUNTIFS('Material routes'!$B$6:$B$1505,A133,'Material routes'!$C$6:$C$1505,"Transform input"))</x:f>
        <x:v>2</x:v>
      </x:c>
      <x:c r="J133" s="4" t="n">
        <x:f>COUNTIFS('Material routes'!$B$6:$B$1505,A133,'Material routes'!$C$6:$C$1505,"Output")</x:f>
        <x:v>1</x:v>
      </x:c>
      <x:c r="K133" s="4" t="n">
        <x:f>COUNTIFS('Material routes'!$B$6:$B$1505,A133,'Material routes'!$C$6:$C$1505,"Tool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Specialist workshop; tools, heat, power, tolerances and process conditions unresolved</x:v>
      </x:c>
      <x:c r="H134" s="4" t="str">
        <x:f>IF(I134=0,"Unassigned",IF(SUMIFS('Material routes'!$Q$6:$Q$1505,'Material routes'!$B$6:$B$1505,A134)&gt;0,"Unassigned","T"&amp;_xlfn.MAXIFS('Material routes'!$P$6:$P$1505,'Material routes'!$B$6:$B$1505,A134)))</x:f>
        <x:v>T2</x:v>
      </x:c>
      <x:c r="I134" s="4" t="n">
        <x:f>SUM(COUNTIFS('Material routes'!$B$6:$B$1505,A134,'Material routes'!$C$6:$C$1505,"Ingredient candidate"),COUNTIFS('Material routes'!$B$6:$B$1505,A134,'Material routes'!$C$6:$C$1505,"Consumed input"),COUNTIFS('Material routes'!$B$6:$B$1505,A134,'Material routes'!$C$6:$C$1505,"Contained input"),COUNTIFS('Material routes'!$B$6:$B$1505,A134,'Material routes'!$C$6:$C$1505,"Transform input"))</x:f>
        <x:v>3</x:v>
      </x:c>
      <x:c r="J134" s="4" t="n">
        <x:f>COUNTIFS('Material routes'!$B$6:$B$1505,A134,'Material routes'!$C$6:$C$1505,"Output")</x:f>
        <x:v>1</x:v>
      </x:c>
      <x:c r="K134" s="4" t="n">
        <x:f>COUNTIFS('Material routes'!$B$6:$B$1505,A134,'Material routes'!$C$6:$C$1505,"Tool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Specialist workshop; tools, heat, power, tolerances and process conditions unresolved</x:v>
      </x:c>
      <x:c r="H135" s="4" t="str">
        <x:f>IF(I135=0,"Unassigned",IF(SUMIFS('Material routes'!$Q$6:$Q$1505,'Material routes'!$B$6:$B$1505,A135)&gt;0,"Unassigned","T"&amp;_xlfn.MAXIFS('Material routes'!$P$6:$P$1505,'Material routes'!$B$6:$B$1505,A135)))</x:f>
        <x:v>T2</x:v>
      </x:c>
      <x:c r="I135" s="4" t="n">
        <x:f>SUM(COUNTIFS('Material routes'!$B$6:$B$1505,A135,'Material routes'!$C$6:$C$1505,"Ingredient candidate"),COUNTIFS('Material routes'!$B$6:$B$1505,A135,'Material routes'!$C$6:$C$1505,"Consumed input"),COUNTIFS('Material routes'!$B$6:$B$1505,A135,'Material routes'!$C$6:$C$1505,"Contained input"),COUNTIFS('Material routes'!$B$6:$B$1505,A135,'Material routes'!$C$6:$C$1505,"Transform input"))</x:f>
        <x:v>3</x:v>
      </x:c>
      <x:c r="J135" s="4" t="n">
        <x:f>COUNTIFS('Material routes'!$B$6:$B$1505,A135,'Material routes'!$C$6:$C$1505,"Output")</x:f>
        <x:v>1</x:v>
      </x:c>
      <x:c r="K135" s="4" t="n">
        <x:f>COUNTIFS('Material routes'!$B$6:$B$1505,A135,'Material routes'!$C$6:$C$1505,"Tool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Specialist workshop; tools, heat, power, tolerances and process conditions unresolved</x:v>
      </x:c>
      <x:c r="H136" s="4" t="str">
        <x:f>IF(I136=0,"Unassigned",IF(SUMIFS('Material routes'!$Q$6:$Q$1505,'Material routes'!$B$6:$B$1505,A136)&gt;0,"Unassigned","T"&amp;_xlfn.MAXIFS('Material routes'!$P$6:$P$1505,'Material routes'!$B$6:$B$1505,A136)))</x:f>
        <x:v>T2</x:v>
      </x:c>
      <x:c r="I136" s="4" t="n">
        <x:f>SUM(COUNTIFS('Material routes'!$B$6:$B$1505,A136,'Material routes'!$C$6:$C$1505,"Ingredient candidate"),COUNTIFS('Material routes'!$B$6:$B$1505,A136,'Material routes'!$C$6:$C$1505,"Consumed input"),COUNTIFS('Material routes'!$B$6:$B$1505,A136,'Material routes'!$C$6:$C$1505,"Contained input"),COUNTIFS('Material routes'!$B$6:$B$1505,A136,'Material routes'!$C$6:$C$1505,"Transform input"))</x:f>
        <x:v>2</x:v>
      </x:c>
      <x:c r="J136" s="4" t="n">
        <x:f>COUNTIFS('Material routes'!$B$6:$B$1505,A136,'Material routes'!$C$6:$C$1505,"Output")</x:f>
        <x:v>1</x:v>
      </x:c>
      <x:c r="K136" s="4" t="n">
        <x:f>COUNTIFS('Material routes'!$B$6:$B$1505,A136,'Material routes'!$C$6:$C$1505,"Tool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Specialist workshop; tools, heat, power, tolerances and process conditions unresolved</x:v>
      </x:c>
      <x:c r="H137" s="4" t="str">
        <x:f>IF(I137=0,"Unassigned",IF(SUMIFS('Material routes'!$Q$6:$Q$1505,'Material routes'!$B$6:$B$1505,A137)&gt;0,"Unassigned","T"&amp;_xlfn.MAXIFS('Material routes'!$P$6:$P$1505,'Material routes'!$B$6:$B$1505,A137)))</x:f>
        <x:v>T2</x:v>
      </x:c>
      <x:c r="I137" s="4" t="n">
        <x:f>SUM(COUNTIFS('Material routes'!$B$6:$B$1505,A137,'Material routes'!$C$6:$C$1505,"Ingredient candidate"),COUNTIFS('Material routes'!$B$6:$B$1505,A137,'Material routes'!$C$6:$C$1505,"Consumed input"),COUNTIFS('Material routes'!$B$6:$B$1505,A137,'Material routes'!$C$6:$C$1505,"Contained input"),COUNTIFS('Material routes'!$B$6:$B$1505,A137,'Material routes'!$C$6:$C$1505,"Transform input"))</x:f>
        <x:v>3</x:v>
      </x:c>
      <x:c r="J137" s="4" t="n">
        <x:f>COUNTIFS('Material routes'!$B$6:$B$1505,A137,'Material routes'!$C$6:$C$1505,"Output")</x:f>
        <x:v>1</x:v>
      </x:c>
      <x:c r="K137" s="4" t="n">
        <x:f>COUNTIFS('Material routes'!$B$6:$B$1505,A137,'Material routes'!$C$6:$C$1505,"Tool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Specialist workshop; tools, heat, power, tolerances and process conditions unresolved</x:v>
      </x:c>
      <x:c r="H138" s="4" t="str">
        <x:f>IF(I138=0,"Unassigned",IF(SUMIFS('Material routes'!$Q$6:$Q$1505,'Material routes'!$B$6:$B$1505,A138)&gt;0,"Unassigned","T"&amp;_xlfn.MAXIFS('Material routes'!$P$6:$P$1505,'Material routes'!$B$6:$B$1505,A138)))</x:f>
        <x:v>T2</x:v>
      </x:c>
      <x:c r="I138" s="4" t="n">
        <x:f>SUM(COUNTIFS('Material routes'!$B$6:$B$1505,A138,'Material routes'!$C$6:$C$1505,"Ingredient candidate"),COUNTIFS('Material routes'!$B$6:$B$1505,A138,'Material routes'!$C$6:$C$1505,"Consumed input"),COUNTIFS('Material routes'!$B$6:$B$1505,A138,'Material routes'!$C$6:$C$1505,"Contained input"),COUNTIFS('Material routes'!$B$6:$B$1505,A138,'Material routes'!$C$6:$C$1505,"Transform input"))</x:f>
        <x:v>3</x:v>
      </x:c>
      <x:c r="J138" s="4" t="n">
        <x:f>COUNTIFS('Material routes'!$B$6:$B$1505,A138,'Material routes'!$C$6:$C$1505,"Output")</x:f>
        <x:v>1</x:v>
      </x:c>
      <x:c r="K138" s="4" t="n">
        <x:f>COUNTIFS('Material routes'!$B$6:$B$1505,A138,'Material routes'!$C$6:$C$1505,"Tool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Specialist workshop; tools, heat, power, tolerances and process conditions unresolved</x:v>
      </x:c>
      <x:c r="H139" s="4" t="str">
        <x:f>IF(I139=0,"Unassigned",IF(SUMIFS('Material routes'!$Q$6:$Q$1505,'Material routes'!$B$6:$B$1505,A139)&gt;0,"Unassigned","T"&amp;_xlfn.MAXIFS('Material routes'!$P$6:$P$1505,'Material routes'!$B$6:$B$1505,A139)))</x:f>
        <x:v>T3</x:v>
      </x:c>
      <x:c r="I139" s="4" t="n">
        <x:f>SUM(COUNTIFS('Material routes'!$B$6:$B$1505,A139,'Material routes'!$C$6:$C$1505,"Ingredient candidate"),COUNTIFS('Material routes'!$B$6:$B$1505,A139,'Material routes'!$C$6:$C$1505,"Consumed input"),COUNTIFS('Material routes'!$B$6:$B$1505,A139,'Material routes'!$C$6:$C$1505,"Contained input"),COUNTIFS('Material routes'!$B$6:$B$1505,A139,'Material routes'!$C$6:$C$1505,"Transform input"))</x:f>
        <x:v>6</x:v>
      </x:c>
      <x:c r="J139" s="4" t="n">
        <x:f>COUNTIFS('Material routes'!$B$6:$B$1505,A139,'Material routes'!$C$6:$C$1505,"Output")</x:f>
        <x:v>1</x:v>
      </x:c>
      <x:c r="K139" s="4" t="n">
        <x:f>COUNTIFS('Material routes'!$B$6:$B$1505,A139,'Material routes'!$C$6:$C$1505,"Tool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Specialist workshop; tools, heat, power, tolerances and process conditions unresolved</x:v>
      </x:c>
      <x:c r="H140" s="4" t="str">
        <x:f>IF(I140=0,"Unassigned",IF(SUMIFS('Material routes'!$Q$6:$Q$1505,'Material routes'!$B$6:$B$1505,A140)&gt;0,"Unassigned","T"&amp;_xlfn.MAXIFS('Material routes'!$P$6:$P$1505,'Material routes'!$B$6:$B$1505,A140)))</x:f>
        <x:v>T3</x:v>
      </x:c>
      <x:c r="I140" s="4" t="n">
        <x:f>SUM(COUNTIFS('Material routes'!$B$6:$B$1505,A140,'Material routes'!$C$6:$C$1505,"Ingredient candidate"),COUNTIFS('Material routes'!$B$6:$B$1505,A140,'Material routes'!$C$6:$C$1505,"Consumed input"),COUNTIFS('Material routes'!$B$6:$B$1505,A140,'Material routes'!$C$6:$C$1505,"Contained input"),COUNTIFS('Material routes'!$B$6:$B$1505,A140,'Material routes'!$C$6:$C$1505,"Transform input"))</x:f>
        <x:v>5</x:v>
      </x:c>
      <x:c r="J140" s="4" t="n">
        <x:f>COUNTIFS('Material routes'!$B$6:$B$1505,A140,'Material routes'!$C$6:$C$1505,"Output")</x:f>
        <x:v>1</x:v>
      </x:c>
      <x:c r="K140" s="4" t="n">
        <x:f>COUNTIFS('Material routes'!$B$6:$B$1505,A140,'Material routes'!$C$6:$C$1505,"Tool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Specialist workshop; tools, heat, power, tolerances and process conditions unresolved</x:v>
      </x:c>
      <x:c r="H141" s="4" t="str">
        <x:f>IF(I141=0,"Unassigned",IF(SUMIFS('Material routes'!$Q$6:$Q$1505,'Material routes'!$B$6:$B$1505,A141)&gt;0,"Unassigned","T"&amp;_xlfn.MAXIFS('Material routes'!$P$6:$P$1505,'Material routes'!$B$6:$B$1505,A141)))</x:f>
        <x:v>T3</x:v>
      </x:c>
      <x:c r="I141" s="4" t="n">
        <x:f>SUM(COUNTIFS('Material routes'!$B$6:$B$1505,A141,'Material routes'!$C$6:$C$1505,"Ingredient candidate"),COUNTIFS('Material routes'!$B$6:$B$1505,A141,'Material routes'!$C$6:$C$1505,"Consumed input"),COUNTIFS('Material routes'!$B$6:$B$1505,A141,'Material routes'!$C$6:$C$1505,"Contained input"),COUNTIFS('Material routes'!$B$6:$B$1505,A141,'Material routes'!$C$6:$C$1505,"Transform input"))</x:f>
        <x:v>3</x:v>
      </x:c>
      <x:c r="J141" s="4" t="n">
        <x:f>COUNTIFS('Material routes'!$B$6:$B$1505,A141,'Material routes'!$C$6:$C$1505,"Output")</x:f>
        <x:v>1</x:v>
      </x:c>
      <x:c r="K141" s="4" t="n">
        <x:f>COUNTIFS('Material routes'!$B$6:$B$1505,A141,'Material routes'!$C$6:$C$1505,"Tool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Specialist workshop; tools, heat, power, tolerances and process conditions unresolved</x:v>
      </x:c>
      <x:c r="H142" s="4" t="str">
        <x:f>IF(I142=0,"Unassigned",IF(SUMIFS('Material routes'!$Q$6:$Q$1505,'Material routes'!$B$6:$B$1505,A142)&gt;0,"Unassigned","T"&amp;_xlfn.MAXIFS('Material routes'!$P$6:$P$1505,'Material routes'!$B$6:$B$1505,A142)))</x:f>
        <x:v>T3</x:v>
      </x:c>
      <x:c r="I142" s="4" t="n">
        <x:f>SUM(COUNTIFS('Material routes'!$B$6:$B$1505,A142,'Material routes'!$C$6:$C$1505,"Ingredient candidate"),COUNTIFS('Material routes'!$B$6:$B$1505,A142,'Material routes'!$C$6:$C$1505,"Consumed input"),COUNTIFS('Material routes'!$B$6:$B$1505,A142,'Material routes'!$C$6:$C$1505,"Contained input"),COUNTIFS('Material routes'!$B$6:$B$1505,A142,'Material routes'!$C$6:$C$1505,"Transform input"))</x:f>
        <x:v>3</x:v>
      </x:c>
      <x:c r="J142" s="4" t="n">
        <x:f>COUNTIFS('Material routes'!$B$6:$B$1505,A142,'Material routes'!$C$6:$C$1505,"Output")</x:f>
        <x:v>1</x:v>
      </x:c>
      <x:c r="K142" s="4" t="n">
        <x:f>COUNTIFS('Material routes'!$B$6:$B$1505,A142,'Material routes'!$C$6:$C$1505,"Tool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Specialist workshop; tools, heat, power, tolerances and process conditions unresolved</x:v>
      </x:c>
      <x:c r="H143" s="4" t="str">
        <x:f>IF(I143=0,"Unassigned",IF(SUMIFS('Material routes'!$Q$6:$Q$1505,'Material routes'!$B$6:$B$1505,A143)&gt;0,"Unassigned","T"&amp;_xlfn.MAXIFS('Material routes'!$P$6:$P$1505,'Material routes'!$B$6:$B$1505,A143)))</x:f>
        <x:v>T3</x:v>
      </x:c>
      <x:c r="I143" s="4" t="n">
        <x:f>SUM(COUNTIFS('Material routes'!$B$6:$B$1505,A143,'Material routes'!$C$6:$C$1505,"Ingredient candidate"),COUNTIFS('Material routes'!$B$6:$B$1505,A143,'Material routes'!$C$6:$C$1505,"Consumed input"),COUNTIFS('Material routes'!$B$6:$B$1505,A143,'Material routes'!$C$6:$C$1505,"Contained input"),COUNTIFS('Material routes'!$B$6:$B$1505,A143,'Material routes'!$C$6:$C$1505,"Transform input"))</x:f>
        <x:v>4</x:v>
      </x:c>
      <x:c r="J143" s="4" t="n">
        <x:f>COUNTIFS('Material routes'!$B$6:$B$1505,A143,'Material routes'!$C$6:$C$1505,"Output")</x:f>
        <x:v>1</x:v>
      </x:c>
      <x:c r="K143" s="4" t="n">
        <x:f>COUNTIFS('Material routes'!$B$6:$B$1505,A143,'Material routes'!$C$6:$C$1505,"Tool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Specialist workshop; tools, heat, power, tolerances and process conditions unresolved</x:v>
      </x:c>
      <x:c r="H144" s="4" t="str">
        <x:f>IF(I144=0,"Unassigned",IF(SUMIFS('Material routes'!$Q$6:$Q$1505,'Material routes'!$B$6:$B$1505,A144)&gt;0,"Unassigned","T"&amp;_xlfn.MAXIFS('Material routes'!$P$6:$P$1505,'Material routes'!$B$6:$B$1505,A144)))</x:f>
        <x:v>T3</x:v>
      </x:c>
      <x:c r="I144" s="4" t="n">
        <x:f>SUM(COUNTIFS('Material routes'!$B$6:$B$1505,A144,'Material routes'!$C$6:$C$1505,"Ingredient candidate"),COUNTIFS('Material routes'!$B$6:$B$1505,A144,'Material routes'!$C$6:$C$1505,"Consumed input"),COUNTIFS('Material routes'!$B$6:$B$1505,A144,'Material routes'!$C$6:$C$1505,"Contained input"),COUNTIFS('Material routes'!$B$6:$B$1505,A144,'Material routes'!$C$6:$C$1505,"Transform input"))</x:f>
        <x:v>4</x:v>
      </x:c>
      <x:c r="J144" s="4" t="n">
        <x:f>COUNTIFS('Material routes'!$B$6:$B$1505,A144,'Material routes'!$C$6:$C$1505,"Output")</x:f>
        <x:v>1</x:v>
      </x:c>
      <x:c r="K144" s="4" t="n">
        <x:f>COUNTIFS('Material routes'!$B$6:$B$1505,A144,'Material routes'!$C$6:$C$1505,"Tool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Specialist workshop; tools, heat, power, tolerances and process conditions unresolved</x:v>
      </x:c>
      <x:c r="H145" s="4" t="str">
        <x:f>IF(I145=0,"Unassigned",IF(SUMIFS('Material routes'!$Q$6:$Q$1505,'Material routes'!$B$6:$B$1505,A145)&gt;0,"Unassigned","T"&amp;_xlfn.MAXIFS('Material routes'!$P$6:$P$1505,'Material routes'!$B$6:$B$1505,A145)))</x:f>
        <x:v>T3</x:v>
      </x:c>
      <x:c r="I145" s="4" t="n">
        <x:f>SUM(COUNTIFS('Material routes'!$B$6:$B$1505,A145,'Material routes'!$C$6:$C$1505,"Ingredient candidate"),COUNTIFS('Material routes'!$B$6:$B$1505,A145,'Material routes'!$C$6:$C$1505,"Consumed input"),COUNTIFS('Material routes'!$B$6:$B$1505,A145,'Material routes'!$C$6:$C$1505,"Contained input"),COUNTIFS('Material routes'!$B$6:$B$1505,A145,'Material routes'!$C$6:$C$1505,"Transform input"))</x:f>
        <x:v>4</x:v>
      </x:c>
      <x:c r="J145" s="4" t="n">
        <x:f>COUNTIFS('Material routes'!$B$6:$B$1505,A145,'Material routes'!$C$6:$C$1505,"Output")</x:f>
        <x:v>1</x:v>
      </x:c>
      <x:c r="K145" s="4" t="n">
        <x:f>COUNTIFS('Material routes'!$B$6:$B$1505,A145,'Material routes'!$C$6:$C$1505,"Tool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Specialist workshop; tools, heat, power, tolerances and process conditions unresolved</x:v>
      </x:c>
      <x:c r="H146" s="4" t="str">
        <x:f>IF(I146=0,"Unassigned",IF(SUMIFS('Material routes'!$Q$6:$Q$1505,'Material routes'!$B$6:$B$1505,A146)&gt;0,"Unassigned","T"&amp;_xlfn.MAXIFS('Material routes'!$P$6:$P$1505,'Material routes'!$B$6:$B$1505,A146)))</x:f>
        <x:v>T3</x:v>
      </x:c>
      <x:c r="I146" s="4" t="n">
        <x:f>SUM(COUNTIFS('Material routes'!$B$6:$B$1505,A146,'Material routes'!$C$6:$C$1505,"Ingredient candidate"),COUNTIFS('Material routes'!$B$6:$B$1505,A146,'Material routes'!$C$6:$C$1505,"Consumed input"),COUNTIFS('Material routes'!$B$6:$B$1505,A146,'Material routes'!$C$6:$C$1505,"Contained input"),COUNTIFS('Material routes'!$B$6:$B$1505,A146,'Material routes'!$C$6:$C$1505,"Transform input"))</x:f>
        <x:v>4</x:v>
      </x:c>
      <x:c r="J146" s="4" t="n">
        <x:f>COUNTIFS('Material routes'!$B$6:$B$1505,A146,'Material routes'!$C$6:$C$1505,"Output")</x:f>
        <x:v>1</x:v>
      </x:c>
      <x:c r="K146" s="4" t="n">
        <x:f>COUNTIFS('Material routes'!$B$6:$B$1505,A146,'Material routes'!$C$6:$C$1505,"Tool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Specialist workshop; tools, heat, power, tolerances and process conditions unresolved</x:v>
      </x:c>
      <x:c r="H147" s="4" t="str">
        <x:f>IF(I147=0,"Unassigned",IF(SUMIFS('Material routes'!$Q$6:$Q$1505,'Material routes'!$B$6:$B$1505,A147)&gt;0,"Unassigned","T"&amp;_xlfn.MAXIFS('Material routes'!$P$6:$P$1505,'Material routes'!$B$6:$B$1505,A147)))</x:f>
        <x:v>T3</x:v>
      </x:c>
      <x:c r="I147" s="4" t="n">
        <x:f>SUM(COUNTIFS('Material routes'!$B$6:$B$1505,A147,'Material routes'!$C$6:$C$1505,"Ingredient candidate"),COUNTIFS('Material routes'!$B$6:$B$1505,A147,'Material routes'!$C$6:$C$1505,"Consumed input"),COUNTIFS('Material routes'!$B$6:$B$1505,A147,'Material routes'!$C$6:$C$1505,"Contained input"),COUNTIFS('Material routes'!$B$6:$B$1505,A147,'Material routes'!$C$6:$C$1505,"Transform input"))</x:f>
        <x:v>5</x:v>
      </x:c>
      <x:c r="J147" s="4" t="n">
        <x:f>COUNTIFS('Material routes'!$B$6:$B$1505,A147,'Material routes'!$C$6:$C$1505,"Output")</x:f>
        <x:v>1</x:v>
      </x:c>
      <x:c r="K147" s="4" t="n">
        <x:f>COUNTIFS('Material routes'!$B$6:$B$1505,A147,'Material routes'!$C$6:$C$1505,"Tool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Specialist workshop; tools, heat, power, tolerances and process conditions unresolved</x:v>
      </x:c>
      <x:c r="H148" s="4" t="str">
        <x:f>IF(I148=0,"Unassigned",IF(SUMIFS('Material routes'!$Q$6:$Q$1505,'Material routes'!$B$6:$B$1505,A148)&gt;0,"Unassigned","T"&amp;_xlfn.MAXIFS('Material routes'!$P$6:$P$1505,'Material routes'!$B$6:$B$1505,A148)))</x:f>
        <x:v>T3</x:v>
      </x:c>
      <x:c r="I148" s="4" t="n">
        <x:f>SUM(COUNTIFS('Material routes'!$B$6:$B$1505,A148,'Material routes'!$C$6:$C$1505,"Ingredient candidate"),COUNTIFS('Material routes'!$B$6:$B$1505,A148,'Material routes'!$C$6:$C$1505,"Consumed input"),COUNTIFS('Material routes'!$B$6:$B$1505,A148,'Material routes'!$C$6:$C$1505,"Contained input"),COUNTIFS('Material routes'!$B$6:$B$1505,A148,'Material routes'!$C$6:$C$1505,"Transform input"))</x:f>
        <x:v>6</x:v>
      </x:c>
      <x:c r="J148" s="4" t="n">
        <x:f>COUNTIFS('Material routes'!$B$6:$B$1505,A148,'Material routes'!$C$6:$C$1505,"Output")</x:f>
        <x:v>1</x:v>
      </x:c>
      <x:c r="K148" s="4" t="n">
        <x:f>COUNTIFS('Material routes'!$B$6:$B$1505,A148,'Material routes'!$C$6:$C$1505,"Tool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Specialist workshop; tools, heat, power, tolerances and process conditions unresolved</x:v>
      </x:c>
      <x:c r="H149" s="4" t="str">
        <x:f>IF(I149=0,"Unassigned",IF(SUMIFS('Material routes'!$Q$6:$Q$1505,'Material routes'!$B$6:$B$1505,A149)&gt;0,"Unassigned","T"&amp;_xlfn.MAXIFS('Material routes'!$P$6:$P$1505,'Material routes'!$B$6:$B$1505,A149)))</x:f>
        <x:v>T3</x:v>
      </x:c>
      <x:c r="I149" s="4" t="n">
        <x:f>SUM(COUNTIFS('Material routes'!$B$6:$B$1505,A149,'Material routes'!$C$6:$C$1505,"Ingredient candidate"),COUNTIFS('Material routes'!$B$6:$B$1505,A149,'Material routes'!$C$6:$C$1505,"Consumed input"),COUNTIFS('Material routes'!$B$6:$B$1505,A149,'Material routes'!$C$6:$C$1505,"Contained input"),COUNTIFS('Material routes'!$B$6:$B$1505,A149,'Material routes'!$C$6:$C$1505,"Transform input"))</x:f>
        <x:v>4</x:v>
      </x:c>
      <x:c r="J149" s="4" t="n">
        <x:f>COUNTIFS('Material routes'!$B$6:$B$1505,A149,'Material routes'!$C$6:$C$1505,"Output")</x:f>
        <x:v>1</x:v>
      </x:c>
      <x:c r="K149" s="4" t="n">
        <x:f>COUNTIFS('Material routes'!$B$6:$B$1505,A149,'Material routes'!$C$6:$C$1505,"Tool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Specialist workshop; tools, heat, power, tolerances and process conditions unresolved</x:v>
      </x:c>
      <x:c r="H150" s="4" t="str">
        <x:f>IF(I150=0,"Unassigned",IF(SUMIFS('Material routes'!$Q$6:$Q$1505,'Material routes'!$B$6:$B$1505,A150)&gt;0,"Unassigned","T"&amp;_xlfn.MAXIFS('Material routes'!$P$6:$P$1505,'Material routes'!$B$6:$B$1505,A150)))</x:f>
        <x:v>T3</x:v>
      </x:c>
      <x:c r="I150" s="4" t="n">
        <x:f>SUM(COUNTIFS('Material routes'!$B$6:$B$1505,A150,'Material routes'!$C$6:$C$1505,"Ingredient candidate"),COUNTIFS('Material routes'!$B$6:$B$1505,A150,'Material routes'!$C$6:$C$1505,"Consumed input"),COUNTIFS('Material routes'!$B$6:$B$1505,A150,'Material routes'!$C$6:$C$1505,"Contained input"),COUNTIFS('Material routes'!$B$6:$B$1505,A150,'Material routes'!$C$6:$C$1505,"Transform input"))</x:f>
        <x:v>4</x:v>
      </x:c>
      <x:c r="J150" s="4" t="n">
        <x:f>COUNTIFS('Material routes'!$B$6:$B$1505,A150,'Material routes'!$C$6:$C$1505,"Output")</x:f>
        <x:v>1</x:v>
      </x:c>
      <x:c r="K150" s="4" t="n">
        <x:f>COUNTIFS('Material routes'!$B$6:$B$1505,A150,'Material routes'!$C$6:$C$1505,"Tool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Specialist workshop; tools, heat, power, tolerances and process conditions unresolved</x:v>
      </x:c>
      <x:c r="H151" s="4" t="str">
        <x:f>IF(I151=0,"Unassigned",IF(SUMIFS('Material routes'!$Q$6:$Q$1505,'Material routes'!$B$6:$B$1505,A151)&gt;0,"Unassigned","T"&amp;_xlfn.MAXIFS('Material routes'!$P$6:$P$1505,'Material routes'!$B$6:$B$1505,A151)))</x:f>
        <x:v>T3</x:v>
      </x:c>
      <x:c r="I151" s="4" t="n">
        <x:f>SUM(COUNTIFS('Material routes'!$B$6:$B$1505,A151,'Material routes'!$C$6:$C$1505,"Ingredient candidate"),COUNTIFS('Material routes'!$B$6:$B$1505,A151,'Material routes'!$C$6:$C$1505,"Consumed input"),COUNTIFS('Material routes'!$B$6:$B$1505,A151,'Material routes'!$C$6:$C$1505,"Contained input"),COUNTIFS('Material routes'!$B$6:$B$1505,A151,'Material routes'!$C$6:$C$1505,"Transform input"))</x:f>
        <x:v>4</x:v>
      </x:c>
      <x:c r="J151" s="4" t="n">
        <x:f>COUNTIFS('Material routes'!$B$6:$B$1505,A151,'Material routes'!$C$6:$C$1505,"Output")</x:f>
        <x:v>1</x:v>
      </x:c>
      <x:c r="K151" s="4" t="n">
        <x:f>COUNTIFS('Material routes'!$B$6:$B$1505,A151,'Material routes'!$C$6:$C$1505,"Tool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Specialist workshop; tools, heat, power, tolerances and process conditions unresolved</x:v>
      </x:c>
      <x:c r="H152" s="4" t="str">
        <x:f>IF(I152=0,"Unassigned",IF(SUMIFS('Material routes'!$Q$6:$Q$1505,'Material routes'!$B$6:$B$1505,A152)&gt;0,"Unassigned","T"&amp;_xlfn.MAXIFS('Material routes'!$P$6:$P$1505,'Material routes'!$B$6:$B$1505,A152)))</x:f>
        <x:v>T3</x:v>
      </x:c>
      <x:c r="I152" s="4" t="n">
        <x:f>SUM(COUNTIFS('Material routes'!$B$6:$B$1505,A152,'Material routes'!$C$6:$C$1505,"Ingredient candidate"),COUNTIFS('Material routes'!$B$6:$B$1505,A152,'Material routes'!$C$6:$C$1505,"Consumed input"),COUNTIFS('Material routes'!$B$6:$B$1505,A152,'Material routes'!$C$6:$C$1505,"Contained input"),COUNTIFS('Material routes'!$B$6:$B$1505,A152,'Material routes'!$C$6:$C$1505,"Transform input"))</x:f>
        <x:v>5</x:v>
      </x:c>
      <x:c r="J152" s="4" t="n">
        <x:f>COUNTIFS('Material routes'!$B$6:$B$1505,A152,'Material routes'!$C$6:$C$1505,"Output")</x:f>
        <x:v>1</x:v>
      </x:c>
      <x:c r="K152" s="4" t="n">
        <x:f>COUNTIFS('Material routes'!$B$6:$B$1505,A152,'Material routes'!$C$6:$C$1505,"Tool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Specialist workshop; tools, heat, power, tolerances and process conditions unresolved</x:v>
      </x:c>
      <x:c r="H153" s="4" t="str">
        <x:f>IF(I153=0,"Unassigned",IF(SUMIFS('Material routes'!$Q$6:$Q$1505,'Material routes'!$B$6:$B$1505,A153)&gt;0,"Unassigned","T"&amp;_xlfn.MAXIFS('Material routes'!$P$6:$P$1505,'Material routes'!$B$6:$B$1505,A153)))</x:f>
        <x:v>T3</x:v>
      </x:c>
      <x:c r="I153" s="4" t="n">
        <x:f>SUM(COUNTIFS('Material routes'!$B$6:$B$1505,A153,'Material routes'!$C$6:$C$1505,"Ingredient candidate"),COUNTIFS('Material routes'!$B$6:$B$1505,A153,'Material routes'!$C$6:$C$1505,"Consumed input"),COUNTIFS('Material routes'!$B$6:$B$1505,A153,'Material routes'!$C$6:$C$1505,"Contained input"),COUNTIFS('Material routes'!$B$6:$B$1505,A153,'Material routes'!$C$6:$C$1505,"Transform input"))</x:f>
        <x:v>5</x:v>
      </x:c>
      <x:c r="J153" s="4" t="n">
        <x:f>COUNTIFS('Material routes'!$B$6:$B$1505,A153,'Material routes'!$C$6:$C$1505,"Output")</x:f>
        <x:v>1</x:v>
      </x:c>
      <x:c r="K153" s="4" t="n">
        <x:f>COUNTIFS('Material routes'!$B$6:$B$1505,A153,'Material routes'!$C$6:$C$1505,"Tool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Specialist workshop; tools, heat, power, tolerances and process conditions unresolved</x:v>
      </x:c>
      <x:c r="H154" s="4" t="str">
        <x:f>IF(I154=0,"Unassigned",IF(SUMIFS('Material routes'!$Q$6:$Q$1505,'Material routes'!$B$6:$B$1505,A154)&gt;0,"Unassigned","T"&amp;_xlfn.MAXIFS('Material routes'!$P$6:$P$1505,'Material routes'!$B$6:$B$1505,A154)))</x:f>
        <x:v>T3</x:v>
      </x:c>
      <x:c r="I154" s="4" t="n">
        <x:f>SUM(COUNTIFS('Material routes'!$B$6:$B$1505,A154,'Material routes'!$C$6:$C$1505,"Ingredient candidate"),COUNTIFS('Material routes'!$B$6:$B$1505,A154,'Material routes'!$C$6:$C$1505,"Consumed input"),COUNTIFS('Material routes'!$B$6:$B$1505,A154,'Material routes'!$C$6:$C$1505,"Contained input"),COUNTIFS('Material routes'!$B$6:$B$1505,A154,'Material routes'!$C$6:$C$1505,"Transform input"))</x:f>
        <x:v>3</x:v>
      </x:c>
      <x:c r="J154" s="4" t="n">
        <x:f>COUNTIFS('Material routes'!$B$6:$B$1505,A154,'Material routes'!$C$6:$C$1505,"Output")</x:f>
        <x:v>1</x:v>
      </x:c>
      <x:c r="K154" s="4" t="n">
        <x:f>COUNTIFS('Material routes'!$B$6:$B$1505,A154,'Material routes'!$C$6:$C$1505,"Tool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Specialist workshop; tools, heat, power, tolerances and process conditions unresolved</x:v>
      </x:c>
      <x:c r="H155" s="4" t="str">
        <x:f>IF(I155=0,"Unassigned",IF(SUMIFS('Material routes'!$Q$6:$Q$1505,'Material routes'!$B$6:$B$1505,A155)&gt;0,"Unassigned","T"&amp;_xlfn.MAXIFS('Material routes'!$P$6:$P$1505,'Material routes'!$B$6:$B$1505,A155)))</x:f>
        <x:v>T3</x:v>
      </x:c>
      <x:c r="I155" s="4" t="n">
        <x:f>SUM(COUNTIFS('Material routes'!$B$6:$B$1505,A155,'Material routes'!$C$6:$C$1505,"Ingredient candidate"),COUNTIFS('Material routes'!$B$6:$B$1505,A155,'Material routes'!$C$6:$C$1505,"Consumed input"),COUNTIFS('Material routes'!$B$6:$B$1505,A155,'Material routes'!$C$6:$C$1505,"Contained input"),COUNTIFS('Material routes'!$B$6:$B$1505,A155,'Material routes'!$C$6:$C$1505,"Transform input"))</x:f>
        <x:v>4</x:v>
      </x:c>
      <x:c r="J155" s="4" t="n">
        <x:f>COUNTIFS('Material routes'!$B$6:$B$1505,A155,'Material routes'!$C$6:$C$1505,"Output")</x:f>
        <x:v>1</x:v>
      </x:c>
      <x:c r="K155" s="4" t="n">
        <x:f>COUNTIFS('Material routes'!$B$6:$B$1505,A155,'Material routes'!$C$6:$C$1505,"Tool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Specialist workshop; tools, heat, power, tolerances and process conditions unresolved</x:v>
      </x:c>
      <x:c r="H156" s="4" t="str">
        <x:f>IF(I156=0,"Unassigned",IF(SUMIFS('Material routes'!$Q$6:$Q$1505,'Material routes'!$B$6:$B$1505,A156)&gt;0,"Unassigned","T"&amp;_xlfn.MAXIFS('Material routes'!$P$6:$P$1505,'Material routes'!$B$6:$B$1505,A156)))</x:f>
        <x:v>T3</x:v>
      </x:c>
      <x:c r="I156" s="4" t="n">
        <x:f>SUM(COUNTIFS('Material routes'!$B$6:$B$1505,A156,'Material routes'!$C$6:$C$1505,"Ingredient candidate"),COUNTIFS('Material routes'!$B$6:$B$1505,A156,'Material routes'!$C$6:$C$1505,"Consumed input"),COUNTIFS('Material routes'!$B$6:$B$1505,A156,'Material routes'!$C$6:$C$1505,"Contained input"),COUNTIFS('Material routes'!$B$6:$B$1505,A156,'Material routes'!$C$6:$C$1505,"Transform input"))</x:f>
        <x:v>3</x:v>
      </x:c>
      <x:c r="J156" s="4" t="n">
        <x:f>COUNTIFS('Material routes'!$B$6:$B$1505,A156,'Material routes'!$C$6:$C$1505,"Output")</x:f>
        <x:v>1</x:v>
      </x:c>
      <x:c r="K156" s="4" t="n">
        <x:f>COUNTIFS('Material routes'!$B$6:$B$1505,A156,'Material routes'!$C$6:$C$1505,"Tool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Specialist workshop; tools, heat, power, tolerances and process conditions unresolved</x:v>
      </x:c>
      <x:c r="H157" s="4" t="str">
        <x:f>IF(I157=0,"Unassigned",IF(SUMIFS('Material routes'!$Q$6:$Q$1505,'Material routes'!$B$6:$B$1505,A157)&gt;0,"Unassigned","T"&amp;_xlfn.MAXIFS('Material routes'!$P$6:$P$1505,'Material routes'!$B$6:$B$1505,A157)))</x:f>
        <x:v>T3</x:v>
      </x:c>
      <x:c r="I157" s="4" t="n">
        <x:f>SUM(COUNTIFS('Material routes'!$B$6:$B$1505,A157,'Material routes'!$C$6:$C$1505,"Ingredient candidate"),COUNTIFS('Material routes'!$B$6:$B$1505,A157,'Material routes'!$C$6:$C$1505,"Consumed input"),COUNTIFS('Material routes'!$B$6:$B$1505,A157,'Material routes'!$C$6:$C$1505,"Contained input"),COUNTIFS('Material routes'!$B$6:$B$1505,A157,'Material routes'!$C$6:$C$1505,"Transform input"))</x:f>
        <x:v>3</x:v>
      </x:c>
      <x:c r="J157" s="4" t="n">
        <x:f>COUNTIFS('Material routes'!$B$6:$B$1505,A157,'Material routes'!$C$6:$C$1505,"Output")</x:f>
        <x:v>1</x:v>
      </x:c>
      <x:c r="K157" s="4" t="n">
        <x:f>COUNTIFS('Material routes'!$B$6:$B$1505,A157,'Material routes'!$C$6:$C$1505,"Tool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Specialist workshop; tools, heat, power, tolerances and process conditions unresolved</x:v>
      </x:c>
      <x:c r="H158" s="4" t="str">
        <x:f>IF(I158=0,"Unassigned",IF(SUMIFS('Material routes'!$Q$6:$Q$1505,'Material routes'!$B$6:$B$1505,A158)&gt;0,"Unassigned","T"&amp;_xlfn.MAXIFS('Material routes'!$P$6:$P$1505,'Material routes'!$B$6:$B$1505,A158)))</x:f>
        <x:v>T3</x:v>
      </x:c>
      <x:c r="I158" s="4" t="n">
        <x:f>SUM(COUNTIFS('Material routes'!$B$6:$B$1505,A158,'Material routes'!$C$6:$C$1505,"Ingredient candidate"),COUNTIFS('Material routes'!$B$6:$B$1505,A158,'Material routes'!$C$6:$C$1505,"Consumed input"),COUNTIFS('Material routes'!$B$6:$B$1505,A158,'Material routes'!$C$6:$C$1505,"Contained input"),COUNTIFS('Material routes'!$B$6:$B$1505,A158,'Material routes'!$C$6:$C$1505,"Transform input"))</x:f>
        <x:v>4</x:v>
      </x:c>
      <x:c r="J158" s="4" t="n">
        <x:f>COUNTIFS('Material routes'!$B$6:$B$1505,A158,'Material routes'!$C$6:$C$1505,"Output")</x:f>
        <x:v>1</x:v>
      </x:c>
      <x:c r="K158" s="4" t="n">
        <x:f>COUNTIFS('Material routes'!$B$6:$B$1505,A158,'Material routes'!$C$6:$C$1505,"Tool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Workshop tools, energy/heat, fixtures, conditions and qualification remain unresolved</x:v>
      </x:c>
      <x:c r="H159" s="4" t="str">
        <x:f>IF(I159=0,"Unassigned",IF(SUMIFS('Material routes'!$Q$6:$Q$1505,'Material routes'!$B$6:$B$1505,A159)&gt;0,"Unassigned","T"&amp;_xlfn.MAXIFS('Material routes'!$P$6:$P$1505,'Material routes'!$B$6:$B$1505,A159)))</x:f>
        <x:v>T0</x:v>
      </x:c>
      <x:c r="I159" s="4" t="n">
        <x:f>SUM(COUNTIFS('Material routes'!$B$6:$B$1505,A159,'Material routes'!$C$6:$C$1505,"Ingredient candidate"),COUNTIFS('Material routes'!$B$6:$B$1505,A159,'Material routes'!$C$6:$C$1505,"Consumed input"),COUNTIFS('Material routes'!$B$6:$B$1505,A159,'Material routes'!$C$6:$C$1505,"Contained input"),COUNTIFS('Material routes'!$B$6:$B$1505,A159,'Material routes'!$C$6:$C$1505,"Transform input"))</x:f>
        <x:v>1</x:v>
      </x:c>
      <x:c r="J159" s="4" t="n">
        <x:f>COUNTIFS('Material routes'!$B$6:$B$1505,A159,'Material routes'!$C$6:$C$1505,"Output")</x:f>
        <x:v>1</x:v>
      </x:c>
      <x:c r="K159" s="4" t="n">
        <x:f>COUNTIFS('Material routes'!$B$6:$B$1505,A159,'Material routes'!$C$6:$C$1505,"Tool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Workshop tools, energy/heat, fixtures, conditions and qualification remain unresolved</x:v>
      </x:c>
      <x:c r="H160" s="4" t="str">
        <x:f>IF(I160=0,"Unassigned",IF(SUMIFS('Material routes'!$Q$6:$Q$1505,'Material routes'!$B$6:$B$1505,A160)&gt;0,"Unassigned","T"&amp;_xlfn.MAXIFS('Material routes'!$P$6:$P$1505,'Material routes'!$B$6:$B$1505,A160)))</x:f>
        <x:v>T1</x:v>
      </x:c>
      <x:c r="I160" s="4" t="n">
        <x:f>SUM(COUNTIFS('Material routes'!$B$6:$B$1505,A160,'Material routes'!$C$6:$C$1505,"Ingredient candidate"),COUNTIFS('Material routes'!$B$6:$B$1505,A160,'Material routes'!$C$6:$C$1505,"Consumed input"),COUNTIFS('Material routes'!$B$6:$B$1505,A160,'Material routes'!$C$6:$C$1505,"Contained input"),COUNTIFS('Material routes'!$B$6:$B$1505,A160,'Material routes'!$C$6:$C$1505,"Transform input"))</x:f>
        <x:v>2</x:v>
      </x:c>
      <x:c r="J160" s="4" t="n">
        <x:f>COUNTIFS('Material routes'!$B$6:$B$1505,A160,'Material routes'!$C$6:$C$1505,"Output")</x:f>
        <x:v>1</x:v>
      </x:c>
      <x:c r="K160" s="4" t="n">
        <x:f>COUNTIFS('Material routes'!$B$6:$B$1505,A160,'Material routes'!$C$6:$C$1505,"Tool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Workshop tools, energy/heat, fixtures, conditions and qualification remain unresolved</x:v>
      </x:c>
      <x:c r="H161" s="4" t="str">
        <x:f>IF(I161=0,"Unassigned",IF(SUMIFS('Material routes'!$Q$6:$Q$1505,'Material routes'!$B$6:$B$1505,A161)&gt;0,"Unassigned","T"&amp;_xlfn.MAXIFS('Material routes'!$P$6:$P$1505,'Material routes'!$B$6:$B$1505,A161)))</x:f>
        <x:v>T1</x:v>
      </x:c>
      <x:c r="I161" s="4" t="n">
        <x:f>SUM(COUNTIFS('Material routes'!$B$6:$B$1505,A161,'Material routes'!$C$6:$C$1505,"Ingredient candidate"),COUNTIFS('Material routes'!$B$6:$B$1505,A161,'Material routes'!$C$6:$C$1505,"Consumed input"),COUNTIFS('Material routes'!$B$6:$B$1505,A161,'Material routes'!$C$6:$C$1505,"Contained input"),COUNTIFS('Material routes'!$B$6:$B$1505,A161,'Material routes'!$C$6:$C$1505,"Transform input"))</x:f>
        <x:v>2</x:v>
      </x:c>
      <x:c r="J161" s="4" t="n">
        <x:f>COUNTIFS('Material routes'!$B$6:$B$1505,A161,'Material routes'!$C$6:$C$1505,"Output")</x:f>
        <x:v>1</x:v>
      </x:c>
      <x:c r="K161" s="4" t="n">
        <x:f>COUNTIFS('Material routes'!$B$6:$B$1505,A161,'Material routes'!$C$6:$C$1505,"Tool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Workshop tools, energy/heat, fixtures, conditions and qualification remain unresolved</x:v>
      </x:c>
      <x:c r="H162" s="4" t="str">
        <x:f>IF(I162=0,"Unassigned",IF(SUMIFS('Material routes'!$Q$6:$Q$1505,'Material routes'!$B$6:$B$1505,A162)&gt;0,"Unassigned","T"&amp;_xlfn.MAXIFS('Material routes'!$P$6:$P$1505,'Material routes'!$B$6:$B$1505,A162)))</x:f>
        <x:v>T0</x:v>
      </x:c>
      <x:c r="I162" s="4" t="n">
        <x:f>SUM(COUNTIFS('Material routes'!$B$6:$B$1505,A162,'Material routes'!$C$6:$C$1505,"Ingredient candidate"),COUNTIFS('Material routes'!$B$6:$B$1505,A162,'Material routes'!$C$6:$C$1505,"Consumed input"),COUNTIFS('Material routes'!$B$6:$B$1505,A162,'Material routes'!$C$6:$C$1505,"Contained input"),COUNTIFS('Material routes'!$B$6:$B$1505,A162,'Material routes'!$C$6:$C$1505,"Transform input"))</x:f>
        <x:v>1</x:v>
      </x:c>
      <x:c r="J162" s="4" t="n">
        <x:f>COUNTIFS('Material routes'!$B$6:$B$1505,A162,'Material routes'!$C$6:$C$1505,"Output")</x:f>
        <x:v>1</x:v>
      </x:c>
      <x:c r="K162" s="4" t="n">
        <x:f>COUNTIFS('Material routes'!$B$6:$B$1505,A162,'Material routes'!$C$6:$C$1505,"Tool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Workshop tools, energy/heat, fixtures, conditions and qualification remain unresolved</x:v>
      </x:c>
      <x:c r="H163" s="4" t="str">
        <x:f>IF(I163=0,"Unassigned",IF(SUMIFS('Material routes'!$Q$6:$Q$1505,'Material routes'!$B$6:$B$1505,A163)&gt;0,"Unassigned","T"&amp;_xlfn.MAXIFS('Material routes'!$P$6:$P$1505,'Material routes'!$B$6:$B$1505,A163)))</x:f>
        <x:v>T0</x:v>
      </x:c>
      <x:c r="I163" s="4" t="n">
        <x:f>SUM(COUNTIFS('Material routes'!$B$6:$B$1505,A163,'Material routes'!$C$6:$C$1505,"Ingredient candidate"),COUNTIFS('Material routes'!$B$6:$B$1505,A163,'Material routes'!$C$6:$C$1505,"Consumed input"),COUNTIFS('Material routes'!$B$6:$B$1505,A163,'Material routes'!$C$6:$C$1505,"Contained input"),COUNTIFS('Material routes'!$B$6:$B$1505,A163,'Material routes'!$C$6:$C$1505,"Transform input"))</x:f>
        <x:v>1</x:v>
      </x:c>
      <x:c r="J163" s="4" t="n">
        <x:f>COUNTIFS('Material routes'!$B$6:$B$1505,A163,'Material routes'!$C$6:$C$1505,"Output")</x:f>
        <x:v>1</x:v>
      </x:c>
      <x:c r="K163" s="4" t="n">
        <x:f>COUNTIFS('Material routes'!$B$6:$B$1505,A163,'Material routes'!$C$6:$C$1505,"Tool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Workshop tools, energy/heat, fixtures, conditions and qualification remain unresolved</x:v>
      </x:c>
      <x:c r="H164" s="4" t="str">
        <x:f>IF(I164=0,"Unassigned",IF(SUMIFS('Material routes'!$Q$6:$Q$1505,'Material routes'!$B$6:$B$1505,A164)&gt;0,"Unassigned","T"&amp;_xlfn.MAXIFS('Material routes'!$P$6:$P$1505,'Material routes'!$B$6:$B$1505,A164)))</x:f>
        <x:v>T0</x:v>
      </x:c>
      <x:c r="I164" s="4" t="n">
        <x:f>SUM(COUNTIFS('Material routes'!$B$6:$B$1505,A164,'Material routes'!$C$6:$C$1505,"Ingredient candidate"),COUNTIFS('Material routes'!$B$6:$B$1505,A164,'Material routes'!$C$6:$C$1505,"Consumed input"),COUNTIFS('Material routes'!$B$6:$B$1505,A164,'Material routes'!$C$6:$C$1505,"Contained input"),COUNTIFS('Material routes'!$B$6:$B$1505,A164,'Material routes'!$C$6:$C$1505,"Transform input"))</x:f>
        <x:v>1</x:v>
      </x:c>
      <x:c r="J164" s="4" t="n">
        <x:f>COUNTIFS('Material routes'!$B$6:$B$1505,A164,'Material routes'!$C$6:$C$1505,"Output")</x:f>
        <x:v>1</x:v>
      </x:c>
      <x:c r="K164" s="4" t="n">
        <x:f>COUNTIFS('Material routes'!$B$6:$B$1505,A164,'Material routes'!$C$6:$C$1505,"Tool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str">
        <x:v>Proposal</x:v>
      </x:c>
      <x:c r="E165" s="4" t="str">
        <x:v>Partial proposal</x:v>
      </x:c>
      <x:c r="F165" s="4" t="str">
        <x:v>Shape and match a stopper directly from first glass stock. Candidate route only: quantities, yield, tools, fit, process conditions and service compatibility remain open. Fit to a selected vessel; no universal liquid compatibility.</x:v>
      </x:c>
      <x:c r="G165" s="4" t="str">
        <x:v>Workshop tools, energy/heat, fixtures, conditions and qualification remain unresolved</x:v>
      </x:c>
      <x:c r="H165" s="4" t="str">
        <x:f>IF(I165=0,"Unassigned",IF(SUMIFS('Material routes'!$Q$6:$Q$1505,'Material routes'!$B$6:$B$1505,A165)&gt;0,"Unassigned","T"&amp;_xlfn.MAXIFS('Material routes'!$P$6:$P$1505,'Material routes'!$B$6:$B$1505,A165)))</x:f>
        <x:v>T1</x:v>
      </x:c>
      <x:c r="I165" s="4" t="n">
        <x:f>SUM(COUNTIFS('Material routes'!$B$6:$B$1505,A165,'Material routes'!$C$6:$C$1505,"Ingredient candidate"),COUNTIFS('Material routes'!$B$6:$B$1505,A165,'Material routes'!$C$6:$C$1505,"Consumed input"),COUNTIFS('Material routes'!$B$6:$B$1505,A165,'Material routes'!$C$6:$C$1505,"Contained input"),COUNTIFS('Material routes'!$B$6:$B$1505,A165,'Material routes'!$C$6:$C$1505,"Transform input"))</x:f>
        <x:v>2</x:v>
      </x:c>
      <x:c r="J165" s="4" t="n">
        <x:f>COUNTIFS('Material routes'!$B$6:$B$1505,A165,'Material routes'!$C$6:$C$1505,"Output")</x:f>
        <x:v>1</x:v>
      </x:c>
      <x:c r="K165" s="4" t="n">
        <x:f>COUNTIFS('Material routes'!$B$6:$B$1505,A165,'Material routes'!$C$6:$C$1505,"Tool candidate")</x:f>
        <x:v>0</x:v>
      </x:c>
      <x:c r="L165" s="4" t="str">
        <x:v>New October 15 tier-review proposal; user-authorized item audit and Docs/WORLD_BASIS.md. No source-canon or implemented-recipe claim.</x:v>
      </x:c>
      <x:c r="M165" s="4" t="str">
        <x:v>Candidate route only: quantities, yield, tools, fit, process conditions and service compatibility remain open. Fit to a selected vessel; no universal liquid compatibility.</x:v>
      </x:c>
    </x:row>
    <x:row r="166" ht="115" customHeight="1">
      <x:c r="A166" s="4" t="str">
        <x:v>design.review.proposal_container_seal_collar</x:v>
      </x:c>
      <x:c r="B166" s="4" t="str">
        <x:v>Compression seal collar preparation</x:v>
      </x:c>
      <x:c r="C166" s="4" t="str">
        <x:v>Material refinement</x:v>
      </x:c>
      <x:c r="D166" s="4" t="str">
        <x:v>Proposal</x:v>
      </x:c>
      <x:c r="E166" s="4" t="str">
        <x:v>Partial proposal</x:v>
      </x:c>
      <x:c r="F166" s="4" t="str">
        <x:v>Form a collar and retained seal from prepared metal and sealing stocks. Candidate route only: quantities, yield, tools, fit, process conditions and service compatibility remain open. </x:v>
      </x:c>
      <x:c r="G166" s="4" t="str">
        <x:v>Workshop tools, energy/heat, fixtures, conditions and qualification remain unresolved</x:v>
      </x:c>
      <x:c r="H166" s="4" t="str">
        <x:f>IF(I166=0,"Unassigned",IF(SUMIFS('Material routes'!$Q$6:$Q$1505,'Material routes'!$B$6:$B$1505,A166)&gt;0,"Unassigned","T"&amp;_xlfn.MAXIFS('Material routes'!$P$6:$P$1505,'Material routes'!$B$6:$B$1505,A166)))</x:f>
        <x:v>T2</x:v>
      </x:c>
      <x:c r="I166" s="4" t="n">
        <x:f>SUM(COUNTIFS('Material routes'!$B$6:$B$1505,A166,'Material routes'!$C$6:$C$1505,"Ingredient candidate"),COUNTIFS('Material routes'!$B$6:$B$1505,A166,'Material routes'!$C$6:$C$1505,"Consumed input"),COUNTIFS('Material routes'!$B$6:$B$1505,A166,'Material routes'!$C$6:$C$1505,"Contained input"),COUNTIFS('Material routes'!$B$6:$B$1505,A166,'Material routes'!$C$6:$C$1505,"Transform input"))</x:f>
        <x:v>2</x:v>
      </x:c>
      <x:c r="J166" s="4" t="n">
        <x:f>COUNTIFS('Material routes'!$B$6:$B$1505,A166,'Material routes'!$C$6:$C$1505,"Output")</x:f>
        <x:v>1</x:v>
      </x:c>
      <x:c r="K166" s="4" t="n">
        <x:f>COUNTIFS('Material routes'!$B$6:$B$1505,A166,'Material routes'!$C$6:$C$1505,"Tool candidate")</x:f>
        <x:v>0</x:v>
      </x:c>
      <x:c r="L166" s="4" t="str">
        <x:v>New October 15 tier-review proposal; user-authorized item audit and Docs/WORLD_BASIS.md. No source-canon or implemented-recipe claim.</x:v>
      </x:c>
      <x:c r="M166" s="4" t="str">
        <x:v>Candidate route only: quantities, yield, tools, fit, process conditions and service compatibility remain open. </x:v>
      </x:c>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Workshop tools, energy/heat, fixtures, conditions and qualification remain unresolved</x:v>
      </x:c>
      <x:c r="H167" s="4" t="str">
        <x:f>IF(I167=0,"Unassigned",IF(SUMIFS('Material routes'!$Q$6:$Q$1505,'Material routes'!$B$6:$B$1505,A167)&gt;0,"Unassigned","T"&amp;_xlfn.MAXIFS('Material routes'!$P$6:$P$1505,'Material routes'!$B$6:$B$1505,A167)))</x:f>
        <x:v>T2</x:v>
      </x:c>
      <x:c r="I167" s="4" t="n">
        <x:f>SUM(COUNTIFS('Material routes'!$B$6:$B$1505,A167,'Material routes'!$C$6:$C$1505,"Ingredient candidate"),COUNTIFS('Material routes'!$B$6:$B$1505,A167,'Material routes'!$C$6:$C$1505,"Consumed input"),COUNTIFS('Material routes'!$B$6:$B$1505,A167,'Material routes'!$C$6:$C$1505,"Contained input"),COUNTIFS('Material routes'!$B$6:$B$1505,A167,'Material routes'!$C$6:$C$1505,"Transform input"))</x:f>
        <x:v>1</x:v>
      </x:c>
      <x:c r="J167" s="4" t="n">
        <x:f>COUNTIFS('Material routes'!$B$6:$B$1505,A167,'Material routes'!$C$6:$C$1505,"Output")</x:f>
        <x:v>1</x:v>
      </x:c>
      <x:c r="K167" s="4" t="n">
        <x:f>COUNTIFS('Material routes'!$B$6:$B$1505,A167,'Material routes'!$C$6:$C$1505,"Tool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Workshop tools, energy/heat, fixtures, conditions and qualification remain unresolved</x:v>
      </x:c>
      <x:c r="H168" s="4" t="str">
        <x:f>IF(I168=0,"Unassigned",IF(SUMIFS('Material routes'!$Q$6:$Q$1505,'Material routes'!$B$6:$B$1505,A168)&gt;0,"Unassigned","T"&amp;_xlfn.MAXIFS('Material routes'!$P$6:$P$1505,'Material routes'!$B$6:$B$1505,A168)))</x:f>
        <x:v>T2</x:v>
      </x:c>
      <x:c r="I168" s="4" t="n">
        <x:f>SUM(COUNTIFS('Material routes'!$B$6:$B$1505,A168,'Material routes'!$C$6:$C$1505,"Ingredient candidate"),COUNTIFS('Material routes'!$B$6:$B$1505,A168,'Material routes'!$C$6:$C$1505,"Consumed input"),COUNTIFS('Material routes'!$B$6:$B$1505,A168,'Material routes'!$C$6:$C$1505,"Contained input"),COUNTIFS('Material routes'!$B$6:$B$1505,A168,'Material routes'!$C$6:$C$1505,"Transform input"))</x:f>
        <x:v>2</x:v>
      </x:c>
      <x:c r="J168" s="4" t="n">
        <x:f>COUNTIFS('Material routes'!$B$6:$B$1505,A168,'Material routes'!$C$6:$C$1505,"Output")</x:f>
        <x:v>1</x:v>
      </x:c>
      <x:c r="K168" s="4" t="n">
        <x:f>COUNTIFS('Material routes'!$B$6:$B$1505,A168,'Material routes'!$C$6:$C$1505,"Tool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Workshop tools, energy/heat, fixtures, conditions and qualification remain unresolved</x:v>
      </x:c>
      <x:c r="H169" s="4" t="str">
        <x:f>IF(I169=0,"Unassigned",IF(SUMIFS('Material routes'!$Q$6:$Q$1505,'Material routes'!$B$6:$B$1505,A169)&gt;0,"Unassigned","T"&amp;_xlfn.MAXIFS('Material routes'!$P$6:$P$1505,'Material routes'!$B$6:$B$1505,A169)))</x:f>
        <x:v>T2</x:v>
      </x:c>
      <x:c r="I169" s="4" t="n">
        <x:f>SUM(COUNTIFS('Material routes'!$B$6:$B$1505,A169,'Material routes'!$C$6:$C$1505,"Ingredient candidate"),COUNTIFS('Material routes'!$B$6:$B$1505,A169,'Material routes'!$C$6:$C$1505,"Consumed input"),COUNTIFS('Material routes'!$B$6:$B$1505,A169,'Material routes'!$C$6:$C$1505,"Contained input"),COUNTIFS('Material routes'!$B$6:$B$1505,A169,'Material routes'!$C$6:$C$1505,"Transform input"))</x:f>
        <x:v>2</x:v>
      </x:c>
      <x:c r="J169" s="4" t="n">
        <x:f>COUNTIFS('Material routes'!$B$6:$B$1505,A169,'Material routes'!$C$6:$C$1505,"Output")</x:f>
        <x:v>1</x:v>
      </x:c>
      <x:c r="K169" s="4" t="n">
        <x:f>COUNTIFS('Material routes'!$B$6:$B$1505,A169,'Material routes'!$C$6:$C$1505,"Tool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Workshop tools, energy/heat, fixtures, conditions and qualification remain unresolved</x:v>
      </x:c>
      <x:c r="H170" s="4" t="str">
        <x:f>IF(I170=0,"Unassigned",IF(SUMIFS('Material routes'!$Q$6:$Q$1505,'Material routes'!$B$6:$B$1505,A170)&gt;0,"Unassigned","T"&amp;_xlfn.MAXIFS('Material routes'!$P$6:$P$1505,'Material routes'!$B$6:$B$1505,A170)))</x:f>
        <x:v>T3</x:v>
      </x:c>
      <x:c r="I170" s="4" t="n">
        <x:f>SUM(COUNTIFS('Material routes'!$B$6:$B$1505,A170,'Material routes'!$C$6:$C$1505,"Ingredient candidate"),COUNTIFS('Material routes'!$B$6:$B$1505,A170,'Material routes'!$C$6:$C$1505,"Consumed input"),COUNTIFS('Material routes'!$B$6:$B$1505,A170,'Material routes'!$C$6:$C$1505,"Contained input"),COUNTIFS('Material routes'!$B$6:$B$1505,A170,'Material routes'!$C$6:$C$1505,"Transform input"))</x:f>
        <x:v>3</x:v>
      </x:c>
      <x:c r="J170" s="4" t="n">
        <x:f>COUNTIFS('Material routes'!$B$6:$B$1505,A170,'Material routes'!$C$6:$C$1505,"Output")</x:f>
        <x:v>1</x:v>
      </x:c>
      <x:c r="K170" s="4" t="n">
        <x:f>COUNTIFS('Material routes'!$B$6:$B$1505,A170,'Material routes'!$C$6:$C$1505,"Tool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Workshop tools, energy/heat, fixtures, conditions and qualification remain unresolved</x:v>
      </x:c>
      <x:c r="H171" s="4" t="str">
        <x:f>IF(I171=0,"Unassigned",IF(SUMIFS('Material routes'!$Q$6:$Q$1505,'Material routes'!$B$6:$B$1505,A171)&gt;0,"Unassigned","T"&amp;_xlfn.MAXIFS('Material routes'!$P$6:$P$1505,'Material routes'!$B$6:$B$1505,A171)))</x:f>
        <x:v>T3</x:v>
      </x:c>
      <x:c r="I171" s="4" t="n">
        <x:f>SUM(COUNTIFS('Material routes'!$B$6:$B$1505,A171,'Material routes'!$C$6:$C$1505,"Ingredient candidate"),COUNTIFS('Material routes'!$B$6:$B$1505,A171,'Material routes'!$C$6:$C$1505,"Consumed input"),COUNTIFS('Material routes'!$B$6:$B$1505,A171,'Material routes'!$C$6:$C$1505,"Contained input"),COUNTIFS('Material routes'!$B$6:$B$1505,A171,'Material routes'!$C$6:$C$1505,"Transform input"))</x:f>
        <x:v>4</x:v>
      </x:c>
      <x:c r="J171" s="4" t="n">
        <x:f>COUNTIFS('Material routes'!$B$6:$B$1505,A171,'Material routes'!$C$6:$C$1505,"Output")</x:f>
        <x:v>1</x:v>
      </x:c>
      <x:c r="K171" s="4" t="n">
        <x:f>COUNTIFS('Material routes'!$B$6:$B$1505,A171,'Material routes'!$C$6:$C$1505,"Tool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Workshop tools, energy/heat, fixtures, conditions and qualification remain unresolved</x:v>
      </x:c>
      <x:c r="H172" s="4" t="str">
        <x:f>IF(I172=0,"Unassigned",IF(SUMIFS('Material routes'!$Q$6:$Q$1505,'Material routes'!$B$6:$B$1505,A172)&gt;0,"Unassigned","T"&amp;_xlfn.MAXIFS('Material routes'!$P$6:$P$1505,'Material routes'!$B$6:$B$1505,A172)))</x:f>
        <x:v>T2</x:v>
      </x:c>
      <x:c r="I172" s="4" t="n">
        <x:f>SUM(COUNTIFS('Material routes'!$B$6:$B$1505,A172,'Material routes'!$C$6:$C$1505,"Ingredient candidate"),COUNTIFS('Material routes'!$B$6:$B$1505,A172,'Material routes'!$C$6:$C$1505,"Consumed input"),COUNTIFS('Material routes'!$B$6:$B$1505,A172,'Material routes'!$C$6:$C$1505,"Contained input"),COUNTIFS('Material routes'!$B$6:$B$1505,A172,'Material routes'!$C$6:$C$1505,"Transform input"))</x:f>
        <x:v>2</x:v>
      </x:c>
      <x:c r="J172" s="4" t="n">
        <x:f>COUNTIFS('Material routes'!$B$6:$B$1505,A172,'Material routes'!$C$6:$C$1505,"Output")</x:f>
        <x:v>1</x:v>
      </x:c>
      <x:c r="K172" s="4" t="n">
        <x:f>COUNTIFS('Material routes'!$B$6:$B$1505,A172,'Material routes'!$C$6:$C$1505,"Tool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Workshop tools, energy/heat, fixtures, conditions and qualification remain unresolved</x:v>
      </x:c>
      <x:c r="H173" s="4" t="str">
        <x:f>IF(I173=0,"Unassigned",IF(SUMIFS('Material routes'!$Q$6:$Q$1505,'Material routes'!$B$6:$B$1505,A173)&gt;0,"Unassigned","T"&amp;_xlfn.MAXIFS('Material routes'!$P$6:$P$1505,'Material routes'!$B$6:$B$1505,A173)))</x:f>
        <x:v>T2</x:v>
      </x:c>
      <x:c r="I173" s="4" t="n">
        <x:f>SUM(COUNTIFS('Material routes'!$B$6:$B$1505,A173,'Material routes'!$C$6:$C$1505,"Ingredient candidate"),COUNTIFS('Material routes'!$B$6:$B$1505,A173,'Material routes'!$C$6:$C$1505,"Consumed input"),COUNTIFS('Material routes'!$B$6:$B$1505,A173,'Material routes'!$C$6:$C$1505,"Contained input"),COUNTIFS('Material routes'!$B$6:$B$1505,A173,'Material routes'!$C$6:$C$1505,"Transform input"))</x:f>
        <x:v>2</x:v>
      </x:c>
      <x:c r="J173" s="4" t="n">
        <x:f>COUNTIFS('Material routes'!$B$6:$B$1505,A173,'Material routes'!$C$6:$C$1505,"Output")</x:f>
        <x:v>1</x:v>
      </x:c>
      <x:c r="K173" s="4" t="n">
        <x:f>COUNTIFS('Material routes'!$B$6:$B$1505,A173,'Material routes'!$C$6:$C$1505,"Tool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Workshop tools, energy/heat, fixtures, conditions and qualification remain unresolved</x:v>
      </x:c>
      <x:c r="H174" s="4" t="str">
        <x:f>IF(I174=0,"Unassigned",IF(SUMIFS('Material routes'!$Q$6:$Q$1505,'Material routes'!$B$6:$B$1505,A174)&gt;0,"Unassigned","T"&amp;_xlfn.MAXIFS('Material routes'!$P$6:$P$1505,'Material routes'!$B$6:$B$1505,A174)))</x:f>
        <x:v>T2</x:v>
      </x:c>
      <x:c r="I174" s="4" t="n">
        <x:f>SUM(COUNTIFS('Material routes'!$B$6:$B$1505,A174,'Material routes'!$C$6:$C$1505,"Ingredient candidate"),COUNTIFS('Material routes'!$B$6:$B$1505,A174,'Material routes'!$C$6:$C$1505,"Consumed input"),COUNTIFS('Material routes'!$B$6:$B$1505,A174,'Material routes'!$C$6:$C$1505,"Contained input"),COUNTIFS('Material routes'!$B$6:$B$1505,A174,'Material routes'!$C$6:$C$1505,"Transform input"))</x:f>
        <x:v>2</x:v>
      </x:c>
      <x:c r="J174" s="4" t="n">
        <x:f>COUNTIFS('Material routes'!$B$6:$B$1505,A174,'Material routes'!$C$6:$C$1505,"Output")</x:f>
        <x:v>1</x:v>
      </x:c>
      <x:c r="K174" s="4" t="n">
        <x:f>COUNTIFS('Material routes'!$B$6:$B$1505,A174,'Material routes'!$C$6:$C$1505,"Tool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Workshop tools, energy/heat, fixtures, conditions and qualification remain unresolved</x:v>
      </x:c>
      <x:c r="H175" s="4" t="str">
        <x:f>IF(I175=0,"Unassigned",IF(SUMIFS('Material routes'!$Q$6:$Q$1505,'Material routes'!$B$6:$B$1505,A175)&gt;0,"Unassigned","T"&amp;_xlfn.MAXIFS('Material routes'!$P$6:$P$1505,'Material routes'!$B$6:$B$1505,A175)))</x:f>
        <x:v>T1</x:v>
      </x:c>
      <x:c r="I175" s="4" t="n">
        <x:f>SUM(COUNTIFS('Material routes'!$B$6:$B$1505,A175,'Material routes'!$C$6:$C$1505,"Ingredient candidate"),COUNTIFS('Material routes'!$B$6:$B$1505,A175,'Material routes'!$C$6:$C$1505,"Consumed input"),COUNTIFS('Material routes'!$B$6:$B$1505,A175,'Material routes'!$C$6:$C$1505,"Contained input"),COUNTIFS('Material routes'!$B$6:$B$1505,A175,'Material routes'!$C$6:$C$1505,"Transform input"))</x:f>
        <x:v>2</x:v>
      </x:c>
      <x:c r="J175" s="4" t="n">
        <x:f>COUNTIFS('Material routes'!$B$6:$B$1505,A175,'Material routes'!$C$6:$C$1505,"Output")</x:f>
        <x:v>1</x:v>
      </x:c>
      <x:c r="K175" s="4" t="n">
        <x:f>COUNTIFS('Material routes'!$B$6:$B$1505,A175,'Material routes'!$C$6:$C$1505,"Tool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Workshop tools, energy/heat, fixtures, conditions and qualification remain unresolved</x:v>
      </x:c>
      <x:c r="H176" s="4" t="str">
        <x:f>IF(I176=0,"Unassigned",IF(SUMIFS('Material routes'!$Q$6:$Q$1505,'Material routes'!$B$6:$B$1505,A176)&gt;0,"Unassigned","T"&amp;_xlfn.MAXIFS('Material routes'!$P$6:$P$1505,'Material routes'!$B$6:$B$1505,A176)))</x:f>
        <x:v>T2</x:v>
      </x:c>
      <x:c r="I176" s="4" t="n">
        <x:f>SUM(COUNTIFS('Material routes'!$B$6:$B$1505,A176,'Material routes'!$C$6:$C$1505,"Ingredient candidate"),COUNTIFS('Material routes'!$B$6:$B$1505,A176,'Material routes'!$C$6:$C$1505,"Consumed input"),COUNTIFS('Material routes'!$B$6:$B$1505,A176,'Material routes'!$C$6:$C$1505,"Contained input"),COUNTIFS('Material routes'!$B$6:$B$1505,A176,'Material routes'!$C$6:$C$1505,"Transform input"))</x:f>
        <x:v>3</x:v>
      </x:c>
      <x:c r="J176" s="4" t="n">
        <x:f>COUNTIFS('Material routes'!$B$6:$B$1505,A176,'Material routes'!$C$6:$C$1505,"Output")</x:f>
        <x:v>1</x:v>
      </x:c>
      <x:c r="K176" s="4" t="n">
        <x:f>COUNTIFS('Material routes'!$B$6:$B$1505,A176,'Material routes'!$C$6:$C$1505,"Tool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Workshop tools, energy/heat, fixtures, conditions and qualification remain unresolved</x:v>
      </x:c>
      <x:c r="H177" s="4" t="str">
        <x:f>IF(I177=0,"Unassigned",IF(SUMIFS('Material routes'!$Q$6:$Q$1505,'Material routes'!$B$6:$B$1505,A177)&gt;0,"Unassigned","T"&amp;_xlfn.MAXIFS('Material routes'!$P$6:$P$1505,'Material routes'!$B$6:$B$1505,A177)))</x:f>
        <x:v>T2</x:v>
      </x:c>
      <x:c r="I177" s="4" t="n">
        <x:f>SUM(COUNTIFS('Material routes'!$B$6:$B$1505,A177,'Material routes'!$C$6:$C$1505,"Ingredient candidate"),COUNTIFS('Material routes'!$B$6:$B$1505,A177,'Material routes'!$C$6:$C$1505,"Consumed input"),COUNTIFS('Material routes'!$B$6:$B$1505,A177,'Material routes'!$C$6:$C$1505,"Contained input"),COUNTIFS('Material routes'!$B$6:$B$1505,A177,'Material routes'!$C$6:$C$1505,"Transform input"))</x:f>
        <x:v>3</x:v>
      </x:c>
      <x:c r="J177" s="4" t="n">
        <x:f>COUNTIFS('Material routes'!$B$6:$B$1505,A177,'Material routes'!$C$6:$C$1505,"Output")</x:f>
        <x:v>1</x:v>
      </x:c>
      <x:c r="K177" s="4" t="n">
        <x:f>COUNTIFS('Material routes'!$B$6:$B$1505,A177,'Material routes'!$C$6:$C$1505,"Tool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Workshop tools, energy/heat, fixtures, conditions and qualification remain unresolved</x:v>
      </x:c>
      <x:c r="H178" s="4" t="str">
        <x:f>IF(I178=0,"Unassigned",IF(SUMIFS('Material routes'!$Q$6:$Q$1505,'Material routes'!$B$6:$B$1505,A178)&gt;0,"Unassigned","T"&amp;_xlfn.MAXIFS('Material routes'!$P$6:$P$1505,'Material routes'!$B$6:$B$1505,A178)))</x:f>
        <x:v>T1</x:v>
      </x:c>
      <x:c r="I178" s="4" t="n">
        <x:f>SUM(COUNTIFS('Material routes'!$B$6:$B$1505,A178,'Material routes'!$C$6:$C$1505,"Ingredient candidate"),COUNTIFS('Material routes'!$B$6:$B$1505,A178,'Material routes'!$C$6:$C$1505,"Consumed input"),COUNTIFS('Material routes'!$B$6:$B$1505,A178,'Material routes'!$C$6:$C$1505,"Contained input"),COUNTIFS('Material routes'!$B$6:$B$1505,A178,'Material routes'!$C$6:$C$1505,"Transform input"))</x:f>
        <x:v>2</x:v>
      </x:c>
      <x:c r="J178" s="4" t="n">
        <x:f>COUNTIFS('Material routes'!$B$6:$B$1505,A178,'Material routes'!$C$6:$C$1505,"Output")</x:f>
        <x:v>1</x:v>
      </x:c>
      <x:c r="K178" s="4" t="n">
        <x:f>COUNTIFS('Material routes'!$B$6:$B$1505,A178,'Material routes'!$C$6:$C$1505,"Tool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Workshop tools, energy/heat, fixtures, conditions and qualification remain unresolved</x:v>
      </x:c>
      <x:c r="H179" s="4" t="str">
        <x:f>IF(I179=0,"Unassigned",IF(SUMIFS('Material routes'!$Q$6:$Q$1505,'Material routes'!$B$6:$B$1505,A179)&gt;0,"Unassigned","T"&amp;_xlfn.MAXIFS('Material routes'!$P$6:$P$1505,'Material routes'!$B$6:$B$1505,A179)))</x:f>
        <x:v>T2</x:v>
      </x:c>
      <x:c r="I179" s="4" t="n">
        <x:f>SUM(COUNTIFS('Material routes'!$B$6:$B$1505,A179,'Material routes'!$C$6:$C$1505,"Ingredient candidate"),COUNTIFS('Material routes'!$B$6:$B$1505,A179,'Material routes'!$C$6:$C$1505,"Consumed input"),COUNTIFS('Material routes'!$B$6:$B$1505,A179,'Material routes'!$C$6:$C$1505,"Contained input"),COUNTIFS('Material routes'!$B$6:$B$1505,A179,'Material routes'!$C$6:$C$1505,"Transform input"))</x:f>
        <x:v>2</x:v>
      </x:c>
      <x:c r="J179" s="4" t="n">
        <x:f>COUNTIFS('Material routes'!$B$6:$B$1505,A179,'Material routes'!$C$6:$C$1505,"Output")</x:f>
        <x:v>1</x:v>
      </x:c>
      <x:c r="K179" s="4" t="n">
        <x:f>COUNTIFS('Material routes'!$B$6:$B$1505,A179,'Material routes'!$C$6:$C$1505,"Tool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Workshop tools, energy/heat, fixtures, conditions and qualification remain unresolved</x:v>
      </x:c>
      <x:c r="H180" s="4" t="str">
        <x:f>IF(I180=0,"Unassigned",IF(SUMIFS('Material routes'!$Q$6:$Q$1505,'Material routes'!$B$6:$B$1505,A180)&gt;0,"Unassigned","T"&amp;_xlfn.MAXIFS('Material routes'!$P$6:$P$1505,'Material routes'!$B$6:$B$1505,A180)))</x:f>
        <x:v>T2</x:v>
      </x:c>
      <x:c r="I180" s="4" t="n">
        <x:f>SUM(COUNTIFS('Material routes'!$B$6:$B$1505,A180,'Material routes'!$C$6:$C$1505,"Ingredient candidate"),COUNTIFS('Material routes'!$B$6:$B$1505,A180,'Material routes'!$C$6:$C$1505,"Consumed input"),COUNTIFS('Material routes'!$B$6:$B$1505,A180,'Material routes'!$C$6:$C$1505,"Contained input"),COUNTIFS('Material routes'!$B$6:$B$1505,A180,'Material routes'!$C$6:$C$1505,"Transform input"))</x:f>
        <x:v>2</x:v>
      </x:c>
      <x:c r="J180" s="4" t="n">
        <x:f>COUNTIFS('Material routes'!$B$6:$B$1505,A180,'Material routes'!$C$6:$C$1505,"Output")</x:f>
        <x:v>1</x:v>
      </x:c>
      <x:c r="K180" s="4" t="n">
        <x:f>COUNTIFS('Material routes'!$B$6:$B$1505,A180,'Material routes'!$C$6:$C$1505,"Tool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Workshop tools, energy/heat, fixtures, conditions and qualification remain unresolved</x:v>
      </x:c>
      <x:c r="H181" s="4" t="str">
        <x:f>IF(I181=0,"Unassigned",IF(SUMIFS('Material routes'!$Q$6:$Q$1505,'Material routes'!$B$6:$B$1505,A181)&gt;0,"Unassigned","T"&amp;_xlfn.MAXIFS('Material routes'!$P$6:$P$1505,'Material routes'!$B$6:$B$1505,A181)))</x:f>
        <x:v>T2</x:v>
      </x:c>
      <x:c r="I181" s="4" t="n">
        <x:f>SUM(COUNTIFS('Material routes'!$B$6:$B$1505,A181,'Material routes'!$C$6:$C$1505,"Ingredient candidate"),COUNTIFS('Material routes'!$B$6:$B$1505,A181,'Material routes'!$C$6:$C$1505,"Consumed input"),COUNTIFS('Material routes'!$B$6:$B$1505,A181,'Material routes'!$C$6:$C$1505,"Contained input"),COUNTIFS('Material routes'!$B$6:$B$1505,A181,'Material routes'!$C$6:$C$1505,"Transform input"))</x:f>
        <x:v>2</x:v>
      </x:c>
      <x:c r="J181" s="4" t="n">
        <x:f>COUNTIFS('Material routes'!$B$6:$B$1505,A181,'Material routes'!$C$6:$C$1505,"Output")</x:f>
        <x:v>1</x:v>
      </x:c>
      <x:c r="K181" s="4" t="n">
        <x:f>COUNTIFS('Material routes'!$B$6:$B$1505,A181,'Material routes'!$C$6:$C$1505,"Tool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Workshop tools, energy/heat, fixtures, conditions and qualification remain unresolved</x:v>
      </x:c>
      <x:c r="H182" s="4" t="str">
        <x:f>IF(I182=0,"Unassigned",IF(SUMIFS('Material routes'!$Q$6:$Q$1505,'Material routes'!$B$6:$B$1505,A182)&gt;0,"Unassigned","T"&amp;_xlfn.MAXIFS('Material routes'!$P$6:$P$1505,'Material routes'!$B$6:$B$1505,A182)))</x:f>
        <x:v>T2</x:v>
      </x:c>
      <x:c r="I182" s="4" t="n">
        <x:f>SUM(COUNTIFS('Material routes'!$B$6:$B$1505,A182,'Material routes'!$C$6:$C$1505,"Ingredient candidate"),COUNTIFS('Material routes'!$B$6:$B$1505,A182,'Material routes'!$C$6:$C$1505,"Consumed input"),COUNTIFS('Material routes'!$B$6:$B$1505,A182,'Material routes'!$C$6:$C$1505,"Contained input"),COUNTIFS('Material routes'!$B$6:$B$1505,A182,'Material routes'!$C$6:$C$1505,"Transform input"))</x:f>
        <x:v>2</x:v>
      </x:c>
      <x:c r="J182" s="4" t="n">
        <x:f>COUNTIFS('Material routes'!$B$6:$B$1505,A182,'Material routes'!$C$6:$C$1505,"Output")</x:f>
        <x:v>1</x:v>
      </x:c>
      <x:c r="K182" s="4" t="n">
        <x:f>COUNTIFS('Material routes'!$B$6:$B$1505,A182,'Material routes'!$C$6:$C$1505,"Tool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Workshop tools, energy/heat, fixtures, conditions and qualification remain unresolved</x:v>
      </x:c>
      <x:c r="H183" s="4" t="str">
        <x:f>IF(I183=0,"Unassigned",IF(SUMIFS('Material routes'!$Q$6:$Q$1505,'Material routes'!$B$6:$B$1505,A183)&gt;0,"Unassigned","T"&amp;_xlfn.MAXIFS('Material routes'!$P$6:$P$1505,'Material routes'!$B$6:$B$1505,A183)))</x:f>
        <x:v>T2</x:v>
      </x:c>
      <x:c r="I183" s="4" t="n">
        <x:f>SUM(COUNTIFS('Material routes'!$B$6:$B$1505,A183,'Material routes'!$C$6:$C$1505,"Ingredient candidate"),COUNTIFS('Material routes'!$B$6:$B$1505,A183,'Material routes'!$C$6:$C$1505,"Consumed input"),COUNTIFS('Material routes'!$B$6:$B$1505,A183,'Material routes'!$C$6:$C$1505,"Contained input"),COUNTIFS('Material routes'!$B$6:$B$1505,A183,'Material routes'!$C$6:$C$1505,"Transform input"))</x:f>
        <x:v>2</x:v>
      </x:c>
      <x:c r="J183" s="4" t="n">
        <x:f>COUNTIFS('Material routes'!$B$6:$B$1505,A183,'Material routes'!$C$6:$C$1505,"Output")</x:f>
        <x:v>1</x:v>
      </x:c>
      <x:c r="K183" s="4" t="n">
        <x:f>COUNTIFS('Material routes'!$B$6:$B$1505,A183,'Material routes'!$C$6:$C$1505,"Tool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Workshop tools, energy/heat, fixtures, conditions and qualification remain unresolved</x:v>
      </x:c>
      <x:c r="H184" s="4" t="str">
        <x:f>IF(I184=0,"Unassigned",IF(SUMIFS('Material routes'!$Q$6:$Q$1505,'Material routes'!$B$6:$B$1505,A184)&gt;0,"Unassigned","T"&amp;_xlfn.MAXIFS('Material routes'!$P$6:$P$1505,'Material routes'!$B$6:$B$1505,A184)))</x:f>
        <x:v>T2</x:v>
      </x:c>
      <x:c r="I184" s="4" t="n">
        <x:f>SUM(COUNTIFS('Material routes'!$B$6:$B$1505,A184,'Material routes'!$C$6:$C$1505,"Ingredient candidate"),COUNTIFS('Material routes'!$B$6:$B$1505,A184,'Material routes'!$C$6:$C$1505,"Consumed input"),COUNTIFS('Material routes'!$B$6:$B$1505,A184,'Material routes'!$C$6:$C$1505,"Contained input"),COUNTIFS('Material routes'!$B$6:$B$1505,A184,'Material routes'!$C$6:$C$1505,"Transform input"))</x:f>
        <x:v>2</x:v>
      </x:c>
      <x:c r="J184" s="4" t="n">
        <x:f>COUNTIFS('Material routes'!$B$6:$B$1505,A184,'Material routes'!$C$6:$C$1505,"Output")</x:f>
        <x:v>1</x:v>
      </x:c>
      <x:c r="K184" s="4" t="n">
        <x:f>COUNTIFS('Material routes'!$B$6:$B$1505,A184,'Material routes'!$C$6:$C$1505,"Tool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Workshop tools, energy/heat, fixtures, conditions and qualification remain unresolved</x:v>
      </x:c>
      <x:c r="H185" s="4" t="str">
        <x:f>IF(I185=0,"Unassigned",IF(SUMIFS('Material routes'!$Q$6:$Q$1505,'Material routes'!$B$6:$B$1505,A185)&gt;0,"Unassigned","T"&amp;_xlfn.MAXIFS('Material routes'!$P$6:$P$1505,'Material routes'!$B$6:$B$1505,A185)))</x:f>
        <x:v>T2</x:v>
      </x:c>
      <x:c r="I185" s="4" t="n">
        <x:f>SUM(COUNTIFS('Material routes'!$B$6:$B$1505,A185,'Material routes'!$C$6:$C$1505,"Ingredient candidate"),COUNTIFS('Material routes'!$B$6:$B$1505,A185,'Material routes'!$C$6:$C$1505,"Consumed input"),COUNTIFS('Material routes'!$B$6:$B$1505,A185,'Material routes'!$C$6:$C$1505,"Contained input"),COUNTIFS('Material routes'!$B$6:$B$1505,A185,'Material routes'!$C$6:$C$1505,"Transform input"))</x:f>
        <x:v>2</x:v>
      </x:c>
      <x:c r="J185" s="4" t="n">
        <x:f>COUNTIFS('Material routes'!$B$6:$B$1505,A185,'Material routes'!$C$6:$C$1505,"Output")</x:f>
        <x:v>1</x:v>
      </x:c>
      <x:c r="K185" s="4" t="n">
        <x:f>COUNTIFS('Material routes'!$B$6:$B$1505,A185,'Material routes'!$C$6:$C$1505,"Tool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Workshop tools, energy/heat, fixtures, conditions and qualification remain unresolved</x:v>
      </x:c>
      <x:c r="H186" s="4" t="str">
        <x:f>IF(I186=0,"Unassigned",IF(SUMIFS('Material routes'!$Q$6:$Q$1505,'Material routes'!$B$6:$B$1505,A186)&gt;0,"Unassigned","T"&amp;_xlfn.MAXIFS('Material routes'!$P$6:$P$1505,'Material routes'!$B$6:$B$1505,A186)))</x:f>
        <x:v>T2</x:v>
      </x:c>
      <x:c r="I186" s="4" t="n">
        <x:f>SUM(COUNTIFS('Material routes'!$B$6:$B$1505,A186,'Material routes'!$C$6:$C$1505,"Ingredient candidate"),COUNTIFS('Material routes'!$B$6:$B$1505,A186,'Material routes'!$C$6:$C$1505,"Consumed input"),COUNTIFS('Material routes'!$B$6:$B$1505,A186,'Material routes'!$C$6:$C$1505,"Contained input"),COUNTIFS('Material routes'!$B$6:$B$1505,A186,'Material routes'!$C$6:$C$1505,"Transform input"))</x:f>
        <x:v>2</x:v>
      </x:c>
      <x:c r="J186" s="4" t="n">
        <x:f>COUNTIFS('Material routes'!$B$6:$B$1505,A186,'Material routes'!$C$6:$C$1505,"Output")</x:f>
        <x:v>1</x:v>
      </x:c>
      <x:c r="K186" s="4" t="n">
        <x:f>COUNTIFS('Material routes'!$B$6:$B$1505,A186,'Material routes'!$C$6:$C$1505,"Tool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Workshop tools, energy/heat, fixtures, conditions and qualification remain unresolved</x:v>
      </x:c>
      <x:c r="H187" s="4" t="str">
        <x:f>IF(I187=0,"Unassigned",IF(SUMIFS('Material routes'!$Q$6:$Q$1505,'Material routes'!$B$6:$B$1505,A187)&gt;0,"Unassigned","T"&amp;_xlfn.MAXIFS('Material routes'!$P$6:$P$1505,'Material routes'!$B$6:$B$1505,A187)))</x:f>
        <x:v>T2</x:v>
      </x:c>
      <x:c r="I187" s="4" t="n">
        <x:f>SUM(COUNTIFS('Material routes'!$B$6:$B$1505,A187,'Material routes'!$C$6:$C$1505,"Ingredient candidate"),COUNTIFS('Material routes'!$B$6:$B$1505,A187,'Material routes'!$C$6:$C$1505,"Consumed input"),COUNTIFS('Material routes'!$B$6:$B$1505,A187,'Material routes'!$C$6:$C$1505,"Contained input"),COUNTIFS('Material routes'!$B$6:$B$1505,A187,'Material routes'!$C$6:$C$1505,"Transform input"))</x:f>
        <x:v>2</x:v>
      </x:c>
      <x:c r="J187" s="4" t="n">
        <x:f>COUNTIFS('Material routes'!$B$6:$B$1505,A187,'Material routes'!$C$6:$C$1505,"Output")</x:f>
        <x:v>1</x:v>
      </x:c>
      <x:c r="K187" s="4" t="n">
        <x:f>COUNTIFS('Material routes'!$B$6:$B$1505,A187,'Material routes'!$C$6:$C$1505,"Tool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Workshop tools, energy/heat, fixtures, conditions and qualification remain unresolved</x:v>
      </x:c>
      <x:c r="H188" s="4" t="str">
        <x:f>IF(I188=0,"Unassigned",IF(SUMIFS('Material routes'!$Q$6:$Q$1505,'Material routes'!$B$6:$B$1505,A188)&gt;0,"Unassigned","T"&amp;_xlfn.MAXIFS('Material routes'!$P$6:$P$1505,'Material routes'!$B$6:$B$1505,A188)))</x:f>
        <x:v>T3</x:v>
      </x:c>
      <x:c r="I188" s="4" t="n">
        <x:f>SUM(COUNTIFS('Material routes'!$B$6:$B$1505,A188,'Material routes'!$C$6:$C$1505,"Ingredient candidate"),COUNTIFS('Material routes'!$B$6:$B$1505,A188,'Material routes'!$C$6:$C$1505,"Consumed input"),COUNTIFS('Material routes'!$B$6:$B$1505,A188,'Material routes'!$C$6:$C$1505,"Contained input"),COUNTIFS('Material routes'!$B$6:$B$1505,A188,'Material routes'!$C$6:$C$1505,"Transform input"))</x:f>
        <x:v>3</x:v>
      </x:c>
      <x:c r="J188" s="4" t="n">
        <x:f>COUNTIFS('Material routes'!$B$6:$B$1505,A188,'Material routes'!$C$6:$C$1505,"Output")</x:f>
        <x:v>1</x:v>
      </x:c>
      <x:c r="K188" s="4" t="n">
        <x:f>COUNTIFS('Material routes'!$B$6:$B$1505,A188,'Material routes'!$C$6:$C$1505,"Tool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t="str">
        <x:v>design.review.proposal_fire_wind_baffle</x:v>
      </x:c>
      <x:c r="B189" s="4" t="str">
        <x:v>Cooking wind baffle preparation</x:v>
      </x:c>
      <x:c r="C189" s="4" t="str">
        <x:v>Material refinement</x:v>
      </x:c>
      <x:c r="D189" s="4" t="str">
        <x:v>Proposal</x:v>
      </x:c>
      <x:c r="E189" s="4" t="str">
        <x:v>Partial proposal</x:v>
      </x:c>
      <x:c r="F189" s="4" t="str">
        <x:v>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G189" s="4" t="str">
        <x:v>Workshop tools, energy/heat, fixtures, conditions and qualification remain unresolved</x:v>
      </x:c>
      <x:c r="H189" s="4" t="str">
        <x:f>IF(I189=0,"Unassigned",IF(SUMIFS('Material routes'!$Q$6:$Q$1505,'Material routes'!$B$6:$B$1505,A189)&gt;0,"Unassigned","T"&amp;_xlfn.MAXIFS('Material routes'!$P$6:$P$1505,'Material routes'!$B$6:$B$1505,A189)))</x:f>
        <x:v>T2</x:v>
      </x:c>
      <x:c r="I189" s="4" t="n">
        <x:f>SUM(COUNTIFS('Material routes'!$B$6:$B$1505,A189,'Material routes'!$C$6:$C$1505,"Ingredient candidate"),COUNTIFS('Material routes'!$B$6:$B$1505,A189,'Material routes'!$C$6:$C$1505,"Consumed input"),COUNTIFS('Material routes'!$B$6:$B$1505,A189,'Material routes'!$C$6:$C$1505,"Contained input"),COUNTIFS('Material routes'!$B$6:$B$1505,A189,'Material routes'!$C$6:$C$1505,"Transform input"))</x:f>
        <x:v>2</x:v>
      </x:c>
      <x:c r="J189" s="4" t="n">
        <x:f>COUNTIFS('Material routes'!$B$6:$B$1505,A189,'Material routes'!$C$6:$C$1505,"Output")</x:f>
        <x:v>1</x:v>
      </x:c>
      <x:c r="K189" s="4" t="n">
        <x:f>COUNTIFS('Material routes'!$B$6:$B$1505,A189,'Material routes'!$C$6:$C$1505,"Tool candidate")</x:f>
        <x:v>0</x:v>
      </x:c>
      <x:c r="L189" s="4" t="str">
        <x:v>New October 15 tier-review proposal; user-authorized item audit and Docs/WORLD_BASIS.md. No source-canon or implemented-recipe claim.</x:v>
      </x:c>
      <x:c r="M189" s="4" t="str">
        <x:v>Candidate route only: quantities, yield, tools, fit, process conditions and service compatibility remain open. Wind protection must preserve intended airflow and exhaust; no airtight cooker or oxygen-generation premise.</x:v>
      </x:c>
    </x:row>
    <x:row r="190" ht="115" customHeight="1">
      <x:c r="A190" s="4" t="str">
        <x:v>design.review.proposal_fire_draft_collar</x:v>
      </x:c>
      <x:c r="B190" s="4" t="str">
        <x:v>Cooking draft collar preparation</x:v>
      </x:c>
      <x:c r="C190" s="4" t="str">
        <x:v>Material refinement</x:v>
      </x:c>
      <x:c r="D190" s="4" t="str">
        <x:v>Proposal</x:v>
      </x:c>
      <x:c r="E190" s="4" t="str">
        <x:v>Partial proposal</x:v>
      </x:c>
      <x:c r="F190" s="4" t="str">
        <x:v>Form a selected draft collar from prepared steel. Candidate route only: quantities, yield, tools, fit, process conditions and service compatibility remain open. Airflow, heating source and atmospheric fire behavior remain design questions.</x:v>
      </x:c>
      <x:c r="G190" s="4" t="str">
        <x:v>Workshop tools, energy/heat, fixtures, conditions and qualification remain unresolved</x:v>
      </x:c>
      <x:c r="H190" s="4" t="str">
        <x:f>IF(I190=0,"Unassigned",IF(SUMIFS('Material routes'!$Q$6:$Q$1505,'Material routes'!$B$6:$B$1505,A190)&gt;0,"Unassigned","T"&amp;_xlfn.MAXIFS('Material routes'!$P$6:$P$1505,'Material routes'!$B$6:$B$1505,A190)))</x:f>
        <x:v>T2</x:v>
      </x:c>
      <x:c r="I190" s="4" t="n">
        <x:f>SUM(COUNTIFS('Material routes'!$B$6:$B$1505,A190,'Material routes'!$C$6:$C$1505,"Ingredient candidate"),COUNTIFS('Material routes'!$B$6:$B$1505,A190,'Material routes'!$C$6:$C$1505,"Consumed input"),COUNTIFS('Material routes'!$B$6:$B$1505,A190,'Material routes'!$C$6:$C$1505,"Contained input"),COUNTIFS('Material routes'!$B$6:$B$1505,A190,'Material routes'!$C$6:$C$1505,"Transform input"))</x:f>
        <x:v>1</x:v>
      </x:c>
      <x:c r="J190" s="4" t="n">
        <x:f>COUNTIFS('Material routes'!$B$6:$B$1505,A190,'Material routes'!$C$6:$C$1505,"Output")</x:f>
        <x:v>1</x:v>
      </x:c>
      <x:c r="K190" s="4" t="n">
        <x:f>COUNTIFS('Material routes'!$B$6:$B$1505,A190,'Material routes'!$C$6:$C$1505,"Tool candidate")</x:f>
        <x:v>0</x:v>
      </x:c>
      <x:c r="L190" s="4" t="str">
        <x:v>New October 15 tier-review proposal; user-authorized item audit and Docs/WORLD_BASIS.md. No source-canon or implemented-recipe claim.</x:v>
      </x:c>
      <x:c r="M190" s="4" t="str">
        <x:v>Candidate route only: quantities, yield, tools, fit, process conditions and service compatibility remain open. Airflow, heating source and atmospheric fire behavior remain design questions.</x:v>
      </x:c>
    </x:row>
    <x:row r="191" ht="115" customHeight="1">
      <x:c r="A191" s="4" t="str">
        <x:v>design.review.proposal_fire_heat_shroud</x:v>
      </x:c>
      <x:c r="B191" s="4" t="str">
        <x:v>Cooking heat shroud preparation</x:v>
      </x:c>
      <x:c r="C191" s="4" t="str">
        <x:v>Material refinement</x:v>
      </x:c>
      <x:c r="D191" s="4" t="str">
        <x:v>Proposal</x:v>
      </x:c>
      <x:c r="E191" s="4" t="str">
        <x:v>Partial proposal</x:v>
      </x:c>
      <x:c r="F191" s="4" t="str">
        <x:v>Fit selected refractory stock and a metal mounting shell. Candidate route only: quantities, yield, tools, fit, process conditions and service compatibility remain open. No automatic thermal rating or conventional-fire assumption.</x:v>
      </x:c>
      <x:c r="G191" s="4" t="str">
        <x:v>Workshop tools, energy/heat, fixtures, conditions and qualification remain unresolved</x:v>
      </x:c>
      <x:c r="H191" s="4" t="str">
        <x:f>IF(I191=0,"Unassigned",IF(SUMIFS('Material routes'!$Q$6:$Q$1505,'Material routes'!$B$6:$B$1505,A191)&gt;0,"Unassigned","T"&amp;_xlfn.MAXIFS('Material routes'!$P$6:$P$1505,'Material routes'!$B$6:$B$1505,A191)))</x:f>
        <x:v>T2</x:v>
      </x:c>
      <x:c r="I191" s="4" t="n">
        <x:f>SUM(COUNTIFS('Material routes'!$B$6:$B$1505,A191,'Material routes'!$C$6:$C$1505,"Ingredient candidate"),COUNTIFS('Material routes'!$B$6:$B$1505,A191,'Material routes'!$C$6:$C$1505,"Consumed input"),COUNTIFS('Material routes'!$B$6:$B$1505,A191,'Material routes'!$C$6:$C$1505,"Contained input"),COUNTIFS('Material routes'!$B$6:$B$1505,A191,'Material routes'!$C$6:$C$1505,"Transform input"))</x:f>
        <x:v>2</x:v>
      </x:c>
      <x:c r="J191" s="4" t="n">
        <x:f>COUNTIFS('Material routes'!$B$6:$B$1505,A191,'Material routes'!$C$6:$C$1505,"Output")</x:f>
        <x:v>1</x:v>
      </x:c>
      <x:c r="K191" s="4" t="n">
        <x:f>COUNTIFS('Material routes'!$B$6:$B$1505,A191,'Material routes'!$C$6:$C$1505,"Tool candidate")</x:f>
        <x:v>0</x:v>
      </x:c>
      <x:c r="L191" s="4" t="str">
        <x:v>New October 15 tier-review proposal; user-authorized item audit and Docs/WORLD_BASIS.md. No source-canon or implemented-recipe claim.</x:v>
      </x:c>
      <x:c r="M191" s="4" t="str">
        <x:v>Candidate route only: quantities, yield, tools, fit, process conditions and service compatibility remain open. No automatic thermal rating or conventional-fire assumption.</x:v>
      </x:c>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Workshop tools, energy/heat, fixtures, conditions and qualification remain unresolved</x:v>
      </x:c>
      <x:c r="H192" s="4" t="str">
        <x:f>IF(I192=0,"Unassigned",IF(SUMIFS('Material routes'!$Q$6:$Q$1505,'Material routes'!$B$6:$B$1505,A192)&gt;0,"Unassigned","T"&amp;_xlfn.MAXIFS('Material routes'!$P$6:$P$1505,'Material routes'!$B$6:$B$1505,A192)))</x:f>
        <x:v>T1</x:v>
      </x:c>
      <x:c r="I192" s="4" t="n">
        <x:f>SUM(COUNTIFS('Material routes'!$B$6:$B$1505,A192,'Material routes'!$C$6:$C$1505,"Ingredient candidate"),COUNTIFS('Material routes'!$B$6:$B$1505,A192,'Material routes'!$C$6:$C$1505,"Consumed input"),COUNTIFS('Material routes'!$B$6:$B$1505,A192,'Material routes'!$C$6:$C$1505,"Contained input"),COUNTIFS('Material routes'!$B$6:$B$1505,A192,'Material routes'!$C$6:$C$1505,"Transform input"))</x:f>
        <x:v>2</x:v>
      </x:c>
      <x:c r="J192" s="4" t="n">
        <x:f>COUNTIFS('Material routes'!$B$6:$B$1505,A192,'Material routes'!$C$6:$C$1505,"Output")</x:f>
        <x:v>1</x:v>
      </x:c>
      <x:c r="K192" s="4" t="n">
        <x:f>COUNTIFS('Material routes'!$B$6:$B$1505,A192,'Material routes'!$C$6:$C$1505,"Tool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Workshop tools, energy/heat, fixtures, conditions and qualification remain unresolved</x:v>
      </x:c>
      <x:c r="H193" s="4" t="str">
        <x:f>IF(I193=0,"Unassigned",IF(SUMIFS('Material routes'!$Q$6:$Q$1505,'Material routes'!$B$6:$B$1505,A193)&gt;0,"Unassigned","T"&amp;_xlfn.MAXIFS('Material routes'!$P$6:$P$1505,'Material routes'!$B$6:$B$1505,A193)))</x:f>
        <x:v>T1</x:v>
      </x:c>
      <x:c r="I193" s="4" t="n">
        <x:f>SUM(COUNTIFS('Material routes'!$B$6:$B$1505,A193,'Material routes'!$C$6:$C$1505,"Ingredient candidate"),COUNTIFS('Material routes'!$B$6:$B$1505,A193,'Material routes'!$C$6:$C$1505,"Consumed input"),COUNTIFS('Material routes'!$B$6:$B$1505,A193,'Material routes'!$C$6:$C$1505,"Contained input"),COUNTIFS('Material routes'!$B$6:$B$1505,A193,'Material routes'!$C$6:$C$1505,"Transform input"))</x:f>
        <x:v>2</x:v>
      </x:c>
      <x:c r="J193" s="4" t="n">
        <x:f>COUNTIFS('Material routes'!$B$6:$B$1505,A193,'Material routes'!$C$6:$C$1505,"Output")</x:f>
        <x:v>1</x:v>
      </x:c>
      <x:c r="K193" s="4" t="n">
        <x:f>COUNTIFS('Material routes'!$B$6:$B$1505,A193,'Material routes'!$C$6:$C$1505,"Tool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Workshop tools, energy/heat, fixtures, conditions and qualification remain unresolved</x:v>
      </x:c>
      <x:c r="H194" s="4" t="str">
        <x:f>IF(I194=0,"Unassigned",IF(SUMIFS('Material routes'!$Q$6:$Q$1505,'Material routes'!$B$6:$B$1505,A194)&gt;0,"Unassigned","T"&amp;_xlfn.MAXIFS('Material routes'!$P$6:$P$1505,'Material routes'!$B$6:$B$1505,A194)))</x:f>
        <x:v>T1</x:v>
      </x:c>
      <x:c r="I194" s="4" t="n">
        <x:f>SUM(COUNTIFS('Material routes'!$B$6:$B$1505,A194,'Material routes'!$C$6:$C$1505,"Ingredient candidate"),COUNTIFS('Material routes'!$B$6:$B$1505,A194,'Material routes'!$C$6:$C$1505,"Consumed input"),COUNTIFS('Material routes'!$B$6:$B$1505,A194,'Material routes'!$C$6:$C$1505,"Contained input"),COUNTIFS('Material routes'!$B$6:$B$1505,A194,'Material routes'!$C$6:$C$1505,"Transform input"))</x:f>
        <x:v>3</x:v>
      </x:c>
      <x:c r="J194" s="4" t="n">
        <x:f>COUNTIFS('Material routes'!$B$6:$B$1505,A194,'Material routes'!$C$6:$C$1505,"Output")</x:f>
        <x:v>1</x:v>
      </x:c>
      <x:c r="K194" s="4" t="n">
        <x:f>COUNTIFS('Material routes'!$B$6:$B$1505,A194,'Material routes'!$C$6:$C$1505,"Tool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Workshop tools, energy/heat, fixtures, conditions and qualification remain unresolved</x:v>
      </x:c>
      <x:c r="H195" s="4" t="str">
        <x:f>IF(I195=0,"Unassigned",IF(SUMIFS('Material routes'!$Q$6:$Q$1505,'Material routes'!$B$6:$B$1505,A195)&gt;0,"Unassigned","T"&amp;_xlfn.MAXIFS('Material routes'!$P$6:$P$1505,'Material routes'!$B$6:$B$1505,A195)))</x:f>
        <x:v>T3</x:v>
      </x:c>
      <x:c r="I195" s="4" t="n">
        <x:f>SUM(COUNTIFS('Material routes'!$B$6:$B$1505,A195,'Material routes'!$C$6:$C$1505,"Ingredient candidate"),COUNTIFS('Material routes'!$B$6:$B$1505,A195,'Material routes'!$C$6:$C$1505,"Consumed input"),COUNTIFS('Material routes'!$B$6:$B$1505,A195,'Material routes'!$C$6:$C$1505,"Contained input"),COUNTIFS('Material routes'!$B$6:$B$1505,A195,'Material routes'!$C$6:$C$1505,"Transform input"))</x:f>
        <x:v>3</x:v>
      </x:c>
      <x:c r="J195" s="4" t="n">
        <x:f>COUNTIFS('Material routes'!$B$6:$B$1505,A195,'Material routes'!$C$6:$C$1505,"Output")</x:f>
        <x:v>1</x:v>
      </x:c>
      <x:c r="K195" s="4" t="n">
        <x:f>COUNTIFS('Material routes'!$B$6:$B$1505,A195,'Material routes'!$C$6:$C$1505,"Tool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Workshop tools, energy/heat, fixtures, conditions and qualification remain unresolved</x:v>
      </x:c>
      <x:c r="H196" s="4" t="str">
        <x:f>IF(I196=0,"Unassigned",IF(SUMIFS('Material routes'!$Q$6:$Q$1505,'Material routes'!$B$6:$B$1505,A196)&gt;0,"Unassigned","T"&amp;_xlfn.MAXIFS('Material routes'!$P$6:$P$1505,'Material routes'!$B$6:$B$1505,A196)))</x:f>
        <x:v>T2</x:v>
      </x:c>
      <x:c r="I196" s="4" t="n">
        <x:f>SUM(COUNTIFS('Material routes'!$B$6:$B$1505,A196,'Material routes'!$C$6:$C$1505,"Ingredient candidate"),COUNTIFS('Material routes'!$B$6:$B$1505,A196,'Material routes'!$C$6:$C$1505,"Consumed input"),COUNTIFS('Material routes'!$B$6:$B$1505,A196,'Material routes'!$C$6:$C$1505,"Contained input"),COUNTIFS('Material routes'!$B$6:$B$1505,A196,'Material routes'!$C$6:$C$1505,"Transform input"))</x:f>
        <x:v>2</x:v>
      </x:c>
      <x:c r="J196" s="4" t="n">
        <x:f>COUNTIFS('Material routes'!$B$6:$B$1505,A196,'Material routes'!$C$6:$C$1505,"Output")</x:f>
        <x:v>1</x:v>
      </x:c>
      <x:c r="K196" s="4" t="n">
        <x:f>COUNTIFS('Material routes'!$B$6:$B$1505,A196,'Material routes'!$C$6:$C$1505,"Tool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Workshop tools, energy/heat, fixtures, conditions and qualification remain unresolved</x:v>
      </x:c>
      <x:c r="H197" s="4" t="str">
        <x:f>IF(I197=0,"Unassigned",IF(SUMIFS('Material routes'!$Q$6:$Q$1505,'Material routes'!$B$6:$B$1505,A197)&gt;0,"Unassigned","T"&amp;_xlfn.MAXIFS('Material routes'!$P$6:$P$1505,'Material routes'!$B$6:$B$1505,A197)))</x:f>
        <x:v>T3</x:v>
      </x:c>
      <x:c r="I197" s="4" t="n">
        <x:f>SUM(COUNTIFS('Material routes'!$B$6:$B$1505,A197,'Material routes'!$C$6:$C$1505,"Ingredient candidate"),COUNTIFS('Material routes'!$B$6:$B$1505,A197,'Material routes'!$C$6:$C$1505,"Consumed input"),COUNTIFS('Material routes'!$B$6:$B$1505,A197,'Material routes'!$C$6:$C$1505,"Contained input"),COUNTIFS('Material routes'!$B$6:$B$1505,A197,'Material routes'!$C$6:$C$1505,"Transform input"))</x:f>
        <x:v>4</x:v>
      </x:c>
      <x:c r="J197" s="4" t="n">
        <x:f>COUNTIFS('Material routes'!$B$6:$B$1505,A197,'Material routes'!$C$6:$C$1505,"Output")</x:f>
        <x:v>1</x:v>
      </x:c>
      <x:c r="K197" s="4" t="n">
        <x:f>COUNTIFS('Material routes'!$B$6:$B$1505,A197,'Material routes'!$C$6:$C$1505,"Tool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Workshop tools, energy/heat, fixtures, conditions and qualification remain unresolved</x:v>
      </x:c>
      <x:c r="H198" s="4" t="str">
        <x:f>IF(I198=0,"Unassigned",IF(SUMIFS('Material routes'!$Q$6:$Q$1505,'Material routes'!$B$6:$B$1505,A198)&gt;0,"Unassigned","T"&amp;_xlfn.MAXIFS('Material routes'!$P$6:$P$1505,'Material routes'!$B$6:$B$1505,A198)))</x:f>
        <x:v>T3</x:v>
      </x:c>
      <x:c r="I198" s="4" t="n">
        <x:f>SUM(COUNTIFS('Material routes'!$B$6:$B$1505,A198,'Material routes'!$C$6:$C$1505,"Ingredient candidate"),COUNTIFS('Material routes'!$B$6:$B$1505,A198,'Material routes'!$C$6:$C$1505,"Consumed input"),COUNTIFS('Material routes'!$B$6:$B$1505,A198,'Material routes'!$C$6:$C$1505,"Contained input"),COUNTIFS('Material routes'!$B$6:$B$1505,A198,'Material routes'!$C$6:$C$1505,"Transform input"))</x:f>
        <x:v>4</x:v>
      </x:c>
      <x:c r="J198" s="4" t="n">
        <x:f>COUNTIFS('Material routes'!$B$6:$B$1505,A198,'Material routes'!$C$6:$C$1505,"Output")</x:f>
        <x:v>1</x:v>
      </x:c>
      <x:c r="K198" s="4" t="n">
        <x:f>COUNTIFS('Material routes'!$B$6:$B$1505,A198,'Material routes'!$C$6:$C$1505,"Tool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Workshop tools, energy/heat, fixtures, conditions and qualification remain unresolved</x:v>
      </x:c>
      <x:c r="H199" s="4" t="str">
        <x:f>IF(I199=0,"Unassigned",IF(SUMIFS('Material routes'!$Q$6:$Q$1505,'Material routes'!$B$6:$B$1505,A199)&gt;0,"Unassigned","T"&amp;_xlfn.MAXIFS('Material routes'!$P$6:$P$1505,'Material routes'!$B$6:$B$1505,A199)))</x:f>
        <x:v>T2</x:v>
      </x:c>
      <x:c r="I199" s="4" t="n">
        <x:f>SUM(COUNTIFS('Material routes'!$B$6:$B$1505,A199,'Material routes'!$C$6:$C$1505,"Ingredient candidate"),COUNTIFS('Material routes'!$B$6:$B$1505,A199,'Material routes'!$C$6:$C$1505,"Consumed input"),COUNTIFS('Material routes'!$B$6:$B$1505,A199,'Material routes'!$C$6:$C$1505,"Contained input"),COUNTIFS('Material routes'!$B$6:$B$1505,A199,'Material routes'!$C$6:$C$1505,"Transform input"))</x:f>
        <x:v>2</x:v>
      </x:c>
      <x:c r="J199" s="4" t="n">
        <x:f>COUNTIFS('Material routes'!$B$6:$B$1505,A199,'Material routes'!$C$6:$C$1505,"Output")</x:f>
        <x:v>1</x:v>
      </x:c>
      <x:c r="K199" s="4" t="n">
        <x:f>COUNTIFS('Material routes'!$B$6:$B$1505,A199,'Material routes'!$C$6:$C$1505,"Tool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Workshop tools, energy/heat, fixtures, conditions and qualification remain unresolved</x:v>
      </x:c>
      <x:c r="H200" s="4" t="str">
        <x:f>IF(I200=0,"Unassigned",IF(SUMIFS('Material routes'!$Q$6:$Q$1505,'Material routes'!$B$6:$B$1505,A200)&gt;0,"Unassigned","T"&amp;_xlfn.MAXIFS('Material routes'!$P$6:$P$1505,'Material routes'!$B$6:$B$1505,A200)))</x:f>
        <x:v>T2</x:v>
      </x:c>
      <x:c r="I200" s="4" t="n">
        <x:f>SUM(COUNTIFS('Material routes'!$B$6:$B$1505,A200,'Material routes'!$C$6:$C$1505,"Ingredient candidate"),COUNTIFS('Material routes'!$B$6:$B$1505,A200,'Material routes'!$C$6:$C$1505,"Consumed input"),COUNTIFS('Material routes'!$B$6:$B$1505,A200,'Material routes'!$C$6:$C$1505,"Contained input"),COUNTIFS('Material routes'!$B$6:$B$1505,A200,'Material routes'!$C$6:$C$1505,"Transform input"))</x:f>
        <x:v>2</x:v>
      </x:c>
      <x:c r="J200" s="4" t="n">
        <x:f>COUNTIFS('Material routes'!$B$6:$B$1505,A200,'Material routes'!$C$6:$C$1505,"Output")</x:f>
        <x:v>1</x:v>
      </x:c>
      <x:c r="K200" s="4" t="n">
        <x:f>COUNTIFS('Material routes'!$B$6:$B$1505,A200,'Material routes'!$C$6:$C$1505,"Tool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Workshop tools, energy/heat, fixtures, conditions and qualification remain unresolved</x:v>
      </x:c>
      <x:c r="H201" s="4" t="str">
        <x:f>IF(I201=0,"Unassigned",IF(SUMIFS('Material routes'!$Q$6:$Q$1505,'Material routes'!$B$6:$B$1505,A201)&gt;0,"Unassigned","T"&amp;_xlfn.MAXIFS('Material routes'!$P$6:$P$1505,'Material routes'!$B$6:$B$1505,A201)))</x:f>
        <x:v>T2</x:v>
      </x:c>
      <x:c r="I201" s="4" t="n">
        <x:f>SUM(COUNTIFS('Material routes'!$B$6:$B$1505,A201,'Material routes'!$C$6:$C$1505,"Ingredient candidate"),COUNTIFS('Material routes'!$B$6:$B$1505,A201,'Material routes'!$C$6:$C$1505,"Consumed input"),COUNTIFS('Material routes'!$B$6:$B$1505,A201,'Material routes'!$C$6:$C$1505,"Contained input"),COUNTIFS('Material routes'!$B$6:$B$1505,A201,'Material routes'!$C$6:$C$1505,"Transform input"))</x:f>
        <x:v>1</x:v>
      </x:c>
      <x:c r="J201" s="4" t="n">
        <x:f>COUNTIFS('Material routes'!$B$6:$B$1505,A201,'Material routes'!$C$6:$C$1505,"Output")</x:f>
        <x:v>1</x:v>
      </x:c>
      <x:c r="K201" s="4" t="n">
        <x:f>COUNTIFS('Material routes'!$B$6:$B$1505,A201,'Material routes'!$C$6:$C$1505,"Tool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Workshop tools, energy/heat, fixtures, conditions and qualification remain unresolved</x:v>
      </x:c>
      <x:c r="H202" s="4" t="str">
        <x:f>IF(I202=0,"Unassigned",IF(SUMIFS('Material routes'!$Q$6:$Q$1505,'Material routes'!$B$6:$B$1505,A202)&gt;0,"Unassigned","T"&amp;_xlfn.MAXIFS('Material routes'!$P$6:$P$1505,'Material routes'!$B$6:$B$1505,A202)))</x:f>
        <x:v>T2</x:v>
      </x:c>
      <x:c r="I202" s="4" t="n">
        <x:f>SUM(COUNTIFS('Material routes'!$B$6:$B$1505,A202,'Material routes'!$C$6:$C$1505,"Ingredient candidate"),COUNTIFS('Material routes'!$B$6:$B$1505,A202,'Material routes'!$C$6:$C$1505,"Consumed input"),COUNTIFS('Material routes'!$B$6:$B$1505,A202,'Material routes'!$C$6:$C$1505,"Contained input"),COUNTIFS('Material routes'!$B$6:$B$1505,A202,'Material routes'!$C$6:$C$1505,"Transform input"))</x:f>
        <x:v>1</x:v>
      </x:c>
      <x:c r="J202" s="4" t="n">
        <x:f>COUNTIFS('Material routes'!$B$6:$B$1505,A202,'Material routes'!$C$6:$C$1505,"Output")</x:f>
        <x:v>1</x:v>
      </x:c>
      <x:c r="K202" s="4" t="n">
        <x:f>COUNTIFS('Material routes'!$B$6:$B$1505,A202,'Material routes'!$C$6:$C$1505,"Tool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Workshop tools, energy/heat, fixtures, conditions and qualification remain unresolved</x:v>
      </x:c>
      <x:c r="H203" s="4" t="str">
        <x:f>IF(I203=0,"Unassigned",IF(SUMIFS('Material routes'!$Q$6:$Q$1505,'Material routes'!$B$6:$B$1505,A203)&gt;0,"Unassigned","T"&amp;_xlfn.MAXIFS('Material routes'!$P$6:$P$1505,'Material routes'!$B$6:$B$1505,A203)))</x:f>
        <x:v>T2</x:v>
      </x:c>
      <x:c r="I203" s="4" t="n">
        <x:f>SUM(COUNTIFS('Material routes'!$B$6:$B$1505,A203,'Material routes'!$C$6:$C$1505,"Ingredient candidate"),COUNTIFS('Material routes'!$B$6:$B$1505,A203,'Material routes'!$C$6:$C$1505,"Consumed input"),COUNTIFS('Material routes'!$B$6:$B$1505,A203,'Material routes'!$C$6:$C$1505,"Contained input"),COUNTIFS('Material routes'!$B$6:$B$1505,A203,'Material routes'!$C$6:$C$1505,"Transform input"))</x:f>
        <x:v>1</x:v>
      </x:c>
      <x:c r="J203" s="4" t="n">
        <x:f>COUNTIFS('Material routes'!$B$6:$B$1505,A203,'Material routes'!$C$6:$C$1505,"Output")</x:f>
        <x:v>1</x:v>
      </x:c>
      <x:c r="K203" s="4" t="n">
        <x:f>COUNTIFS('Material routes'!$B$6:$B$1505,A203,'Material routes'!$C$6:$C$1505,"Tool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Workshop tools, energy/heat, fixtures, conditions and qualification remain unresolved</x:v>
      </x:c>
      <x:c r="H204" s="4" t="str">
        <x:f>IF(I204=0,"Unassigned",IF(SUMIFS('Material routes'!$Q$6:$Q$1505,'Material routes'!$B$6:$B$1505,A204)&gt;0,"Unassigned","T"&amp;_xlfn.MAXIFS('Material routes'!$P$6:$P$1505,'Material routes'!$B$6:$B$1505,A204)))</x:f>
        <x:v>T2</x:v>
      </x:c>
      <x:c r="I204" s="4" t="n">
        <x:f>SUM(COUNTIFS('Material routes'!$B$6:$B$1505,A204,'Material routes'!$C$6:$C$1505,"Ingredient candidate"),COUNTIFS('Material routes'!$B$6:$B$1505,A204,'Material routes'!$C$6:$C$1505,"Consumed input"),COUNTIFS('Material routes'!$B$6:$B$1505,A204,'Material routes'!$C$6:$C$1505,"Contained input"),COUNTIFS('Material routes'!$B$6:$B$1505,A204,'Material routes'!$C$6:$C$1505,"Transform input"))</x:f>
        <x:v>1</x:v>
      </x:c>
      <x:c r="J204" s="4" t="n">
        <x:f>COUNTIFS('Material routes'!$B$6:$B$1505,A204,'Material routes'!$C$6:$C$1505,"Output")</x:f>
        <x:v>1</x:v>
      </x:c>
      <x:c r="K204" s="4" t="n">
        <x:f>COUNTIFS('Material routes'!$B$6:$B$1505,A204,'Material routes'!$C$6:$C$1505,"Tool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Workshop tools, energy/heat, fixtures, conditions and qualification remain unresolved</x:v>
      </x:c>
      <x:c r="H205" s="4" t="str">
        <x:f>IF(I205=0,"Unassigned",IF(SUMIFS('Material routes'!$Q$6:$Q$1505,'Material routes'!$B$6:$B$1505,A205)&gt;0,"Unassigned","T"&amp;_xlfn.MAXIFS('Material routes'!$P$6:$P$1505,'Material routes'!$B$6:$B$1505,A205)))</x:f>
        <x:v>T2</x:v>
      </x:c>
      <x:c r="I205" s="4" t="n">
        <x:f>SUM(COUNTIFS('Material routes'!$B$6:$B$1505,A205,'Material routes'!$C$6:$C$1505,"Ingredient candidate"),COUNTIFS('Material routes'!$B$6:$B$1505,A205,'Material routes'!$C$6:$C$1505,"Consumed input"),COUNTIFS('Material routes'!$B$6:$B$1505,A205,'Material routes'!$C$6:$C$1505,"Contained input"),COUNTIFS('Material routes'!$B$6:$B$1505,A205,'Material routes'!$C$6:$C$1505,"Transform input"))</x:f>
        <x:v>1</x:v>
      </x:c>
      <x:c r="J205" s="4" t="n">
        <x:f>COUNTIFS('Material routes'!$B$6:$B$1505,A205,'Material routes'!$C$6:$C$1505,"Output")</x:f>
        <x:v>1</x:v>
      </x:c>
      <x:c r="K205" s="4" t="n">
        <x:f>COUNTIFS('Material routes'!$B$6:$B$1505,A205,'Material routes'!$C$6:$C$1505,"Tool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Workshop tools, energy/heat, fixtures, conditions and qualification remain unresolved</x:v>
      </x:c>
      <x:c r="H206" s="4" t="str">
        <x:f>IF(I206=0,"Unassigned",IF(SUMIFS('Material routes'!$Q$6:$Q$1505,'Material routes'!$B$6:$B$1505,A206)&gt;0,"Unassigned","T"&amp;_xlfn.MAXIFS('Material routes'!$P$6:$P$1505,'Material routes'!$B$6:$B$1505,A206)))</x:f>
        <x:v>T2</x:v>
      </x:c>
      <x:c r="I206" s="4" t="n">
        <x:f>SUM(COUNTIFS('Material routes'!$B$6:$B$1505,A206,'Material routes'!$C$6:$C$1505,"Ingredient candidate"),COUNTIFS('Material routes'!$B$6:$B$1505,A206,'Material routes'!$C$6:$C$1505,"Consumed input"),COUNTIFS('Material routes'!$B$6:$B$1505,A206,'Material routes'!$C$6:$C$1505,"Contained input"),COUNTIFS('Material routes'!$B$6:$B$1505,A206,'Material routes'!$C$6:$C$1505,"Transform input"))</x:f>
        <x:v>1</x:v>
      </x:c>
      <x:c r="J206" s="4" t="n">
        <x:f>COUNTIFS('Material routes'!$B$6:$B$1505,A206,'Material routes'!$C$6:$C$1505,"Output")</x:f>
        <x:v>1</x:v>
      </x:c>
      <x:c r="K206" s="4" t="n">
        <x:f>COUNTIFS('Material routes'!$B$6:$B$1505,A206,'Material routes'!$C$6:$C$1505,"Tool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Workshop tools, energy/heat, fixtures, conditions and qualification remain unresolved</x:v>
      </x:c>
      <x:c r="H207" s="4" t="str">
        <x:f>IF(I207=0,"Unassigned",IF(SUMIFS('Material routes'!$Q$6:$Q$1505,'Material routes'!$B$6:$B$1505,A207)&gt;0,"Unassigned","T"&amp;_xlfn.MAXIFS('Material routes'!$P$6:$P$1505,'Material routes'!$B$6:$B$1505,A207)))</x:f>
        <x:v>T2</x:v>
      </x:c>
      <x:c r="I207" s="4" t="n">
        <x:f>SUM(COUNTIFS('Material routes'!$B$6:$B$1505,A207,'Material routes'!$C$6:$C$1505,"Ingredient candidate"),COUNTIFS('Material routes'!$B$6:$B$1505,A207,'Material routes'!$C$6:$C$1505,"Consumed input"),COUNTIFS('Material routes'!$B$6:$B$1505,A207,'Material routes'!$C$6:$C$1505,"Contained input"),COUNTIFS('Material routes'!$B$6:$B$1505,A207,'Material routes'!$C$6:$C$1505,"Transform input"))</x:f>
        <x:v>1</x:v>
      </x:c>
      <x:c r="J207" s="4" t="n">
        <x:f>COUNTIFS('Material routes'!$B$6:$B$1505,A207,'Material routes'!$C$6:$C$1505,"Output")</x:f>
        <x:v>1</x:v>
      </x:c>
      <x:c r="K207" s="4" t="n">
        <x:f>COUNTIFS('Material routes'!$B$6:$B$1505,A207,'Material routes'!$C$6:$C$1505,"Tool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Workshop tools, energy/heat, fixtures, conditions and qualification remain unresolved</x:v>
      </x:c>
      <x:c r="H208" s="4" t="str">
        <x:f>IF(I208=0,"Unassigned",IF(SUMIFS('Material routes'!$Q$6:$Q$1505,'Material routes'!$B$6:$B$1505,A208)&gt;0,"Unassigned","T"&amp;_xlfn.MAXIFS('Material routes'!$P$6:$P$1505,'Material routes'!$B$6:$B$1505,A208)))</x:f>
        <x:v>T2</x:v>
      </x:c>
      <x:c r="I208" s="4" t="n">
        <x:f>SUM(COUNTIFS('Material routes'!$B$6:$B$1505,A208,'Material routes'!$C$6:$C$1505,"Ingredient candidate"),COUNTIFS('Material routes'!$B$6:$B$1505,A208,'Material routes'!$C$6:$C$1505,"Consumed input"),COUNTIFS('Material routes'!$B$6:$B$1505,A208,'Material routes'!$C$6:$C$1505,"Contained input"),COUNTIFS('Material routes'!$B$6:$B$1505,A208,'Material routes'!$C$6:$C$1505,"Transform input"))</x:f>
        <x:v>1</x:v>
      </x:c>
      <x:c r="J208" s="4" t="n">
        <x:f>COUNTIFS('Material routes'!$B$6:$B$1505,A208,'Material routes'!$C$6:$C$1505,"Output")</x:f>
        <x:v>1</x:v>
      </x:c>
      <x:c r="K208" s="4" t="n">
        <x:f>COUNTIFS('Material routes'!$B$6:$B$1505,A208,'Material routes'!$C$6:$C$1505,"Tool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Workshop tools, energy/heat, fixtures, conditions and qualification remain unresolved</x:v>
      </x:c>
      <x:c r="H209" s="4" t="str">
        <x:f>IF(I209=0,"Unassigned",IF(SUMIFS('Material routes'!$Q$6:$Q$1505,'Material routes'!$B$6:$B$1505,A209)&gt;0,"Unassigned","T"&amp;_xlfn.MAXIFS('Material routes'!$P$6:$P$1505,'Material routes'!$B$6:$B$1505,A209)))</x:f>
        <x:v>T2</x:v>
      </x:c>
      <x:c r="I209" s="4" t="n">
        <x:f>SUM(COUNTIFS('Material routes'!$B$6:$B$1505,A209,'Material routes'!$C$6:$C$1505,"Ingredient candidate"),COUNTIFS('Material routes'!$B$6:$B$1505,A209,'Material routes'!$C$6:$C$1505,"Consumed input"),COUNTIFS('Material routes'!$B$6:$B$1505,A209,'Material routes'!$C$6:$C$1505,"Contained input"),COUNTIFS('Material routes'!$B$6:$B$1505,A209,'Material routes'!$C$6:$C$1505,"Transform input"))</x:f>
        <x:v>2</x:v>
      </x:c>
      <x:c r="J209" s="4" t="n">
        <x:f>COUNTIFS('Material routes'!$B$6:$B$1505,A209,'Material routes'!$C$6:$C$1505,"Output")</x:f>
        <x:v>1</x:v>
      </x:c>
      <x:c r="K209" s="4" t="n">
        <x:f>COUNTIFS('Material routes'!$B$6:$B$1505,A209,'Material routes'!$C$6:$C$1505,"Tool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Workshop tools, energy/heat, fixtures, conditions and qualification remain unresolved</x:v>
      </x:c>
      <x:c r="H210" s="4" t="str">
        <x:f>IF(I210=0,"Unassigned",IF(SUMIFS('Material routes'!$Q$6:$Q$1505,'Material routes'!$B$6:$B$1505,A210)&gt;0,"Unassigned","T"&amp;_xlfn.MAXIFS('Material routes'!$P$6:$P$1505,'Material routes'!$B$6:$B$1505,A210)))</x:f>
        <x:v>T2</x:v>
      </x:c>
      <x:c r="I210" s="4" t="n">
        <x:f>SUM(COUNTIFS('Material routes'!$B$6:$B$1505,A210,'Material routes'!$C$6:$C$1505,"Ingredient candidate"),COUNTIFS('Material routes'!$B$6:$B$1505,A210,'Material routes'!$C$6:$C$1505,"Consumed input"),COUNTIFS('Material routes'!$B$6:$B$1505,A210,'Material routes'!$C$6:$C$1505,"Contained input"),COUNTIFS('Material routes'!$B$6:$B$1505,A210,'Material routes'!$C$6:$C$1505,"Transform input"))</x:f>
        <x:v>2</x:v>
      </x:c>
      <x:c r="J210" s="4" t="n">
        <x:f>COUNTIFS('Material routes'!$B$6:$B$1505,A210,'Material routes'!$C$6:$C$1505,"Output")</x:f>
        <x:v>1</x:v>
      </x:c>
      <x:c r="K210" s="4" t="n">
        <x:f>COUNTIFS('Material routes'!$B$6:$B$1505,A210,'Material routes'!$C$6:$C$1505,"Tool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Workshop tools, energy/heat, fixtures, conditions and qualification remain unresolved</x:v>
      </x:c>
      <x:c r="H211" s="4" t="str">
        <x:f>IF(I211=0,"Unassigned",IF(SUMIFS('Material routes'!$Q$6:$Q$1505,'Material routes'!$B$6:$B$1505,A211)&gt;0,"Unassigned","T"&amp;_xlfn.MAXIFS('Material routes'!$P$6:$P$1505,'Material routes'!$B$6:$B$1505,A211)))</x:f>
        <x:v>T3</x:v>
      </x:c>
      <x:c r="I211" s="4" t="n">
        <x:f>SUM(COUNTIFS('Material routes'!$B$6:$B$1505,A211,'Material routes'!$C$6:$C$1505,"Ingredient candidate"),COUNTIFS('Material routes'!$B$6:$B$1505,A211,'Material routes'!$C$6:$C$1505,"Consumed input"),COUNTIFS('Material routes'!$B$6:$B$1505,A211,'Material routes'!$C$6:$C$1505,"Contained input"),COUNTIFS('Material routes'!$B$6:$B$1505,A211,'Material routes'!$C$6:$C$1505,"Transform input"))</x:f>
        <x:v>3</x:v>
      </x:c>
      <x:c r="J211" s="4" t="n">
        <x:f>COUNTIFS('Material routes'!$B$6:$B$1505,A211,'Material routes'!$C$6:$C$1505,"Output")</x:f>
        <x:v>1</x:v>
      </x:c>
      <x:c r="K211" s="4" t="n">
        <x:f>COUNTIFS('Material routes'!$B$6:$B$1505,A211,'Material routes'!$C$6:$C$1505,"Tool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Workshop tools, energy/heat, fixtures, conditions and qualification remain unresolved</x:v>
      </x:c>
      <x:c r="H212" s="4" t="str">
        <x:f>IF(I212=0,"Unassigned",IF(SUMIFS('Material routes'!$Q$6:$Q$1505,'Material routes'!$B$6:$B$1505,A212)&gt;0,"Unassigned","T"&amp;_xlfn.MAXIFS('Material routes'!$P$6:$P$1505,'Material routes'!$B$6:$B$1505,A212)))</x:f>
        <x:v>T2</x:v>
      </x:c>
      <x:c r="I212" s="4" t="n">
        <x:f>SUM(COUNTIFS('Material routes'!$B$6:$B$1505,A212,'Material routes'!$C$6:$C$1505,"Ingredient candidate"),COUNTIFS('Material routes'!$B$6:$B$1505,A212,'Material routes'!$C$6:$C$1505,"Consumed input"),COUNTIFS('Material routes'!$B$6:$B$1505,A212,'Material routes'!$C$6:$C$1505,"Contained input"),COUNTIFS('Material routes'!$B$6:$B$1505,A212,'Material routes'!$C$6:$C$1505,"Transform input"))</x:f>
        <x:v>2</x:v>
      </x:c>
      <x:c r="J212" s="4" t="n">
        <x:f>COUNTIFS('Material routes'!$B$6:$B$1505,A212,'Material routes'!$C$6:$C$1505,"Output")</x:f>
        <x:v>1</x:v>
      </x:c>
      <x:c r="K212" s="4" t="n">
        <x:f>COUNTIFS('Material routes'!$B$6:$B$1505,A212,'Material routes'!$C$6:$C$1505,"Tool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Workshop tools, energy/heat, fixtures, conditions and qualification remain unresolved</x:v>
      </x:c>
      <x:c r="H213" s="4" t="str">
        <x:f>IF(I213=0,"Unassigned",IF(SUMIFS('Material routes'!$Q$6:$Q$1505,'Material routes'!$B$6:$B$1505,A213)&gt;0,"Unassigned","T"&amp;_xlfn.MAXIFS('Material routes'!$P$6:$P$1505,'Material routes'!$B$6:$B$1505,A213)))</x:f>
        <x:v>T2</x:v>
      </x:c>
      <x:c r="I213" s="4" t="n">
        <x:f>SUM(COUNTIFS('Material routes'!$B$6:$B$1505,A213,'Material routes'!$C$6:$C$1505,"Ingredient candidate"),COUNTIFS('Material routes'!$B$6:$B$1505,A213,'Material routes'!$C$6:$C$1505,"Consumed input"),COUNTIFS('Material routes'!$B$6:$B$1505,A213,'Material routes'!$C$6:$C$1505,"Contained input"),COUNTIFS('Material routes'!$B$6:$B$1505,A213,'Material routes'!$C$6:$C$1505,"Transform input"))</x:f>
        <x:v>2</x:v>
      </x:c>
      <x:c r="J213" s="4" t="n">
        <x:f>COUNTIFS('Material routes'!$B$6:$B$1505,A213,'Material routes'!$C$6:$C$1505,"Output")</x:f>
        <x:v>1</x:v>
      </x:c>
      <x:c r="K213" s="4" t="n">
        <x:f>COUNTIFS('Material routes'!$B$6:$B$1505,A213,'Material routes'!$C$6:$C$1505,"Tool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Workshop tools, energy/heat, fixtures, conditions and qualification remain unresolved</x:v>
      </x:c>
      <x:c r="H214" s="4" t="str">
        <x:f>IF(I214=0,"Unassigned",IF(SUMIFS('Material routes'!$Q$6:$Q$1505,'Material routes'!$B$6:$B$1505,A214)&gt;0,"Unassigned","T"&amp;_xlfn.MAXIFS('Material routes'!$P$6:$P$1505,'Material routes'!$B$6:$B$1505,A214)))</x:f>
        <x:v>T2</x:v>
      </x:c>
      <x:c r="I214" s="4" t="n">
        <x:f>SUM(COUNTIFS('Material routes'!$B$6:$B$1505,A214,'Material routes'!$C$6:$C$1505,"Ingredient candidate"),COUNTIFS('Material routes'!$B$6:$B$1505,A214,'Material routes'!$C$6:$C$1505,"Consumed input"),COUNTIFS('Material routes'!$B$6:$B$1505,A214,'Material routes'!$C$6:$C$1505,"Contained input"),COUNTIFS('Material routes'!$B$6:$B$1505,A214,'Material routes'!$C$6:$C$1505,"Transform input"))</x:f>
        <x:v>2</x:v>
      </x:c>
      <x:c r="J214" s="4" t="n">
        <x:f>COUNTIFS('Material routes'!$B$6:$B$1505,A214,'Material routes'!$C$6:$C$1505,"Output")</x:f>
        <x:v>1</x:v>
      </x:c>
      <x:c r="K214" s="4" t="n">
        <x:f>COUNTIFS('Material routes'!$B$6:$B$1505,A214,'Material routes'!$C$6:$C$1505,"Tool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Workshop tools, energy/heat, fixtures, conditions and qualification remain unresolved</x:v>
      </x:c>
      <x:c r="H215" s="4" t="str">
        <x:f>IF(I215=0,"Unassigned",IF(SUMIFS('Material routes'!$Q$6:$Q$1505,'Material routes'!$B$6:$B$1505,A215)&gt;0,"Unassigned","T"&amp;_xlfn.MAXIFS('Material routes'!$P$6:$P$1505,'Material routes'!$B$6:$B$1505,A215)))</x:f>
        <x:v>T3</x:v>
      </x:c>
      <x:c r="I215" s="4" t="n">
        <x:f>SUM(COUNTIFS('Material routes'!$B$6:$B$1505,A215,'Material routes'!$C$6:$C$1505,"Ingredient candidate"),COUNTIFS('Material routes'!$B$6:$B$1505,A215,'Material routes'!$C$6:$C$1505,"Consumed input"),COUNTIFS('Material routes'!$B$6:$B$1505,A215,'Material routes'!$C$6:$C$1505,"Contained input"),COUNTIFS('Material routes'!$B$6:$B$1505,A215,'Material routes'!$C$6:$C$1505,"Transform input"))</x:f>
        <x:v>3</x:v>
      </x:c>
      <x:c r="J215" s="4" t="n">
        <x:f>COUNTIFS('Material routes'!$B$6:$B$1505,A215,'Material routes'!$C$6:$C$1505,"Output")</x:f>
        <x:v>1</x:v>
      </x:c>
      <x:c r="K215" s="4" t="n">
        <x:f>COUNTIFS('Material routes'!$B$6:$B$1505,A215,'Material routes'!$C$6:$C$1505,"Tool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t="str">
        <x:v>design.review.proposal_legger_release_latch</x:v>
      </x:c>
      <x:c r="B216" s="4" t="str">
        <x:v>Cargo quick-release latch preparation</x:v>
      </x:c>
      <x:c r="C216" s="4" t="str">
        <x:v>Material refinement</x:v>
      </x:c>
      <x:c r="D216" s="4" t="str">
        <x:v>Proposal</x:v>
      </x:c>
      <x:c r="E216" s="4" t="str">
        <x:v>Partial proposal</x:v>
      </x:c>
      <x:c r="F216" s="4" t="str">
        <x:v>Fit spring and latch interfaces from selected T3 stock. Candidate route only: quantities, yield, tools, fit, process conditions and service compatibility remain open. </x:v>
      </x:c>
      <x:c r="G216" s="4" t="str">
        <x:v>Workshop tools, energy/heat, fixtures, conditions and qualification remain unresolved</x:v>
      </x:c>
      <x:c r="H216" s="4" t="str">
        <x:f>IF(I216=0,"Unassigned",IF(SUMIFS('Material routes'!$Q$6:$Q$1505,'Material routes'!$B$6:$B$1505,A216)&gt;0,"Unassigned","T"&amp;_xlfn.MAXIFS('Material routes'!$P$6:$P$1505,'Material routes'!$B$6:$B$1505,A216)))</x:f>
        <x:v>T3</x:v>
      </x:c>
      <x:c r="I216" s="4" t="n">
        <x:f>SUM(COUNTIFS('Material routes'!$B$6:$B$1505,A216,'Material routes'!$C$6:$C$1505,"Ingredient candidate"),COUNTIFS('Material routes'!$B$6:$B$1505,A216,'Material routes'!$C$6:$C$1505,"Consumed input"),COUNTIFS('Material routes'!$B$6:$B$1505,A216,'Material routes'!$C$6:$C$1505,"Contained input"),COUNTIFS('Material routes'!$B$6:$B$1505,A216,'Material routes'!$C$6:$C$1505,"Transform input"))</x:f>
        <x:v>3</x:v>
      </x:c>
      <x:c r="J216" s="4" t="n">
        <x:f>COUNTIFS('Material routes'!$B$6:$B$1505,A216,'Material routes'!$C$6:$C$1505,"Output")</x:f>
        <x:v>1</x:v>
      </x:c>
      <x:c r="K216" s="4" t="n">
        <x:f>COUNTIFS('Material routes'!$B$6:$B$1505,A216,'Material routes'!$C$6:$C$1505,"Tool candidate")</x:f>
        <x:v>0</x:v>
      </x:c>
      <x:c r="L216" s="4" t="str">
        <x:v>New October 15 tier-review proposal; user-authorized item audit and Docs/WORLD_BASIS.md. No source-canon or implemented-recipe claim.</x:v>
      </x:c>
      <x:c r="M216" s="4" t="str">
        <x:v>Candidate route only: quantities, yield, tools, fit, process conditions and service compatibility remain open. </x:v>
      </x:c>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Workshop tools, energy/heat, fixtures, conditions and qualification remain unresolved</x:v>
      </x:c>
      <x:c r="H217" s="4" t="str">
        <x:f>IF(I217=0,"Unassigned",IF(SUMIFS('Material routes'!$Q$6:$Q$1505,'Material routes'!$B$6:$B$1505,A217)&gt;0,"Unassigned","T"&amp;_xlfn.MAXIFS('Material routes'!$P$6:$P$1505,'Material routes'!$B$6:$B$1505,A217)))</x:f>
        <x:v>T2</x:v>
      </x:c>
      <x:c r="I217" s="4" t="n">
        <x:f>SUM(COUNTIFS('Material routes'!$B$6:$B$1505,A217,'Material routes'!$C$6:$C$1505,"Ingredient candidate"),COUNTIFS('Material routes'!$B$6:$B$1505,A217,'Material routes'!$C$6:$C$1505,"Consumed input"),COUNTIFS('Material routes'!$B$6:$B$1505,A217,'Material routes'!$C$6:$C$1505,"Contained input"),COUNTIFS('Material routes'!$B$6:$B$1505,A217,'Material routes'!$C$6:$C$1505,"Transform input"))</x:f>
        <x:v>3</x:v>
      </x:c>
      <x:c r="J217" s="4" t="n">
        <x:f>COUNTIFS('Material routes'!$B$6:$B$1505,A217,'Material routes'!$C$6:$C$1505,"Output")</x:f>
        <x:v>1</x:v>
      </x:c>
      <x:c r="K217" s="4" t="n">
        <x:f>COUNTIFS('Material routes'!$B$6:$B$1505,A217,'Material routes'!$C$6:$C$1505,"Tool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Workshop tools, energy/heat, fixtures, conditions and qualification remain unresolved</x:v>
      </x:c>
      <x:c r="H218" s="4" t="str">
        <x:f>IF(I218=0,"Unassigned",IF(SUMIFS('Material routes'!$Q$6:$Q$1505,'Material routes'!$B$6:$B$1505,A218)&gt;0,"Unassigned","T"&amp;_xlfn.MAXIFS('Material routes'!$P$6:$P$1505,'Material routes'!$B$6:$B$1505,A218)))</x:f>
        <x:v>T2</x:v>
      </x:c>
      <x:c r="I218" s="4" t="n">
        <x:f>SUM(COUNTIFS('Material routes'!$B$6:$B$1505,A218,'Material routes'!$C$6:$C$1505,"Ingredient candidate"),COUNTIFS('Material routes'!$B$6:$B$1505,A218,'Material routes'!$C$6:$C$1505,"Consumed input"),COUNTIFS('Material routes'!$B$6:$B$1505,A218,'Material routes'!$C$6:$C$1505,"Contained input"),COUNTIFS('Material routes'!$B$6:$B$1505,A218,'Material routes'!$C$6:$C$1505,"Transform input"))</x:f>
        <x:v>2</x:v>
      </x:c>
      <x:c r="J218" s="4" t="n">
        <x:f>COUNTIFS('Material routes'!$B$6:$B$1505,A218,'Material routes'!$C$6:$C$1505,"Output")</x:f>
        <x:v>1</x:v>
      </x:c>
      <x:c r="K218" s="4" t="n">
        <x:f>COUNTIFS('Material routes'!$B$6:$B$1505,A218,'Material routes'!$C$6:$C$1505,"Tool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Workshop tools, energy/heat, fixtures, conditions and qualification remain unresolved</x:v>
      </x:c>
      <x:c r="H219" s="4" t="str">
        <x:f>IF(I219=0,"Unassigned",IF(SUMIFS('Material routes'!$Q$6:$Q$1505,'Material routes'!$B$6:$B$1505,A219)&gt;0,"Unassigned","T"&amp;_xlfn.MAXIFS('Material routes'!$P$6:$P$1505,'Material routes'!$B$6:$B$1505,A219)))</x:f>
        <x:v>T2</x:v>
      </x:c>
      <x:c r="I219" s="4" t="n">
        <x:f>SUM(COUNTIFS('Material routes'!$B$6:$B$1505,A219,'Material routes'!$C$6:$C$1505,"Ingredient candidate"),COUNTIFS('Material routes'!$B$6:$B$1505,A219,'Material routes'!$C$6:$C$1505,"Consumed input"),COUNTIFS('Material routes'!$B$6:$B$1505,A219,'Material routes'!$C$6:$C$1505,"Contained input"),COUNTIFS('Material routes'!$B$6:$B$1505,A219,'Material routes'!$C$6:$C$1505,"Transform input"))</x:f>
        <x:v>2</x:v>
      </x:c>
      <x:c r="J219" s="4" t="n">
        <x:f>COUNTIFS('Material routes'!$B$6:$B$1505,A219,'Material routes'!$C$6:$C$1505,"Output")</x:f>
        <x:v>1</x:v>
      </x:c>
      <x:c r="K219" s="4" t="n">
        <x:f>COUNTIFS('Material routes'!$B$6:$B$1505,A219,'Material routes'!$C$6:$C$1505,"Tool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Workshop tools, energy/heat, fixtures, conditions and qualification remain unresolved</x:v>
      </x:c>
      <x:c r="H220" s="4" t="str">
        <x:f>IF(I220=0,"Unassigned",IF(SUMIFS('Material routes'!$Q$6:$Q$1505,'Material routes'!$B$6:$B$1505,A220)&gt;0,"Unassigned","T"&amp;_xlfn.MAXIFS('Material routes'!$P$6:$P$1505,'Material routes'!$B$6:$B$1505,A220)))</x:f>
        <x:v>T2</x:v>
      </x:c>
      <x:c r="I220" s="4" t="n">
        <x:f>SUM(COUNTIFS('Material routes'!$B$6:$B$1505,A220,'Material routes'!$C$6:$C$1505,"Ingredient candidate"),COUNTIFS('Material routes'!$B$6:$B$1505,A220,'Material routes'!$C$6:$C$1505,"Consumed input"),COUNTIFS('Material routes'!$B$6:$B$1505,A220,'Material routes'!$C$6:$C$1505,"Contained input"),COUNTIFS('Material routes'!$B$6:$B$1505,A220,'Material routes'!$C$6:$C$1505,"Transform input"))</x:f>
        <x:v>2</x:v>
      </x:c>
      <x:c r="J220" s="4" t="n">
        <x:f>COUNTIFS('Material routes'!$B$6:$B$1505,A220,'Material routes'!$C$6:$C$1505,"Output")</x:f>
        <x:v>1</x:v>
      </x:c>
      <x:c r="K220" s="4" t="n">
        <x:f>COUNTIFS('Material routes'!$B$6:$B$1505,A220,'Material routes'!$C$6:$C$1505,"Tool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Workshop tools, energy/heat, fixtures, conditions and qualification remain unresolved</x:v>
      </x:c>
      <x:c r="H221" s="4" t="str">
        <x:f>IF(I221=0,"Unassigned",IF(SUMIFS('Material routes'!$Q$6:$Q$1505,'Material routes'!$B$6:$B$1505,A221)&gt;0,"Unassigned","T"&amp;_xlfn.MAXIFS('Material routes'!$P$6:$P$1505,'Material routes'!$B$6:$B$1505,A221)))</x:f>
        <x:v>T3</x:v>
      </x:c>
      <x:c r="I221" s="4" t="n">
        <x:f>SUM(COUNTIFS('Material routes'!$B$6:$B$1505,A221,'Material routes'!$C$6:$C$1505,"Ingredient candidate"),COUNTIFS('Material routes'!$B$6:$B$1505,A221,'Material routes'!$C$6:$C$1505,"Consumed input"),COUNTIFS('Material routes'!$B$6:$B$1505,A221,'Material routes'!$C$6:$C$1505,"Contained input"),COUNTIFS('Material routes'!$B$6:$B$1505,A221,'Material routes'!$C$6:$C$1505,"Transform input"))</x:f>
        <x:v>3</x:v>
      </x:c>
      <x:c r="J221" s="4" t="n">
        <x:f>COUNTIFS('Material routes'!$B$6:$B$1505,A221,'Material routes'!$C$6:$C$1505,"Output")</x:f>
        <x:v>1</x:v>
      </x:c>
      <x:c r="K221" s="4" t="n">
        <x:f>COUNTIFS('Material routes'!$B$6:$B$1505,A221,'Material routes'!$C$6:$C$1505,"Tool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Workshop tools, energy/heat, fixtures, conditions and qualification remain unresolved</x:v>
      </x:c>
      <x:c r="H222" s="4" t="str">
        <x:f>IF(I222=0,"Unassigned",IF(SUMIFS('Material routes'!$Q$6:$Q$1505,'Material routes'!$B$6:$B$1505,A222)&gt;0,"Unassigned","T"&amp;_xlfn.MAXIFS('Material routes'!$P$6:$P$1505,'Material routes'!$B$6:$B$1505,A222)))</x:f>
        <x:v>T2</x:v>
      </x:c>
      <x:c r="I222" s="4" t="n">
        <x:f>SUM(COUNTIFS('Material routes'!$B$6:$B$1505,A222,'Material routes'!$C$6:$C$1505,"Ingredient candidate"),COUNTIFS('Material routes'!$B$6:$B$1505,A222,'Material routes'!$C$6:$C$1505,"Consumed input"),COUNTIFS('Material routes'!$B$6:$B$1505,A222,'Material routes'!$C$6:$C$1505,"Contained input"),COUNTIFS('Material routes'!$B$6:$B$1505,A222,'Material routes'!$C$6:$C$1505,"Transform input"))</x:f>
        <x:v>2</x:v>
      </x:c>
      <x:c r="J222" s="4" t="n">
        <x:f>COUNTIFS('Material routes'!$B$6:$B$1505,A222,'Material routes'!$C$6:$C$1505,"Output")</x:f>
        <x:v>1</x:v>
      </x:c>
      <x:c r="K222" s="4" t="n">
        <x:f>COUNTIFS('Material routes'!$B$6:$B$1505,A222,'Material routes'!$C$6:$C$1505,"Tool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Workshop tools, energy/heat, fixtures, conditions and qualification remain unresolved</x:v>
      </x:c>
      <x:c r="H223" s="4" t="str">
        <x:f>IF(I223=0,"Unassigned",IF(SUMIFS('Material routes'!$Q$6:$Q$1505,'Material routes'!$B$6:$B$1505,A223)&gt;0,"Unassigned","T"&amp;_xlfn.MAXIFS('Material routes'!$P$6:$P$1505,'Material routes'!$B$6:$B$1505,A223)))</x:f>
        <x:v>T3</x:v>
      </x:c>
      <x:c r="I223" s="4" t="n">
        <x:f>SUM(COUNTIFS('Material routes'!$B$6:$B$1505,A223,'Material routes'!$C$6:$C$1505,"Ingredient candidate"),COUNTIFS('Material routes'!$B$6:$B$1505,A223,'Material routes'!$C$6:$C$1505,"Consumed input"),COUNTIFS('Material routes'!$B$6:$B$1505,A223,'Material routes'!$C$6:$C$1505,"Contained input"),COUNTIFS('Material routes'!$B$6:$B$1505,A223,'Material routes'!$C$6:$C$1505,"Transform input"))</x:f>
        <x:v>4</x:v>
      </x:c>
      <x:c r="J223" s="4" t="n">
        <x:f>COUNTIFS('Material routes'!$B$6:$B$1505,A223,'Material routes'!$C$6:$C$1505,"Output")</x:f>
        <x:v>1</x:v>
      </x:c>
      <x:c r="K223" s="4" t="n">
        <x:f>COUNTIFS('Material routes'!$B$6:$B$1505,A223,'Material routes'!$C$6:$C$1505,"Tool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Workshop tools, energy/heat, fixtures, conditions and qualification remain unresolved</x:v>
      </x:c>
      <x:c r="H224" s="4" t="str">
        <x:f>IF(I224=0,"Unassigned",IF(SUMIFS('Material routes'!$Q$6:$Q$1505,'Material routes'!$B$6:$B$1505,A224)&gt;0,"Unassigned","T"&amp;_xlfn.MAXIFS('Material routes'!$P$6:$P$1505,'Material routes'!$B$6:$B$1505,A224)))</x:f>
        <x:v>T2</x:v>
      </x:c>
      <x:c r="I224" s="4" t="n">
        <x:f>SUM(COUNTIFS('Material routes'!$B$6:$B$1505,A224,'Material routes'!$C$6:$C$1505,"Ingredient candidate"),COUNTIFS('Material routes'!$B$6:$B$1505,A224,'Material routes'!$C$6:$C$1505,"Consumed input"),COUNTIFS('Material routes'!$B$6:$B$1505,A224,'Material routes'!$C$6:$C$1505,"Contained input"),COUNTIFS('Material routes'!$B$6:$B$1505,A224,'Material routes'!$C$6:$C$1505,"Transform input"))</x:f>
        <x:v>2</x:v>
      </x:c>
      <x:c r="J224" s="4" t="n">
        <x:f>COUNTIFS('Material routes'!$B$6:$B$1505,A224,'Material routes'!$C$6:$C$1505,"Output")</x:f>
        <x:v>1</x:v>
      </x:c>
      <x:c r="K224" s="4" t="n">
        <x:f>COUNTIFS('Material routes'!$B$6:$B$1505,A224,'Material routes'!$C$6:$C$1505,"Tool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Workshop tools, energy/heat, fixtures, conditions and qualification remain unresolved</x:v>
      </x:c>
      <x:c r="H225" s="4" t="str">
        <x:f>IF(I225=0,"Unassigned",IF(SUMIFS('Material routes'!$Q$6:$Q$1505,'Material routes'!$B$6:$B$1505,A225)&gt;0,"Unassigned","T"&amp;_xlfn.MAXIFS('Material routes'!$P$6:$P$1505,'Material routes'!$B$6:$B$1505,A225)))</x:f>
        <x:v>T3</x:v>
      </x:c>
      <x:c r="I225" s="4" t="n">
        <x:f>SUM(COUNTIFS('Material routes'!$B$6:$B$1505,A225,'Material routes'!$C$6:$C$1505,"Ingredient candidate"),COUNTIFS('Material routes'!$B$6:$B$1505,A225,'Material routes'!$C$6:$C$1505,"Consumed input"),COUNTIFS('Material routes'!$B$6:$B$1505,A225,'Material routes'!$C$6:$C$1505,"Contained input"),COUNTIFS('Material routes'!$B$6:$B$1505,A225,'Material routes'!$C$6:$C$1505,"Transform input"))</x:f>
        <x:v>4</x:v>
      </x:c>
      <x:c r="J225" s="4" t="n">
        <x:f>COUNTIFS('Material routes'!$B$6:$B$1505,A225,'Material routes'!$C$6:$C$1505,"Output")</x:f>
        <x:v>1</x:v>
      </x:c>
      <x:c r="K225" s="4" t="n">
        <x:f>COUNTIFS('Material routes'!$B$6:$B$1505,A225,'Material routes'!$C$6:$C$1505,"Tool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Workshop tools, energy/heat, fixtures, conditions and qualification remain unresolved</x:v>
      </x:c>
      <x:c r="H226" s="4" t="str">
        <x:f>IF(I226=0,"Unassigned",IF(SUMIFS('Material routes'!$Q$6:$Q$1505,'Material routes'!$B$6:$B$1505,A226)&gt;0,"Unassigned","T"&amp;_xlfn.MAXIFS('Material routes'!$P$6:$P$1505,'Material routes'!$B$6:$B$1505,A226)))</x:f>
        <x:v>T3</x:v>
      </x:c>
      <x:c r="I226" s="4" t="n">
        <x:f>SUM(COUNTIFS('Material routes'!$B$6:$B$1505,A226,'Material routes'!$C$6:$C$1505,"Ingredient candidate"),COUNTIFS('Material routes'!$B$6:$B$1505,A226,'Material routes'!$C$6:$C$1505,"Consumed input"),COUNTIFS('Material routes'!$B$6:$B$1505,A226,'Material routes'!$C$6:$C$1505,"Contained input"),COUNTIFS('Material routes'!$B$6:$B$1505,A226,'Material routes'!$C$6:$C$1505,"Transform input"))</x:f>
        <x:v>3</x:v>
      </x:c>
      <x:c r="J226" s="4" t="n">
        <x:f>COUNTIFS('Material routes'!$B$6:$B$1505,A226,'Material routes'!$C$6:$C$1505,"Output")</x:f>
        <x:v>1</x:v>
      </x:c>
      <x:c r="K226" s="4" t="n">
        <x:f>COUNTIFS('Material routes'!$B$6:$B$1505,A226,'Material routes'!$C$6:$C$1505,"Tool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Workshop tools, energy/heat, fixtures, conditions and qualification remain unresolved</x:v>
      </x:c>
      <x:c r="H227" s="4" t="str">
        <x:f>IF(I227=0,"Unassigned",IF(SUMIFS('Material routes'!$Q$6:$Q$1505,'Material routes'!$B$6:$B$1505,A227)&gt;0,"Unassigned","T"&amp;_xlfn.MAXIFS('Material routes'!$P$6:$P$1505,'Material routes'!$B$6:$B$1505,A227)))</x:f>
        <x:v>T0</x:v>
      </x:c>
      <x:c r="I227" s="4" t="n">
        <x:f>SUM(COUNTIFS('Material routes'!$B$6:$B$1505,A227,'Material routes'!$C$6:$C$1505,"Ingredient candidate"),COUNTIFS('Material routes'!$B$6:$B$1505,A227,'Material routes'!$C$6:$C$1505,"Consumed input"),COUNTIFS('Material routes'!$B$6:$B$1505,A227,'Material routes'!$C$6:$C$1505,"Contained input"),COUNTIFS('Material routes'!$B$6:$B$1505,A227,'Material routes'!$C$6:$C$1505,"Transform input"))</x:f>
        <x:v>1</x:v>
      </x:c>
      <x:c r="J227" s="4" t="n">
        <x:f>COUNTIFS('Material routes'!$B$6:$B$1505,A227,'Material routes'!$C$6:$C$1505,"Output")</x:f>
        <x:v>1</x:v>
      </x:c>
      <x:c r="K227" s="4" t="n">
        <x:f>COUNTIFS('Material routes'!$B$6:$B$1505,A227,'Material routes'!$C$6:$C$1505,"Tool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Workshop tools, energy/heat, fixtures, conditions and qualification remain unresolved</x:v>
      </x:c>
      <x:c r="H228" s="4" t="str">
        <x:f>IF(I228=0,"Unassigned",IF(SUMIFS('Material routes'!$Q$6:$Q$1505,'Material routes'!$B$6:$B$1505,A228)&gt;0,"Unassigned","T"&amp;_xlfn.MAXIFS('Material routes'!$P$6:$P$1505,'Material routes'!$B$6:$B$1505,A228)))</x:f>
        <x:v>T0</x:v>
      </x:c>
      <x:c r="I228" s="4" t="n">
        <x:f>SUM(COUNTIFS('Material routes'!$B$6:$B$1505,A228,'Material routes'!$C$6:$C$1505,"Ingredient candidate"),COUNTIFS('Material routes'!$B$6:$B$1505,A228,'Material routes'!$C$6:$C$1505,"Consumed input"),COUNTIFS('Material routes'!$B$6:$B$1505,A228,'Material routes'!$C$6:$C$1505,"Contained input"),COUNTIFS('Material routes'!$B$6:$B$1505,A228,'Material routes'!$C$6:$C$1505,"Transform input"))</x:f>
        <x:v>1</x:v>
      </x:c>
      <x:c r="J228" s="4" t="n">
        <x:f>COUNTIFS('Material routes'!$B$6:$B$1505,A228,'Material routes'!$C$6:$C$1505,"Output")</x:f>
        <x:v>1</x:v>
      </x:c>
      <x:c r="K228" s="4" t="n">
        <x:f>COUNTIFS('Material routes'!$B$6:$B$1505,A228,'Material routes'!$C$6:$C$1505,"Tool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Workshop tools, energy/heat, fixtures, conditions and qualification remain unresolved</x:v>
      </x:c>
      <x:c r="H229" s="4" t="str">
        <x:f>IF(I229=0,"Unassigned",IF(SUMIFS('Material routes'!$Q$6:$Q$1505,'Material routes'!$B$6:$B$1505,A229)&gt;0,"Unassigned","T"&amp;_xlfn.MAXIFS('Material routes'!$P$6:$P$1505,'Material routes'!$B$6:$B$1505,A229)))</x:f>
        <x:v>T2</x:v>
      </x:c>
      <x:c r="I229" s="4" t="n">
        <x:f>SUM(COUNTIFS('Material routes'!$B$6:$B$1505,A229,'Material routes'!$C$6:$C$1505,"Ingredient candidate"),COUNTIFS('Material routes'!$B$6:$B$1505,A229,'Material routes'!$C$6:$C$1505,"Consumed input"),COUNTIFS('Material routes'!$B$6:$B$1505,A229,'Material routes'!$C$6:$C$1505,"Contained input"),COUNTIFS('Material routes'!$B$6:$B$1505,A229,'Material routes'!$C$6:$C$1505,"Transform input"))</x:f>
        <x:v>3</x:v>
      </x:c>
      <x:c r="J229" s="4" t="n">
        <x:f>COUNTIFS('Material routes'!$B$6:$B$1505,A229,'Material routes'!$C$6:$C$1505,"Output")</x:f>
        <x:v>1</x:v>
      </x:c>
      <x:c r="K229" s="4" t="n">
        <x:f>COUNTIFS('Material routes'!$B$6:$B$1505,A229,'Material routes'!$C$6:$C$1505,"Tool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Workshop tools, energy/heat, fixtures, conditions and qualification remain unresolved</x:v>
      </x:c>
      <x:c r="H230" s="4" t="str">
        <x:f>IF(I230=0,"Unassigned",IF(SUMIFS('Material routes'!$Q$6:$Q$1505,'Material routes'!$B$6:$B$1505,A230)&gt;0,"Unassigned","T"&amp;_xlfn.MAXIFS('Material routes'!$P$6:$P$1505,'Material routes'!$B$6:$B$1505,A230)))</x:f>
        <x:v>T1</x:v>
      </x:c>
      <x:c r="I230" s="4" t="n">
        <x:f>SUM(COUNTIFS('Material routes'!$B$6:$B$1505,A230,'Material routes'!$C$6:$C$1505,"Ingredient candidate"),COUNTIFS('Material routes'!$B$6:$B$1505,A230,'Material routes'!$C$6:$C$1505,"Consumed input"),COUNTIFS('Material routes'!$B$6:$B$1505,A230,'Material routes'!$C$6:$C$1505,"Contained input"),COUNTIFS('Material routes'!$B$6:$B$1505,A230,'Material routes'!$C$6:$C$1505,"Transform input"))</x:f>
        <x:v>2</x:v>
      </x:c>
      <x:c r="J230" s="4" t="n">
        <x:f>COUNTIFS('Material routes'!$B$6:$B$1505,A230,'Material routes'!$C$6:$C$1505,"Output")</x:f>
        <x:v>1</x:v>
      </x:c>
      <x:c r="K230" s="4" t="n">
        <x:f>COUNTIFS('Material routes'!$B$6:$B$1505,A230,'Material routes'!$C$6:$C$1505,"Tool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Workshop tools, energy/heat, fixtures, conditions and qualification remain unresolved</x:v>
      </x:c>
      <x:c r="H231" s="4" t="str">
        <x:f>IF(I231=0,"Unassigned",IF(SUMIFS('Material routes'!$Q$6:$Q$1505,'Material routes'!$B$6:$B$1505,A231)&gt;0,"Unassigned","T"&amp;_xlfn.MAXIFS('Material routes'!$P$6:$P$1505,'Material routes'!$B$6:$B$1505,A231)))</x:f>
        <x:v>T1</x:v>
      </x:c>
      <x:c r="I231" s="4" t="n">
        <x:f>SUM(COUNTIFS('Material routes'!$B$6:$B$1505,A231,'Material routes'!$C$6:$C$1505,"Ingredient candidate"),COUNTIFS('Material routes'!$B$6:$B$1505,A231,'Material routes'!$C$6:$C$1505,"Consumed input"),COUNTIFS('Material routes'!$B$6:$B$1505,A231,'Material routes'!$C$6:$C$1505,"Contained input"),COUNTIFS('Material routes'!$B$6:$B$1505,A231,'Material routes'!$C$6:$C$1505,"Transform input"))</x:f>
        <x:v>3</x:v>
      </x:c>
      <x:c r="J231" s="4" t="n">
        <x:f>COUNTIFS('Material routes'!$B$6:$B$1505,A231,'Material routes'!$C$6:$C$1505,"Output")</x:f>
        <x:v>1</x:v>
      </x:c>
      <x:c r="K231" s="4" t="n">
        <x:f>COUNTIFS('Material routes'!$B$6:$B$1505,A231,'Material routes'!$C$6:$C$1505,"Tool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Workshop tools, energy/heat, fixtures, conditions and qualification remain unresolved</x:v>
      </x:c>
      <x:c r="H232" s="4" t="str">
        <x:f>IF(I232=0,"Unassigned",IF(SUMIFS('Material routes'!$Q$6:$Q$1505,'Material routes'!$B$6:$B$1505,A232)&gt;0,"Unassigned","T"&amp;_xlfn.MAXIFS('Material routes'!$P$6:$P$1505,'Material routes'!$B$6:$B$1505,A232)))</x:f>
        <x:v>T0</x:v>
      </x:c>
      <x:c r="I232" s="4" t="n">
        <x:f>SUM(COUNTIFS('Material routes'!$B$6:$B$1505,A232,'Material routes'!$C$6:$C$1505,"Ingredient candidate"),COUNTIFS('Material routes'!$B$6:$B$1505,A232,'Material routes'!$C$6:$C$1505,"Consumed input"),COUNTIFS('Material routes'!$B$6:$B$1505,A232,'Material routes'!$C$6:$C$1505,"Contained input"),COUNTIFS('Material routes'!$B$6:$B$1505,A232,'Material routes'!$C$6:$C$1505,"Transform input"))</x:f>
        <x:v>2</x:v>
      </x:c>
      <x:c r="J232" s="4" t="n">
        <x:f>COUNTIFS('Material routes'!$B$6:$B$1505,A232,'Material routes'!$C$6:$C$1505,"Output")</x:f>
        <x:v>1</x:v>
      </x:c>
      <x:c r="K232" s="4" t="n">
        <x:f>COUNTIFS('Material routes'!$B$6:$B$1505,A232,'Material routes'!$C$6:$C$1505,"Tool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Specialist tools, contained processing, heat/power, fixtures and qualification unresolved</x:v>
      </x:c>
      <x:c r="H233" s="4" t="str">
        <x:f>IF(I233=0,"Unassigned",IF(SUMIFS('Material routes'!$Q$6:$Q$1505,'Material routes'!$B$6:$B$1505,A233)&gt;0,"Unassigned","T"&amp;_xlfn.MAXIFS('Material routes'!$P$6:$P$1505,'Material routes'!$B$6:$B$1505,A233)))</x:f>
        <x:v>T0</x:v>
      </x:c>
      <x:c r="I233" s="4" t="n">
        <x:f>SUM(COUNTIFS('Material routes'!$B$6:$B$1505,A233,'Material routes'!$C$6:$C$1505,"Ingredient candidate"),COUNTIFS('Material routes'!$B$6:$B$1505,A233,'Material routes'!$C$6:$C$1505,"Consumed input"),COUNTIFS('Material routes'!$B$6:$B$1505,A233,'Material routes'!$C$6:$C$1505,"Contained input"),COUNTIFS('Material routes'!$B$6:$B$1505,A233,'Material routes'!$C$6:$C$1505,"Transform input"))</x:f>
        <x:v>1</x:v>
      </x:c>
      <x:c r="J233" s="4" t="n">
        <x:f>COUNTIFS('Material routes'!$B$6:$B$1505,A233,'Material routes'!$C$6:$C$1505,"Output")</x:f>
        <x:v>1</x:v>
      </x:c>
      <x:c r="K233" s="4" t="n">
        <x:f>COUNTIFS('Material routes'!$B$6:$B$1505,A233,'Material routes'!$C$6:$C$1505,"Tool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Specialist tools, contained processing, heat/power, fixtures and qualification unresolved</x:v>
      </x:c>
      <x:c r="H234" s="4" t="str">
        <x:f>IF(I234=0,"Unassigned",IF(SUMIFS('Material routes'!$Q$6:$Q$1505,'Material routes'!$B$6:$B$1505,A234)&gt;0,"Unassigned","T"&amp;_xlfn.MAXIFS('Material routes'!$P$6:$P$1505,'Material routes'!$B$6:$B$1505,A234)))</x:f>
        <x:v>T1</x:v>
      </x:c>
      <x:c r="I234" s="4" t="n">
        <x:f>SUM(COUNTIFS('Material routes'!$B$6:$B$1505,A234,'Material routes'!$C$6:$C$1505,"Ingredient candidate"),COUNTIFS('Material routes'!$B$6:$B$1505,A234,'Material routes'!$C$6:$C$1505,"Consumed input"),COUNTIFS('Material routes'!$B$6:$B$1505,A234,'Material routes'!$C$6:$C$1505,"Contained input"),COUNTIFS('Material routes'!$B$6:$B$1505,A234,'Material routes'!$C$6:$C$1505,"Transform input"))</x:f>
        <x:v>3</x:v>
      </x:c>
      <x:c r="J234" s="4" t="n">
        <x:f>COUNTIFS('Material routes'!$B$6:$B$1505,A234,'Material routes'!$C$6:$C$1505,"Output")</x:f>
        <x:v>1</x:v>
      </x:c>
      <x:c r="K234" s="4" t="n">
        <x:f>COUNTIFS('Material routes'!$B$6:$B$1505,A234,'Material routes'!$C$6:$C$1505,"Tool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Specialist tools, contained processing, heat/power, fixtures and qualification unresolved</x:v>
      </x:c>
      <x:c r="H235" s="4" t="str">
        <x:f>IF(I235=0,"Unassigned",IF(SUMIFS('Material routes'!$Q$6:$Q$1505,'Material routes'!$B$6:$B$1505,A235)&gt;0,"Unassigned","T"&amp;_xlfn.MAXIFS('Material routes'!$P$6:$P$1505,'Material routes'!$B$6:$B$1505,A235)))</x:f>
        <x:v>T2</x:v>
      </x:c>
      <x:c r="I235" s="4" t="n">
        <x:f>SUM(COUNTIFS('Material routes'!$B$6:$B$1505,A235,'Material routes'!$C$6:$C$1505,"Ingredient candidate"),COUNTIFS('Material routes'!$B$6:$B$1505,A235,'Material routes'!$C$6:$C$1505,"Consumed input"),COUNTIFS('Material routes'!$B$6:$B$1505,A235,'Material routes'!$C$6:$C$1505,"Contained input"),COUNTIFS('Material routes'!$B$6:$B$1505,A235,'Material routes'!$C$6:$C$1505,"Transform input"))</x:f>
        <x:v>2</x:v>
      </x:c>
      <x:c r="J235" s="4" t="n">
        <x:f>COUNTIFS('Material routes'!$B$6:$B$1505,A235,'Material routes'!$C$6:$C$1505,"Output")</x:f>
        <x:v>1</x:v>
      </x:c>
      <x:c r="K235" s="4" t="n">
        <x:f>COUNTIFS('Material routes'!$B$6:$B$1505,A235,'Material routes'!$C$6:$C$1505,"Tool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Specialist tools, contained processing, heat/power, fixtures and qualification unresolved</x:v>
      </x:c>
      <x:c r="H236" s="4" t="str">
        <x:f>IF(I236=0,"Unassigned",IF(SUMIFS('Material routes'!$Q$6:$Q$1505,'Material routes'!$B$6:$B$1505,A236)&gt;0,"Unassigned","T"&amp;_xlfn.MAXIFS('Material routes'!$P$6:$P$1505,'Material routes'!$B$6:$B$1505,A236)))</x:f>
        <x:v>T3</x:v>
      </x:c>
      <x:c r="I236" s="4" t="n">
        <x:f>SUM(COUNTIFS('Material routes'!$B$6:$B$1505,A236,'Material routes'!$C$6:$C$1505,"Ingredient candidate"),COUNTIFS('Material routes'!$B$6:$B$1505,A236,'Material routes'!$C$6:$C$1505,"Consumed input"),COUNTIFS('Material routes'!$B$6:$B$1505,A236,'Material routes'!$C$6:$C$1505,"Contained input"),COUNTIFS('Material routes'!$B$6:$B$1505,A236,'Material routes'!$C$6:$C$1505,"Transform input"))</x:f>
        <x:v>3</x:v>
      </x:c>
      <x:c r="J236" s="4" t="n">
        <x:f>COUNTIFS('Material routes'!$B$6:$B$1505,A236,'Material routes'!$C$6:$C$1505,"Output")</x:f>
        <x:v>1</x:v>
      </x:c>
      <x:c r="K236" s="4" t="n">
        <x:f>COUNTIFS('Material routes'!$B$6:$B$1505,A236,'Material routes'!$C$6:$C$1505,"Tool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Specialist tools, contained processing, heat/power, fixtures and qualification unresolved</x:v>
      </x:c>
      <x:c r="H237" s="4" t="str">
        <x:f>IF(I237=0,"Unassigned",IF(SUMIFS('Material routes'!$Q$6:$Q$1505,'Material routes'!$B$6:$B$1505,A237)&gt;0,"Unassigned","T"&amp;_xlfn.MAXIFS('Material routes'!$P$6:$P$1505,'Material routes'!$B$6:$B$1505,A237)))</x:f>
        <x:v>T0</x:v>
      </x:c>
      <x:c r="I237" s="4" t="n">
        <x:f>SUM(COUNTIFS('Material routes'!$B$6:$B$1505,A237,'Material routes'!$C$6:$C$1505,"Ingredient candidate"),COUNTIFS('Material routes'!$B$6:$B$1505,A237,'Material routes'!$C$6:$C$1505,"Consumed input"),COUNTIFS('Material routes'!$B$6:$B$1505,A237,'Material routes'!$C$6:$C$1505,"Contained input"),COUNTIFS('Material routes'!$B$6:$B$1505,A237,'Material routes'!$C$6:$C$1505,"Transform input"))</x:f>
        <x:v>1</x:v>
      </x:c>
      <x:c r="J237" s="4" t="n">
        <x:f>COUNTIFS('Material routes'!$B$6:$B$1505,A237,'Material routes'!$C$6:$C$1505,"Output")</x:f>
        <x:v>1</x:v>
      </x:c>
      <x:c r="K237" s="4" t="n">
        <x:f>COUNTIFS('Material routes'!$B$6:$B$1505,A237,'Material routes'!$C$6:$C$1505,"Tool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Specialist tools, contained processing, heat/power, fixtures and qualification unresolved</x:v>
      </x:c>
      <x:c r="H238" s="4" t="str">
        <x:f>IF(I238=0,"Unassigned",IF(SUMIFS('Material routes'!$Q$6:$Q$1505,'Material routes'!$B$6:$B$1505,A238)&gt;0,"Unassigned","T"&amp;_xlfn.MAXIFS('Material routes'!$P$6:$P$1505,'Material routes'!$B$6:$B$1505,A238)))</x:f>
        <x:v>T0</x:v>
      </x:c>
      <x:c r="I238" s="4" t="n">
        <x:f>SUM(COUNTIFS('Material routes'!$B$6:$B$1505,A238,'Material routes'!$C$6:$C$1505,"Ingredient candidate"),COUNTIFS('Material routes'!$B$6:$B$1505,A238,'Material routes'!$C$6:$C$1505,"Consumed input"),COUNTIFS('Material routes'!$B$6:$B$1505,A238,'Material routes'!$C$6:$C$1505,"Contained input"),COUNTIFS('Material routes'!$B$6:$B$1505,A238,'Material routes'!$C$6:$C$1505,"Transform input"))</x:f>
        <x:v>2</x:v>
      </x:c>
      <x:c r="J238" s="4" t="n">
        <x:f>COUNTIFS('Material routes'!$B$6:$B$1505,A238,'Material routes'!$C$6:$C$1505,"Output")</x:f>
        <x:v>1</x:v>
      </x:c>
      <x:c r="K238" s="4" t="n">
        <x:f>COUNTIFS('Material routes'!$B$6:$B$1505,A238,'Material routes'!$C$6:$C$1505,"Tool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Specialist tools, contained processing, heat/power, fixtures and qualification unresolved</x:v>
      </x:c>
      <x:c r="H239" s="4" t="str">
        <x:f>IF(I239=0,"Unassigned",IF(SUMIFS('Material routes'!$Q$6:$Q$1505,'Material routes'!$B$6:$B$1505,A239)&gt;0,"Unassigned","T"&amp;_xlfn.MAXIFS('Material routes'!$P$6:$P$1505,'Material routes'!$B$6:$B$1505,A239)))</x:f>
        <x:v>T0</x:v>
      </x:c>
      <x:c r="I239" s="4" t="n">
        <x:f>SUM(COUNTIFS('Material routes'!$B$6:$B$1505,A239,'Material routes'!$C$6:$C$1505,"Ingredient candidate"),COUNTIFS('Material routes'!$B$6:$B$1505,A239,'Material routes'!$C$6:$C$1505,"Consumed input"),COUNTIFS('Material routes'!$B$6:$B$1505,A239,'Material routes'!$C$6:$C$1505,"Contained input"),COUNTIFS('Material routes'!$B$6:$B$1505,A239,'Material routes'!$C$6:$C$1505,"Transform input"))</x:f>
        <x:v>1</x:v>
      </x:c>
      <x:c r="J239" s="4" t="n">
        <x:f>COUNTIFS('Material routes'!$B$6:$B$1505,A239,'Material routes'!$C$6:$C$1505,"Output")</x:f>
        <x:v>1</x:v>
      </x:c>
      <x:c r="K239" s="4" t="n">
        <x:f>COUNTIFS('Material routes'!$B$6:$B$1505,A239,'Material routes'!$C$6:$C$1505,"Tool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Specialist tools, contained processing, heat/power, fixtures and qualification unresolved</x:v>
      </x:c>
      <x:c r="H240" s="4" t="str">
        <x:f>IF(I240=0,"Unassigned",IF(SUMIFS('Material routes'!$Q$6:$Q$1505,'Material routes'!$B$6:$B$1505,A240)&gt;0,"Unassigned","T"&amp;_xlfn.MAXIFS('Material routes'!$P$6:$P$1505,'Material routes'!$B$6:$B$1505,A240)))</x:f>
        <x:v>T0</x:v>
      </x:c>
      <x:c r="I240" s="4" t="n">
        <x:f>SUM(COUNTIFS('Material routes'!$B$6:$B$1505,A240,'Material routes'!$C$6:$C$1505,"Ingredient candidate"),COUNTIFS('Material routes'!$B$6:$B$1505,A240,'Material routes'!$C$6:$C$1505,"Consumed input"),COUNTIFS('Material routes'!$B$6:$B$1505,A240,'Material routes'!$C$6:$C$1505,"Contained input"),COUNTIFS('Material routes'!$B$6:$B$1505,A240,'Material routes'!$C$6:$C$1505,"Transform input"))</x:f>
        <x:v>1</x:v>
      </x:c>
      <x:c r="J240" s="4" t="n">
        <x:f>COUNTIFS('Material routes'!$B$6:$B$1505,A240,'Material routes'!$C$6:$C$1505,"Output")</x:f>
        <x:v>1</x:v>
      </x:c>
      <x:c r="K240" s="4" t="n">
        <x:f>COUNTIFS('Material routes'!$B$6:$B$1505,A240,'Material routes'!$C$6:$C$1505,"Tool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Specialist tools, contained processing, heat/power, fixtures and qualification unresolved</x:v>
      </x:c>
      <x:c r="H241" s="4" t="str">
        <x:f>IF(I241=0,"Unassigned",IF(SUMIFS('Material routes'!$Q$6:$Q$1505,'Material routes'!$B$6:$B$1505,A241)&gt;0,"Unassigned","T"&amp;_xlfn.MAXIFS('Material routes'!$P$6:$P$1505,'Material routes'!$B$6:$B$1505,A241)))</x:f>
        <x:v>T0</x:v>
      </x:c>
      <x:c r="I241" s="4" t="n">
        <x:f>SUM(COUNTIFS('Material routes'!$B$6:$B$1505,A241,'Material routes'!$C$6:$C$1505,"Ingredient candidate"),COUNTIFS('Material routes'!$B$6:$B$1505,A241,'Material routes'!$C$6:$C$1505,"Consumed input"),COUNTIFS('Material routes'!$B$6:$B$1505,A241,'Material routes'!$C$6:$C$1505,"Contained input"),COUNTIFS('Material routes'!$B$6:$B$1505,A241,'Material routes'!$C$6:$C$1505,"Transform input"))</x:f>
        <x:v>1</x:v>
      </x:c>
      <x:c r="J241" s="4" t="n">
        <x:f>COUNTIFS('Material routes'!$B$6:$B$1505,A241,'Material routes'!$C$6:$C$1505,"Output")</x:f>
        <x:v>1</x:v>
      </x:c>
      <x:c r="K241" s="4" t="n">
        <x:f>COUNTIFS('Material routes'!$B$6:$B$1505,A241,'Material routes'!$C$6:$C$1505,"Tool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Specialist tools, contained processing, heat/power, fixtures and qualification unresolved</x:v>
      </x:c>
      <x:c r="H242" s="4" t="str">
        <x:f>IF(I242=0,"Unassigned",IF(SUMIFS('Material routes'!$Q$6:$Q$1505,'Material routes'!$B$6:$B$1505,A242)&gt;0,"Unassigned","T"&amp;_xlfn.MAXIFS('Material routes'!$P$6:$P$1505,'Material routes'!$B$6:$B$1505,A242)))</x:f>
        <x:v>T1</x:v>
      </x:c>
      <x:c r="I242" s="4" t="n">
        <x:f>SUM(COUNTIFS('Material routes'!$B$6:$B$1505,A242,'Material routes'!$C$6:$C$1505,"Ingredient candidate"),COUNTIFS('Material routes'!$B$6:$B$1505,A242,'Material routes'!$C$6:$C$1505,"Consumed input"),COUNTIFS('Material routes'!$B$6:$B$1505,A242,'Material routes'!$C$6:$C$1505,"Contained input"),COUNTIFS('Material routes'!$B$6:$B$1505,A242,'Material routes'!$C$6:$C$1505,"Transform input"))</x:f>
        <x:v>3</x:v>
      </x:c>
      <x:c r="J242" s="4" t="n">
        <x:f>COUNTIFS('Material routes'!$B$6:$B$1505,A242,'Material routes'!$C$6:$C$1505,"Output")</x:f>
        <x:v>1</x:v>
      </x:c>
      <x:c r="K242" s="4" t="n">
        <x:f>COUNTIFS('Material routes'!$B$6:$B$1505,A242,'Material routes'!$C$6:$C$1505,"Tool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Specialist tools, contained processing, heat/power, fixtures and qualification unresolved</x:v>
      </x:c>
      <x:c r="H243" s="4" t="str">
        <x:f>IF(I243=0,"Unassigned",IF(SUMIFS('Material routes'!$Q$6:$Q$1505,'Material routes'!$B$6:$B$1505,A243)&gt;0,"Unassigned","T"&amp;_xlfn.MAXIFS('Material routes'!$P$6:$P$1505,'Material routes'!$B$6:$B$1505,A243)))</x:f>
        <x:v>T1</x:v>
      </x:c>
      <x:c r="I243" s="4" t="n">
        <x:f>SUM(COUNTIFS('Material routes'!$B$6:$B$1505,A243,'Material routes'!$C$6:$C$1505,"Ingredient candidate"),COUNTIFS('Material routes'!$B$6:$B$1505,A243,'Material routes'!$C$6:$C$1505,"Consumed input"),COUNTIFS('Material routes'!$B$6:$B$1505,A243,'Material routes'!$C$6:$C$1505,"Contained input"),COUNTIFS('Material routes'!$B$6:$B$1505,A243,'Material routes'!$C$6:$C$1505,"Transform input"))</x:f>
        <x:v>3</x:v>
      </x:c>
      <x:c r="J243" s="4" t="n">
        <x:f>COUNTIFS('Material routes'!$B$6:$B$1505,A243,'Material routes'!$C$6:$C$1505,"Output")</x:f>
        <x:v>1</x:v>
      </x:c>
      <x:c r="K243" s="4" t="n">
        <x:f>COUNTIFS('Material routes'!$B$6:$B$1505,A243,'Material routes'!$C$6:$C$1505,"Tool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Specialist tools, contained processing, heat/power, fixtures and qualification unresolved</x:v>
      </x:c>
      <x:c r="H244" s="4" t="str">
        <x:f>IF(I244=0,"Unassigned",IF(SUMIFS('Material routes'!$Q$6:$Q$1505,'Material routes'!$B$6:$B$1505,A244)&gt;0,"Unassigned","T"&amp;_xlfn.MAXIFS('Material routes'!$P$6:$P$1505,'Material routes'!$B$6:$B$1505,A244)))</x:f>
        <x:v>T0</x:v>
      </x:c>
      <x:c r="I244" s="4" t="n">
        <x:f>SUM(COUNTIFS('Material routes'!$B$6:$B$1505,A244,'Material routes'!$C$6:$C$1505,"Ingredient candidate"),COUNTIFS('Material routes'!$B$6:$B$1505,A244,'Material routes'!$C$6:$C$1505,"Consumed input"),COUNTIFS('Material routes'!$B$6:$B$1505,A244,'Material routes'!$C$6:$C$1505,"Contained input"),COUNTIFS('Material routes'!$B$6:$B$1505,A244,'Material routes'!$C$6:$C$1505,"Transform input"))</x:f>
        <x:v>2</x:v>
      </x:c>
      <x:c r="J244" s="4" t="n">
        <x:f>COUNTIFS('Material routes'!$B$6:$B$1505,A244,'Material routes'!$C$6:$C$1505,"Output")</x:f>
        <x:v>1</x:v>
      </x:c>
      <x:c r="K244" s="4" t="n">
        <x:f>COUNTIFS('Material routes'!$B$6:$B$1505,A244,'Material routes'!$C$6:$C$1505,"Tool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Specialist tools, contained processing, heat/power, fixtures and qualification unresolved</x:v>
      </x:c>
      <x:c r="H245" s="4" t="str">
        <x:f>IF(I245=0,"Unassigned",IF(SUMIFS('Material routes'!$Q$6:$Q$1505,'Material routes'!$B$6:$B$1505,A245)&gt;0,"Unassigned","T"&amp;_xlfn.MAXIFS('Material routes'!$P$6:$P$1505,'Material routes'!$B$6:$B$1505,A245)))</x:f>
        <x:v>T0</x:v>
      </x:c>
      <x:c r="I245" s="4" t="n">
        <x:f>SUM(COUNTIFS('Material routes'!$B$6:$B$1505,A245,'Material routes'!$C$6:$C$1505,"Ingredient candidate"),COUNTIFS('Material routes'!$B$6:$B$1505,A245,'Material routes'!$C$6:$C$1505,"Consumed input"),COUNTIFS('Material routes'!$B$6:$B$1505,A245,'Material routes'!$C$6:$C$1505,"Contained input"),COUNTIFS('Material routes'!$B$6:$B$1505,A245,'Material routes'!$C$6:$C$1505,"Transform input"))</x:f>
        <x:v>1</x:v>
      </x:c>
      <x:c r="J245" s="4" t="n">
        <x:f>COUNTIFS('Material routes'!$B$6:$B$1505,A245,'Material routes'!$C$6:$C$1505,"Output")</x:f>
        <x:v>1</x:v>
      </x:c>
      <x:c r="K245" s="4" t="n">
        <x:f>COUNTIFS('Material routes'!$B$6:$B$1505,A245,'Material routes'!$C$6:$C$1505,"Tool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Specialist tools, contained processing, heat/power, fixtures and qualification unresolved</x:v>
      </x:c>
      <x:c r="H246" s="4" t="str">
        <x:f>IF(I246=0,"Unassigned",IF(SUMIFS('Material routes'!$Q$6:$Q$1505,'Material routes'!$B$6:$B$1505,A246)&gt;0,"Unassigned","T"&amp;_xlfn.MAXIFS('Material routes'!$P$6:$P$1505,'Material routes'!$B$6:$B$1505,A246)))</x:f>
        <x:v>T0</x:v>
      </x:c>
      <x:c r="I246" s="4" t="n">
        <x:f>SUM(COUNTIFS('Material routes'!$B$6:$B$1505,A246,'Material routes'!$C$6:$C$1505,"Ingredient candidate"),COUNTIFS('Material routes'!$B$6:$B$1505,A246,'Material routes'!$C$6:$C$1505,"Consumed input"),COUNTIFS('Material routes'!$B$6:$B$1505,A246,'Material routes'!$C$6:$C$1505,"Contained input"),COUNTIFS('Material routes'!$B$6:$B$1505,A246,'Material routes'!$C$6:$C$1505,"Transform input"))</x:f>
        <x:v>1</x:v>
      </x:c>
      <x:c r="J246" s="4" t="n">
        <x:f>COUNTIFS('Material routes'!$B$6:$B$1505,A246,'Material routes'!$C$6:$C$1505,"Output")</x:f>
        <x:v>1</x:v>
      </x:c>
      <x:c r="K246" s="4" t="n">
        <x:f>COUNTIFS('Material routes'!$B$6:$B$1505,A246,'Material routes'!$C$6:$C$1505,"Tool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tools, contained processing, heat/power, fixtures and qualification unresolved</x:v>
      </x:c>
      <x:c r="H247" s="4" t="str">
        <x:f>IF(I247=0,"Unassigned",IF(SUMIFS('Material routes'!$Q$6:$Q$1505,'Material routes'!$B$6:$B$1505,A247)&gt;0,"Unassigned","T"&amp;_xlfn.MAXIFS('Material routes'!$P$6:$P$1505,'Material routes'!$B$6:$B$1505,A247)))</x:f>
        <x:v>T1</x:v>
      </x:c>
      <x:c r="I247" s="4" t="n">
        <x:f>SUM(COUNTIFS('Material routes'!$B$6:$B$1505,A247,'Material routes'!$C$6:$C$1505,"Ingredient candidate"),COUNTIFS('Material routes'!$B$6:$B$1505,A247,'Material routes'!$C$6:$C$1505,"Consumed input"),COUNTIFS('Material routes'!$B$6:$B$1505,A247,'Material routes'!$C$6:$C$1505,"Contained input"),COUNTIFS('Material routes'!$B$6:$B$1505,A247,'Material routes'!$C$6:$C$1505,"Transform input"))</x:f>
        <x:v>4</x:v>
      </x:c>
      <x:c r="J247" s="4" t="n">
        <x:f>COUNTIFS('Material routes'!$B$6:$B$1505,A247,'Material routes'!$C$6:$C$1505,"Output")</x:f>
        <x:v>1</x:v>
      </x:c>
      <x:c r="K247" s="4" t="n">
        <x:f>COUNTIFS('Material routes'!$B$6:$B$1505,A247,'Material routes'!$C$6:$C$1505,"Tool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t="str">
        <x:v>design.lore.feedstone_block</x:v>
      </x:c>
      <x:c r="B248" s="4" t="str">
        <x:v>Pressed domestic-beetle feedstone block preparation</x:v>
      </x:c>
      <x:c r="C248" s="4" t="str">
        <x:v>Finished-item crafting</x:v>
      </x:c>
      <x:c r="D248" s="4" t="str">
        <x:v>Proposal</x:v>
      </x:c>
      <x:c r="E248" s="4" t="str">
        <x:v>Partial proposal</x:v>
      </x:c>
      <x:c r="F248" s="4" t="str">
        <x:v>Explore pressing a selected feed mix as a finished livestock ration; no water, nutritional guarantee or invented universal formula.</x:v>
      </x:c>
      <x:c r="G248" s="4" t="str">
        <x:v>Specialist tools, contained processing, heat/power, fixtures and qualification unresolved</x:v>
      </x:c>
      <x:c r="H248" s="4" t="str">
        <x:f>IF(I248=0,"Unassigned",IF(SUMIFS('Material routes'!$Q$6:$Q$1505,'Material routes'!$B$6:$B$1505,A248)&gt;0,"Unassigned","T"&amp;_xlfn.MAXIFS('Material routes'!$P$6:$P$1505,'Material routes'!$B$6:$B$1505,A248)))</x:f>
        <x:v>T2</x:v>
      </x:c>
      <x:c r="I248" s="4" t="n">
        <x:f>SUM(COUNTIFS('Material routes'!$B$6:$B$1505,A248,'Material routes'!$C$6:$C$1505,"Ingredient candidate"),COUNTIFS('Material routes'!$B$6:$B$1505,A248,'Material routes'!$C$6:$C$1505,"Consumed input"),COUNTIFS('Material routes'!$B$6:$B$1505,A248,'Material routes'!$C$6:$C$1505,"Contained input"),COUNTIFS('Material routes'!$B$6:$B$1505,A248,'Material routes'!$C$6:$C$1505,"Transform input"))</x:f>
        <x:v>1</x:v>
      </x:c>
      <x:c r="J248" s="4" t="n">
        <x:f>COUNTIFS('Material routes'!$B$6:$B$1505,A248,'Material routes'!$C$6:$C$1505,"Output")</x:f>
        <x:v>1</x:v>
      </x:c>
      <x:c r="K248" s="4" t="n">
        <x:f>COUNTIFS('Material routes'!$B$6:$B$1505,A248,'Material routes'!$C$6:$C$1505,"Tool candidate")</x:f>
        <x:v>0</x:v>
      </x:c>
      <x:c r="L248"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8" s="4" t="str">
        <x:v>Candidate source-informed route only; no quantities, actual chemical formula, grade or performance guarantee.</x:v>
      </x:c>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tools, contained processing, heat/power, fixtures and qualification unresolved</x:v>
      </x:c>
      <x:c r="H249" s="4" t="str">
        <x:f>IF(I249=0,"Unassigned",IF(SUMIFS('Material routes'!$Q$6:$Q$1505,'Material routes'!$B$6:$B$1505,A249)&gt;0,"Unassigned","T"&amp;_xlfn.MAXIFS('Material routes'!$P$6:$P$1505,'Material routes'!$B$6:$B$1505,A249)))</x:f>
        <x:v>T2</x:v>
      </x:c>
      <x:c r="I249" s="4" t="n">
        <x:f>SUM(COUNTIFS('Material routes'!$B$6:$B$1505,A249,'Material routes'!$C$6:$C$1505,"Ingredient candidate"),COUNTIFS('Material routes'!$B$6:$B$1505,A249,'Material routes'!$C$6:$C$1505,"Consumed input"),COUNTIFS('Material routes'!$B$6:$B$1505,A249,'Material routes'!$C$6:$C$1505,"Contained input"),COUNTIFS('Material routes'!$B$6:$B$1505,A249,'Material routes'!$C$6:$C$1505,"Transform input"))</x:f>
        <x:v>3</x:v>
      </x:c>
      <x:c r="J249" s="4" t="n">
        <x:f>COUNTIFS('Material routes'!$B$6:$B$1505,A249,'Material routes'!$C$6:$C$1505,"Output")</x:f>
        <x:v>1</x:v>
      </x:c>
      <x:c r="K249" s="4" t="n">
        <x:f>COUNTIFS('Material routes'!$B$6:$B$1505,A249,'Material routes'!$C$6:$C$1505,"Tool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Specialist tools, contained processing, heat/power, fixtures and qualification unresolved</x:v>
      </x:c>
      <x:c r="H250" s="4" t="str">
        <x:f>IF(I250=0,"Unassigned",IF(SUMIFS('Material routes'!$Q$6:$Q$1505,'Material routes'!$B$6:$B$1505,A250)&gt;0,"Unassigned","T"&amp;_xlfn.MAXIFS('Material routes'!$P$6:$P$1505,'Material routes'!$B$6:$B$1505,A250)))</x:f>
        <x:v>T2</x:v>
      </x:c>
      <x:c r="I250" s="4" t="n">
        <x:f>SUM(COUNTIFS('Material routes'!$B$6:$B$1505,A250,'Material routes'!$C$6:$C$1505,"Ingredient candidate"),COUNTIFS('Material routes'!$B$6:$B$1505,A250,'Material routes'!$C$6:$C$1505,"Consumed input"),COUNTIFS('Material routes'!$B$6:$B$1505,A250,'Material routes'!$C$6:$C$1505,"Contained input"),COUNTIFS('Material routes'!$B$6:$B$1505,A250,'Material routes'!$C$6:$C$1505,"Transform input"))</x:f>
        <x:v>2</x:v>
      </x:c>
      <x:c r="J250" s="4" t="n">
        <x:f>COUNTIFS('Material routes'!$B$6:$B$1505,A250,'Material routes'!$C$6:$C$1505,"Output")</x:f>
        <x:v>1</x:v>
      </x:c>
      <x:c r="K250" s="4" t="n">
        <x:f>COUNTIFS('Material routes'!$B$6:$B$1505,A250,'Material routes'!$C$6:$C$1505,"Tool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Specialist tools, contained processing, heat/power, fixtures and qualification unresolved</x:v>
      </x:c>
      <x:c r="H251" s="4" t="str">
        <x:f>IF(I251=0,"Unassigned",IF(SUMIFS('Material routes'!$Q$6:$Q$1505,'Material routes'!$B$6:$B$1505,A251)&gt;0,"Unassigned","T"&amp;_xlfn.MAXIFS('Material routes'!$P$6:$P$1505,'Material routes'!$B$6:$B$1505,A251)))</x:f>
        <x:v>T1</x:v>
      </x:c>
      <x:c r="I251" s="4" t="n">
        <x:f>SUM(COUNTIFS('Material routes'!$B$6:$B$1505,A251,'Material routes'!$C$6:$C$1505,"Ingredient candidate"),COUNTIFS('Material routes'!$B$6:$B$1505,A251,'Material routes'!$C$6:$C$1505,"Consumed input"),COUNTIFS('Material routes'!$B$6:$B$1505,A251,'Material routes'!$C$6:$C$1505,"Contained input"),COUNTIFS('Material routes'!$B$6:$B$1505,A251,'Material routes'!$C$6:$C$1505,"Transform input"))</x:f>
        <x:v>2</x:v>
      </x:c>
      <x:c r="J251" s="4" t="n">
        <x:f>COUNTIFS('Material routes'!$B$6:$B$1505,A251,'Material routes'!$C$6:$C$1505,"Output")</x:f>
        <x:v>1</x:v>
      </x:c>
      <x:c r="K251" s="4" t="n">
        <x:f>COUNTIFS('Material routes'!$B$6:$B$1505,A251,'Material routes'!$C$6:$C$1505,"Tool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Specialist tools, contained processing, heat/power, fixtures and qualification unresolved</x:v>
      </x:c>
      <x:c r="H252" s="4" t="str">
        <x:f>IF(I252=0,"Unassigned",IF(SUMIFS('Material routes'!$Q$6:$Q$1505,'Material routes'!$B$6:$B$1505,A252)&gt;0,"Unassigned","T"&amp;_xlfn.MAXIFS('Material routes'!$P$6:$P$1505,'Material routes'!$B$6:$B$1505,A252)))</x:f>
        <x:v>T1</x:v>
      </x:c>
      <x:c r="I252" s="4" t="n">
        <x:f>SUM(COUNTIFS('Material routes'!$B$6:$B$1505,A252,'Material routes'!$C$6:$C$1505,"Ingredient candidate"),COUNTIFS('Material routes'!$B$6:$B$1505,A252,'Material routes'!$C$6:$C$1505,"Consumed input"),COUNTIFS('Material routes'!$B$6:$B$1505,A252,'Material routes'!$C$6:$C$1505,"Contained input"),COUNTIFS('Material routes'!$B$6:$B$1505,A252,'Material routes'!$C$6:$C$1505,"Transform input"))</x:f>
        <x:v>1</x:v>
      </x:c>
      <x:c r="J252" s="4" t="n">
        <x:f>COUNTIFS('Material routes'!$B$6:$B$1505,A252,'Material routes'!$C$6:$C$1505,"Output")</x:f>
        <x:v>1</x:v>
      </x:c>
      <x:c r="K252" s="4" t="n">
        <x:f>COUNTIFS('Material routes'!$B$6:$B$1505,A252,'Material routes'!$C$6:$C$1505,"Tool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Specialist tools, contained processing, heat/power, fixtures and qualification unresolved</x:v>
      </x:c>
      <x:c r="H253" s="4" t="str">
        <x:f>IF(I253=0,"Unassigned",IF(SUMIFS('Material routes'!$Q$6:$Q$1505,'Material routes'!$B$6:$B$1505,A253)&gt;0,"Unassigned","T"&amp;_xlfn.MAXIFS('Material routes'!$P$6:$P$1505,'Material routes'!$B$6:$B$1505,A253)))</x:f>
        <x:v>T2</x:v>
      </x:c>
      <x:c r="I253" s="4" t="n">
        <x:f>SUM(COUNTIFS('Material routes'!$B$6:$B$1505,A253,'Material routes'!$C$6:$C$1505,"Ingredient candidate"),COUNTIFS('Material routes'!$B$6:$B$1505,A253,'Material routes'!$C$6:$C$1505,"Consumed input"),COUNTIFS('Material routes'!$B$6:$B$1505,A253,'Material routes'!$C$6:$C$1505,"Contained input"),COUNTIFS('Material routes'!$B$6:$B$1505,A253,'Material routes'!$C$6:$C$1505,"Transform input"))</x:f>
        <x:v>3</x:v>
      </x:c>
      <x:c r="J253" s="4" t="n">
        <x:f>COUNTIFS('Material routes'!$B$6:$B$1505,A253,'Material routes'!$C$6:$C$1505,"Output")</x:f>
        <x:v>1</x:v>
      </x:c>
      <x:c r="K253" s="4" t="n">
        <x:f>COUNTIFS('Material routes'!$B$6:$B$1505,A253,'Material routes'!$C$6:$C$1505,"Tool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Specialist tools, contained processing, heat/power, fixtures and qualification unresolved</x:v>
      </x:c>
      <x:c r="H254" s="4" t="str">
        <x:f>IF(I254=0,"Unassigned",IF(SUMIFS('Material routes'!$Q$6:$Q$1505,'Material routes'!$B$6:$B$1505,A254)&gt;0,"Unassigned","T"&amp;_xlfn.MAXIFS('Material routes'!$P$6:$P$1505,'Material routes'!$B$6:$B$1505,A254)))</x:f>
        <x:v>T1</x:v>
      </x:c>
      <x:c r="I254" s="4" t="n">
        <x:f>SUM(COUNTIFS('Material routes'!$B$6:$B$1505,A254,'Material routes'!$C$6:$C$1505,"Ingredient candidate"),COUNTIFS('Material routes'!$B$6:$B$1505,A254,'Material routes'!$C$6:$C$1505,"Consumed input"),COUNTIFS('Material routes'!$B$6:$B$1505,A254,'Material routes'!$C$6:$C$1505,"Contained input"),COUNTIFS('Material routes'!$B$6:$B$1505,A254,'Material routes'!$C$6:$C$1505,"Transform input"))</x:f>
        <x:v>1</x:v>
      </x:c>
      <x:c r="J254" s="4" t="n">
        <x:f>COUNTIFS('Material routes'!$B$6:$B$1505,A254,'Material routes'!$C$6:$C$1505,"Output")</x:f>
        <x:v>1</x:v>
      </x:c>
      <x:c r="K254" s="4" t="n">
        <x:f>COUNTIFS('Material routes'!$B$6:$B$1505,A254,'Material routes'!$C$6:$C$1505,"Tool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Specialist tools, contained processing, heat/power, fixtures and qualification unresolved</x:v>
      </x:c>
      <x:c r="H255" s="4" t="str">
        <x:f>IF(I255=0,"Unassigned",IF(SUMIFS('Material routes'!$Q$6:$Q$1505,'Material routes'!$B$6:$B$1505,A255)&gt;0,"Unassigned","T"&amp;_xlfn.MAXIFS('Material routes'!$P$6:$P$1505,'Material routes'!$B$6:$B$1505,A255)))</x:f>
        <x:v>T2</x:v>
      </x:c>
      <x:c r="I255" s="4" t="n">
        <x:f>SUM(COUNTIFS('Material routes'!$B$6:$B$1505,A255,'Material routes'!$C$6:$C$1505,"Ingredient candidate"),COUNTIFS('Material routes'!$B$6:$B$1505,A255,'Material routes'!$C$6:$C$1505,"Consumed input"),COUNTIFS('Material routes'!$B$6:$B$1505,A255,'Material routes'!$C$6:$C$1505,"Contained input"),COUNTIFS('Material routes'!$B$6:$B$1505,A255,'Material routes'!$C$6:$C$1505,"Transform input"))</x:f>
        <x:v>3</x:v>
      </x:c>
      <x:c r="J255" s="4" t="n">
        <x:f>COUNTIFS('Material routes'!$B$6:$B$1505,A255,'Material routes'!$C$6:$C$1505,"Output")</x:f>
        <x:v>1</x:v>
      </x:c>
      <x:c r="K255" s="4" t="n">
        <x:f>COUNTIFS('Material routes'!$B$6:$B$1505,A255,'Material routes'!$C$6:$C$1505,"Tool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Specialist tools, contained processing, heat/power, fixtures and qualification unresolved</x:v>
      </x:c>
      <x:c r="H256" s="4" t="str">
        <x:f>IF(I256=0,"Unassigned",IF(SUMIFS('Material routes'!$Q$6:$Q$1505,'Material routes'!$B$6:$B$1505,A256)&gt;0,"Unassigned","T"&amp;_xlfn.MAXIFS('Material routes'!$P$6:$P$1505,'Material routes'!$B$6:$B$1505,A256)))</x:f>
        <x:v>T2</x:v>
      </x:c>
      <x:c r="I256" s="4" t="n">
        <x:f>SUM(COUNTIFS('Material routes'!$B$6:$B$1505,A256,'Material routes'!$C$6:$C$1505,"Ingredient candidate"),COUNTIFS('Material routes'!$B$6:$B$1505,A256,'Material routes'!$C$6:$C$1505,"Consumed input"),COUNTIFS('Material routes'!$B$6:$B$1505,A256,'Material routes'!$C$6:$C$1505,"Contained input"),COUNTIFS('Material routes'!$B$6:$B$1505,A256,'Material routes'!$C$6:$C$1505,"Transform input"))</x:f>
        <x:v>3</x:v>
      </x:c>
      <x:c r="J256" s="4" t="n">
        <x:f>COUNTIFS('Material routes'!$B$6:$B$1505,A256,'Material routes'!$C$6:$C$1505,"Output")</x:f>
        <x:v>1</x:v>
      </x:c>
      <x:c r="K256" s="4" t="n">
        <x:f>COUNTIFS('Material routes'!$B$6:$B$1505,A256,'Material routes'!$C$6:$C$1505,"Tool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Specialist tools, contained processing, heat/power, fixtures and qualification unresolved</x:v>
      </x:c>
      <x:c r="H257" s="4" t="str">
        <x:f>IF(I257=0,"Unassigned",IF(SUMIFS('Material routes'!$Q$6:$Q$1505,'Material routes'!$B$6:$B$1505,A257)&gt;0,"Unassigned","T"&amp;_xlfn.MAXIFS('Material routes'!$P$6:$P$1505,'Material routes'!$B$6:$B$1505,A257)))</x:f>
        <x:v>T2</x:v>
      </x:c>
      <x:c r="I257" s="4" t="n">
        <x:f>SUM(COUNTIFS('Material routes'!$B$6:$B$1505,A257,'Material routes'!$C$6:$C$1505,"Ingredient candidate"),COUNTIFS('Material routes'!$B$6:$B$1505,A257,'Material routes'!$C$6:$C$1505,"Consumed input"),COUNTIFS('Material routes'!$B$6:$B$1505,A257,'Material routes'!$C$6:$C$1505,"Contained input"),COUNTIFS('Material routes'!$B$6:$B$1505,A257,'Material routes'!$C$6:$C$1505,"Transform input"))</x:f>
        <x:v>2</x:v>
      </x:c>
      <x:c r="J257" s="4" t="n">
        <x:f>COUNTIFS('Material routes'!$B$6:$B$1505,A257,'Material routes'!$C$6:$C$1505,"Output")</x:f>
        <x:v>1</x:v>
      </x:c>
      <x:c r="K257" s="4" t="n">
        <x:f>COUNTIFS('Material routes'!$B$6:$B$1505,A257,'Material routes'!$C$6:$C$1505,"Tool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Specialist tools, contained processing, heat/power, fixtures and qualification unresolved</x:v>
      </x:c>
      <x:c r="H258" s="4" t="str">
        <x:f>IF(I258=0,"Unassigned",IF(SUMIFS('Material routes'!$Q$6:$Q$1505,'Material routes'!$B$6:$B$1505,A258)&gt;0,"Unassigned","T"&amp;_xlfn.MAXIFS('Material routes'!$P$6:$P$1505,'Material routes'!$B$6:$B$1505,A258)))</x:f>
        <x:v>T1</x:v>
      </x:c>
      <x:c r="I258" s="4" t="n">
        <x:f>SUM(COUNTIFS('Material routes'!$B$6:$B$1505,A258,'Material routes'!$C$6:$C$1505,"Ingredient candidate"),COUNTIFS('Material routes'!$B$6:$B$1505,A258,'Material routes'!$C$6:$C$1505,"Consumed input"),COUNTIFS('Material routes'!$B$6:$B$1505,A258,'Material routes'!$C$6:$C$1505,"Contained input"),COUNTIFS('Material routes'!$B$6:$B$1505,A258,'Material routes'!$C$6:$C$1505,"Transform input"))</x:f>
        <x:v>2</x:v>
      </x:c>
      <x:c r="J258" s="4" t="n">
        <x:f>COUNTIFS('Material routes'!$B$6:$B$1505,A258,'Material routes'!$C$6:$C$1505,"Output")</x:f>
        <x:v>1</x:v>
      </x:c>
      <x:c r="K258" s="4" t="n">
        <x:f>COUNTIFS('Material routes'!$B$6:$B$1505,A258,'Material routes'!$C$6:$C$1505,"Tool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tools, contained processing, heat/power, fixtures and qualification unresolved</x:v>
      </x:c>
      <x:c r="H259" s="4" t="str">
        <x:f>IF(I259=0,"Unassigned",IF(SUMIFS('Material routes'!$Q$6:$Q$1505,'Material routes'!$B$6:$B$1505,A259)&gt;0,"Unassigned","T"&amp;_xlfn.MAXIFS('Material routes'!$P$6:$P$1505,'Material routes'!$B$6:$B$1505,A259)))</x:f>
        <x:v>T1</x:v>
      </x:c>
      <x:c r="I259" s="4" t="n">
        <x:f>SUM(COUNTIFS('Material routes'!$B$6:$B$1505,A259,'Material routes'!$C$6:$C$1505,"Ingredient candidate"),COUNTIFS('Material routes'!$B$6:$B$1505,A259,'Material routes'!$C$6:$C$1505,"Consumed input"),COUNTIFS('Material routes'!$B$6:$B$1505,A259,'Material routes'!$C$6:$C$1505,"Contained input"),COUNTIFS('Material routes'!$B$6:$B$1505,A259,'Material routes'!$C$6:$C$1505,"Transform input"))</x:f>
        <x:v>2</x:v>
      </x:c>
      <x:c r="J259" s="4" t="n">
        <x:f>COUNTIFS('Material routes'!$B$6:$B$1505,A259,'Material routes'!$C$6:$C$1505,"Output")</x:f>
        <x:v>1</x:v>
      </x:c>
      <x:c r="K259" s="4" t="n">
        <x:f>COUNTIFS('Material routes'!$B$6:$B$1505,A259,'Material routes'!$C$6:$C$1505,"Tool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Specialist tools, contained processing, heat/power, fixtures and qualification unresolved</x:v>
      </x:c>
      <x:c r="H260" s="4" t="str">
        <x:f>IF(I260=0,"Unassigned",IF(SUMIFS('Material routes'!$Q$6:$Q$1505,'Material routes'!$B$6:$B$1505,A260)&gt;0,"Unassigned","T"&amp;_xlfn.MAXIFS('Material routes'!$P$6:$P$1505,'Material routes'!$B$6:$B$1505,A260)))</x:f>
        <x:v>T2</x:v>
      </x:c>
      <x:c r="I260" s="4" t="n">
        <x:f>SUM(COUNTIFS('Material routes'!$B$6:$B$1505,A260,'Material routes'!$C$6:$C$1505,"Ingredient candidate"),COUNTIFS('Material routes'!$B$6:$B$1505,A260,'Material routes'!$C$6:$C$1505,"Consumed input"),COUNTIFS('Material routes'!$B$6:$B$1505,A260,'Material routes'!$C$6:$C$1505,"Contained input"),COUNTIFS('Material routes'!$B$6:$B$1505,A260,'Material routes'!$C$6:$C$1505,"Transform input"))</x:f>
        <x:v>3</x:v>
      </x:c>
      <x:c r="J260" s="4" t="n">
        <x:f>COUNTIFS('Material routes'!$B$6:$B$1505,A260,'Material routes'!$C$6:$C$1505,"Output")</x:f>
        <x:v>1</x:v>
      </x:c>
      <x:c r="K260" s="4" t="n">
        <x:f>COUNTIFS('Material routes'!$B$6:$B$1505,A260,'Material routes'!$C$6:$C$1505,"Tool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Specialist tools, contained processing, heat/power, fixtures and qualification unresolved</x:v>
      </x:c>
      <x:c r="H261" s="4" t="str">
        <x:f>IF(I261=0,"Unassigned",IF(SUMIFS('Material routes'!$Q$6:$Q$1505,'Material routes'!$B$6:$B$1505,A261)&gt;0,"Unassigned","T"&amp;_xlfn.MAXIFS('Material routes'!$P$6:$P$1505,'Material routes'!$B$6:$B$1505,A261)))</x:f>
        <x:v>T3</x:v>
      </x:c>
      <x:c r="I261" s="4" t="n">
        <x:f>SUM(COUNTIFS('Material routes'!$B$6:$B$1505,A261,'Material routes'!$C$6:$C$1505,"Ingredient candidate"),COUNTIFS('Material routes'!$B$6:$B$1505,A261,'Material routes'!$C$6:$C$1505,"Consumed input"),COUNTIFS('Material routes'!$B$6:$B$1505,A261,'Material routes'!$C$6:$C$1505,"Contained input"),COUNTIFS('Material routes'!$B$6:$B$1505,A261,'Material routes'!$C$6:$C$1505,"Transform input"))</x:f>
        <x:v>3</x:v>
      </x:c>
      <x:c r="J261" s="4" t="n">
        <x:f>COUNTIFS('Material routes'!$B$6:$B$1505,A261,'Material routes'!$C$6:$C$1505,"Output")</x:f>
        <x:v>1</x:v>
      </x:c>
      <x:c r="K261" s="4" t="n">
        <x:f>COUNTIFS('Material routes'!$B$6:$B$1505,A261,'Material routes'!$C$6:$C$1505,"Tool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Specialist tools, contained processing, heat/power, fixtures and qualification unresolved</x:v>
      </x:c>
      <x:c r="H262" s="4" t="str">
        <x:f>IF(I262=0,"Unassigned",IF(SUMIFS('Material routes'!$Q$6:$Q$1505,'Material routes'!$B$6:$B$1505,A262)&gt;0,"Unassigned","T"&amp;_xlfn.MAXIFS('Material routes'!$P$6:$P$1505,'Material routes'!$B$6:$B$1505,A262)))</x:f>
        <x:v>T3</x:v>
      </x:c>
      <x:c r="I262" s="4" t="n">
        <x:f>SUM(COUNTIFS('Material routes'!$B$6:$B$1505,A262,'Material routes'!$C$6:$C$1505,"Ingredient candidate"),COUNTIFS('Material routes'!$B$6:$B$1505,A262,'Material routes'!$C$6:$C$1505,"Consumed input"),COUNTIFS('Material routes'!$B$6:$B$1505,A262,'Material routes'!$C$6:$C$1505,"Contained input"),COUNTIFS('Material routes'!$B$6:$B$1505,A262,'Material routes'!$C$6:$C$1505,"Transform input"))</x:f>
        <x:v>2</x:v>
      </x:c>
      <x:c r="J262" s="4" t="n">
        <x:f>COUNTIFS('Material routes'!$B$6:$B$1505,A262,'Material routes'!$C$6:$C$1505,"Output")</x:f>
        <x:v>1</x:v>
      </x:c>
      <x:c r="K262" s="4" t="n">
        <x:f>COUNTIFS('Material routes'!$B$6:$B$1505,A262,'Material routes'!$C$6:$C$1505,"Tool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Tools, fixtures, contained processing and required energy unresolved</x:v>
      </x:c>
      <x:c r="H263" s="4" t="str">
        <x:f>IF(I263=0,"Unassigned",IF(SUMIFS('Material routes'!$Q$6:$Q$1505,'Material routes'!$B$6:$B$1505,A263)&gt;0,"Unassigned","T"&amp;_xlfn.MAXIFS('Material routes'!$P$6:$P$1505,'Material routes'!$B$6:$B$1505,A263)))</x:f>
        <x:v>T0</x:v>
      </x:c>
      <x:c r="I263" s="4" t="n">
        <x:f>SUM(COUNTIFS('Material routes'!$B$6:$B$1505,A263,'Material routes'!$C$6:$C$1505,"Ingredient candidate"),COUNTIFS('Material routes'!$B$6:$B$1505,A263,'Material routes'!$C$6:$C$1505,"Consumed input"),COUNTIFS('Material routes'!$B$6:$B$1505,A263,'Material routes'!$C$6:$C$1505,"Contained input"),COUNTIFS('Material routes'!$B$6:$B$1505,A263,'Material routes'!$C$6:$C$1505,"Transform input"))</x:f>
        <x:v>1</x:v>
      </x:c>
      <x:c r="J263" s="4" t="n">
        <x:f>COUNTIFS('Material routes'!$B$6:$B$1505,A263,'Material routes'!$C$6:$C$1505,"Output")</x:f>
        <x:v>1</x:v>
      </x:c>
      <x:c r="K263" s="4" t="n">
        <x:f>COUNTIFS('Material routes'!$B$6:$B$1505,A263,'Material routes'!$C$6:$C$1505,"Tool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Tools, fixtures, contained processing and required energy unresolved</x:v>
      </x:c>
      <x:c r="H264" s="4" t="str">
        <x:f>IF(I264=0,"Unassigned",IF(SUMIFS('Material routes'!$Q$6:$Q$1505,'Material routes'!$B$6:$B$1505,A264)&gt;0,"Unassigned","T"&amp;_xlfn.MAXIFS('Material routes'!$P$6:$P$1505,'Material routes'!$B$6:$B$1505,A264)))</x:f>
        <x:v>T0</x:v>
      </x:c>
      <x:c r="I264" s="4" t="n">
        <x:f>SUM(COUNTIFS('Material routes'!$B$6:$B$1505,A264,'Material routes'!$C$6:$C$1505,"Ingredient candidate"),COUNTIFS('Material routes'!$B$6:$B$1505,A264,'Material routes'!$C$6:$C$1505,"Consumed input"),COUNTIFS('Material routes'!$B$6:$B$1505,A264,'Material routes'!$C$6:$C$1505,"Contained input"),COUNTIFS('Material routes'!$B$6:$B$1505,A264,'Material routes'!$C$6:$C$1505,"Transform input"))</x:f>
        <x:v>1</x:v>
      </x:c>
      <x:c r="J264" s="4" t="n">
        <x:f>COUNTIFS('Material routes'!$B$6:$B$1505,A264,'Material routes'!$C$6:$C$1505,"Output")</x:f>
        <x:v>1</x:v>
      </x:c>
      <x:c r="K264" s="4" t="n">
        <x:f>COUNTIFS('Material routes'!$B$6:$B$1505,A264,'Material routes'!$C$6:$C$1505,"Tool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Tools, fixtures, contained processing and required energy unresolved</x:v>
      </x:c>
      <x:c r="H265" s="4" t="str">
        <x:f>IF(I265=0,"Unassigned",IF(SUMIFS('Material routes'!$Q$6:$Q$1505,'Material routes'!$B$6:$B$1505,A265)&gt;0,"Unassigned","T"&amp;_xlfn.MAXIFS('Material routes'!$P$6:$P$1505,'Material routes'!$B$6:$B$1505,A265)))</x:f>
        <x:v>T1</x:v>
      </x:c>
      <x:c r="I265" s="4" t="n">
        <x:f>SUM(COUNTIFS('Material routes'!$B$6:$B$1505,A265,'Material routes'!$C$6:$C$1505,"Ingredient candidate"),COUNTIFS('Material routes'!$B$6:$B$1505,A265,'Material routes'!$C$6:$C$1505,"Consumed input"),COUNTIFS('Material routes'!$B$6:$B$1505,A265,'Material routes'!$C$6:$C$1505,"Contained input"),COUNTIFS('Material routes'!$B$6:$B$1505,A265,'Material routes'!$C$6:$C$1505,"Transform input"))</x:f>
        <x:v>2</x:v>
      </x:c>
      <x:c r="J265" s="4" t="n">
        <x:f>COUNTIFS('Material routes'!$B$6:$B$1505,A265,'Material routes'!$C$6:$C$1505,"Output")</x:f>
        <x:v>1</x:v>
      </x:c>
      <x:c r="K265" s="4" t="n">
        <x:f>COUNTIFS('Material routes'!$B$6:$B$1505,A265,'Material routes'!$C$6:$C$1505,"Tool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Tools, fixtures, contained processing and required energy unresolved</x:v>
      </x:c>
      <x:c r="H266" s="4" t="str">
        <x:f>IF(I266=0,"Unassigned",IF(SUMIFS('Material routes'!$Q$6:$Q$1505,'Material routes'!$B$6:$B$1505,A266)&gt;0,"Unassigned","T"&amp;_xlfn.MAXIFS('Material routes'!$P$6:$P$1505,'Material routes'!$B$6:$B$1505,A266)))</x:f>
        <x:v>T0</x:v>
      </x:c>
      <x:c r="I266" s="4" t="n">
        <x:f>SUM(COUNTIFS('Material routes'!$B$6:$B$1505,A266,'Material routes'!$C$6:$C$1505,"Ingredient candidate"),COUNTIFS('Material routes'!$B$6:$B$1505,A266,'Material routes'!$C$6:$C$1505,"Consumed input"),COUNTIFS('Material routes'!$B$6:$B$1505,A266,'Material routes'!$C$6:$C$1505,"Contained input"),COUNTIFS('Material routes'!$B$6:$B$1505,A266,'Material routes'!$C$6:$C$1505,"Transform input"))</x:f>
        <x:v>1</x:v>
      </x:c>
      <x:c r="J266" s="4" t="n">
        <x:f>COUNTIFS('Material routes'!$B$6:$B$1505,A266,'Material routes'!$C$6:$C$1505,"Output")</x:f>
        <x:v>1</x:v>
      </x:c>
      <x:c r="K266" s="4" t="n">
        <x:f>COUNTIFS('Material routes'!$B$6:$B$1505,A266,'Material routes'!$C$6:$C$1505,"Tool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Tools, fixtures, contained processing and required energy unresolved</x:v>
      </x:c>
      <x:c r="H267" s="4" t="str">
        <x:f>IF(I267=0,"Unassigned",IF(SUMIFS('Material routes'!$Q$6:$Q$1505,'Material routes'!$B$6:$B$1505,A267)&gt;0,"Unassigned","T"&amp;_xlfn.MAXIFS('Material routes'!$P$6:$P$1505,'Material routes'!$B$6:$B$1505,A267)))</x:f>
        <x:v>T1</x:v>
      </x:c>
      <x:c r="I267" s="4" t="n">
        <x:f>SUM(COUNTIFS('Material routes'!$B$6:$B$1505,A267,'Material routes'!$C$6:$C$1505,"Ingredient candidate"),COUNTIFS('Material routes'!$B$6:$B$1505,A267,'Material routes'!$C$6:$C$1505,"Consumed input"),COUNTIFS('Material routes'!$B$6:$B$1505,A267,'Material routes'!$C$6:$C$1505,"Contained input"),COUNTIFS('Material routes'!$B$6:$B$1505,A267,'Material routes'!$C$6:$C$1505,"Transform input"))</x:f>
        <x:v>1</x:v>
      </x:c>
      <x:c r="J267" s="4" t="n">
        <x:f>COUNTIFS('Material routes'!$B$6:$B$1505,A267,'Material routes'!$C$6:$C$1505,"Output")</x:f>
        <x:v>1</x:v>
      </x:c>
      <x:c r="K267" s="4" t="n">
        <x:f>COUNTIFS('Material routes'!$B$6:$B$1505,A267,'Material routes'!$C$6:$C$1505,"Tool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Tools, fixtures, contained processing and required energy unresolved</x:v>
      </x:c>
      <x:c r="H268" s="4" t="str">
        <x:f>IF(I268=0,"Unassigned",IF(SUMIFS('Material routes'!$Q$6:$Q$1505,'Material routes'!$B$6:$B$1505,A268)&gt;0,"Unassigned","T"&amp;_xlfn.MAXIFS('Material routes'!$P$6:$P$1505,'Material routes'!$B$6:$B$1505,A268)))</x:f>
        <x:v>T2</x:v>
      </x:c>
      <x:c r="I268" s="4" t="n">
        <x:f>SUM(COUNTIFS('Material routes'!$B$6:$B$1505,A268,'Material routes'!$C$6:$C$1505,"Ingredient candidate"),COUNTIFS('Material routes'!$B$6:$B$1505,A268,'Material routes'!$C$6:$C$1505,"Consumed input"),COUNTIFS('Material routes'!$B$6:$B$1505,A268,'Material routes'!$C$6:$C$1505,"Contained input"),COUNTIFS('Material routes'!$B$6:$B$1505,A268,'Material routes'!$C$6:$C$1505,"Transform input"))</x:f>
        <x:v>1</x:v>
      </x:c>
      <x:c r="J268" s="4" t="n">
        <x:f>COUNTIFS('Material routes'!$B$6:$B$1505,A268,'Material routes'!$C$6:$C$1505,"Output")</x:f>
        <x:v>1</x:v>
      </x:c>
      <x:c r="K268" s="4" t="n">
        <x:f>COUNTIFS('Material routes'!$B$6:$B$1505,A268,'Material routes'!$C$6:$C$1505,"Tool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Tools, fixtures, contained processing and required energy unresolved</x:v>
      </x:c>
      <x:c r="H269" s="4" t="str">
        <x:f>IF(I269=0,"Unassigned",IF(SUMIFS('Material routes'!$Q$6:$Q$1505,'Material routes'!$B$6:$B$1505,A269)&gt;0,"Unassigned","T"&amp;_xlfn.MAXIFS('Material routes'!$P$6:$P$1505,'Material routes'!$B$6:$B$1505,A269)))</x:f>
        <x:v>T1</x:v>
      </x:c>
      <x:c r="I269" s="4" t="n">
        <x:f>SUM(COUNTIFS('Material routes'!$B$6:$B$1505,A269,'Material routes'!$C$6:$C$1505,"Ingredient candidate"),COUNTIFS('Material routes'!$B$6:$B$1505,A269,'Material routes'!$C$6:$C$1505,"Consumed input"),COUNTIFS('Material routes'!$B$6:$B$1505,A269,'Material routes'!$C$6:$C$1505,"Contained input"),COUNTIFS('Material routes'!$B$6:$B$1505,A269,'Material routes'!$C$6:$C$1505,"Transform input"))</x:f>
        <x:v>3</x:v>
      </x:c>
      <x:c r="J269" s="4" t="n">
        <x:f>COUNTIFS('Material routes'!$B$6:$B$1505,A269,'Material routes'!$C$6:$C$1505,"Output")</x:f>
        <x:v>1</x:v>
      </x:c>
      <x:c r="K269" s="4" t="n">
        <x:f>COUNTIFS('Material routes'!$B$6:$B$1505,A269,'Material routes'!$C$6:$C$1505,"Tool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Tools, fixtures, contained processing and required energy unresolved</x:v>
      </x:c>
      <x:c r="H270" s="4" t="str">
        <x:f>IF(I270=0,"Unassigned",IF(SUMIFS('Material routes'!$Q$6:$Q$1505,'Material routes'!$B$6:$B$1505,A270)&gt;0,"Unassigned","T"&amp;_xlfn.MAXIFS('Material routes'!$P$6:$P$1505,'Material routes'!$B$6:$B$1505,A270)))</x:f>
        <x:v>T3</x:v>
      </x:c>
      <x:c r="I270" s="4" t="n">
        <x:f>SUM(COUNTIFS('Material routes'!$B$6:$B$1505,A270,'Material routes'!$C$6:$C$1505,"Ingredient candidate"),COUNTIFS('Material routes'!$B$6:$B$1505,A270,'Material routes'!$C$6:$C$1505,"Consumed input"),COUNTIFS('Material routes'!$B$6:$B$1505,A270,'Material routes'!$C$6:$C$1505,"Contained input"),COUNTIFS('Material routes'!$B$6:$B$1505,A270,'Material routes'!$C$6:$C$1505,"Transform input"))</x:f>
        <x:v>2</x:v>
      </x:c>
      <x:c r="J270" s="4" t="n">
        <x:f>COUNTIFS('Material routes'!$B$6:$B$1505,A270,'Material routes'!$C$6:$C$1505,"Output")</x:f>
        <x:v>1</x:v>
      </x:c>
      <x:c r="K270" s="4" t="n">
        <x:f>COUNTIFS('Material routes'!$B$6:$B$1505,A270,'Material routes'!$C$6:$C$1505,"Tool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Tools, fixtures, contained processing and required energy unresolved</x:v>
      </x:c>
      <x:c r="H271" s="4" t="str">
        <x:f>IF(I271=0,"Unassigned",IF(SUMIFS('Material routes'!$Q$6:$Q$1505,'Material routes'!$B$6:$B$1505,A271)&gt;0,"Unassigned","T"&amp;_xlfn.MAXIFS('Material routes'!$P$6:$P$1505,'Material routes'!$B$6:$B$1505,A271)))</x:f>
        <x:v>T1</x:v>
      </x:c>
      <x:c r="I271" s="4" t="n">
        <x:f>SUM(COUNTIFS('Material routes'!$B$6:$B$1505,A271,'Material routes'!$C$6:$C$1505,"Ingredient candidate"),COUNTIFS('Material routes'!$B$6:$B$1505,A271,'Material routes'!$C$6:$C$1505,"Consumed input"),COUNTIFS('Material routes'!$B$6:$B$1505,A271,'Material routes'!$C$6:$C$1505,"Contained input"),COUNTIFS('Material routes'!$B$6:$B$1505,A271,'Material routes'!$C$6:$C$1505,"Transform input"))</x:f>
        <x:v>2</x:v>
      </x:c>
      <x:c r="J271" s="4" t="n">
        <x:f>COUNTIFS('Material routes'!$B$6:$B$1505,A271,'Material routes'!$C$6:$C$1505,"Output")</x:f>
        <x:v>1</x:v>
      </x:c>
      <x:c r="K271" s="4" t="n">
        <x:f>COUNTIFS('Material routes'!$B$6:$B$1505,A271,'Material routes'!$C$6:$C$1505,"Tool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Tools, fixtures, contained processing and required energy unresolved</x:v>
      </x:c>
      <x:c r="H272" s="4" t="str">
        <x:f>IF(I272=0,"Unassigned",IF(SUMIFS('Material routes'!$Q$6:$Q$1505,'Material routes'!$B$6:$B$1505,A272)&gt;0,"Unassigned","T"&amp;_xlfn.MAXIFS('Material routes'!$P$6:$P$1505,'Material routes'!$B$6:$B$1505,A272)))</x:f>
        <x:v>T1</x:v>
      </x:c>
      <x:c r="I272" s="4" t="n">
        <x:f>SUM(COUNTIFS('Material routes'!$B$6:$B$1505,A272,'Material routes'!$C$6:$C$1505,"Ingredient candidate"),COUNTIFS('Material routes'!$B$6:$B$1505,A272,'Material routes'!$C$6:$C$1505,"Consumed input"),COUNTIFS('Material routes'!$B$6:$B$1505,A272,'Material routes'!$C$6:$C$1505,"Contained input"),COUNTIFS('Material routes'!$B$6:$B$1505,A272,'Material routes'!$C$6:$C$1505,"Transform input"))</x:f>
        <x:v>2</x:v>
      </x:c>
      <x:c r="J272" s="4" t="n">
        <x:f>COUNTIFS('Material routes'!$B$6:$B$1505,A272,'Material routes'!$C$6:$C$1505,"Output")</x:f>
        <x:v>1</x:v>
      </x:c>
      <x:c r="K272" s="4" t="n">
        <x:f>COUNTIFS('Material routes'!$B$6:$B$1505,A272,'Material routes'!$C$6:$C$1505,"Tool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Tools, fixtures, contained processing and required energy unresolved</x:v>
      </x:c>
      <x:c r="H273" s="4" t="str">
        <x:f>IF(I273=0,"Unassigned",IF(SUMIFS('Material routes'!$Q$6:$Q$1505,'Material routes'!$B$6:$B$1505,A273)&gt;0,"Unassigned","T"&amp;_xlfn.MAXIFS('Material routes'!$P$6:$P$1505,'Material routes'!$B$6:$B$1505,A273)))</x:f>
        <x:v>T1</x:v>
      </x:c>
      <x:c r="I273" s="4" t="n">
        <x:f>SUM(COUNTIFS('Material routes'!$B$6:$B$1505,A273,'Material routes'!$C$6:$C$1505,"Ingredient candidate"),COUNTIFS('Material routes'!$B$6:$B$1505,A273,'Material routes'!$C$6:$C$1505,"Consumed input"),COUNTIFS('Material routes'!$B$6:$B$1505,A273,'Material routes'!$C$6:$C$1505,"Contained input"),COUNTIFS('Material routes'!$B$6:$B$1505,A273,'Material routes'!$C$6:$C$1505,"Transform input"))</x:f>
        <x:v>2</x:v>
      </x:c>
      <x:c r="J273" s="4" t="n">
        <x:f>COUNTIFS('Material routes'!$B$6:$B$1505,A273,'Material routes'!$C$6:$C$1505,"Output")</x:f>
        <x:v>1</x:v>
      </x:c>
      <x:c r="K273" s="4" t="n">
        <x:f>COUNTIFS('Material routes'!$B$6:$B$1505,A273,'Material routes'!$C$6:$C$1505,"Tool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Tools, fixtures, contained processing and required energy unresolved</x:v>
      </x:c>
      <x:c r="H274" s="4" t="str">
        <x:f>IF(I274=0,"Unassigned",IF(SUMIFS('Material routes'!$Q$6:$Q$1505,'Material routes'!$B$6:$B$1505,A274)&gt;0,"Unassigned","T"&amp;_xlfn.MAXIFS('Material routes'!$P$6:$P$1505,'Material routes'!$B$6:$B$1505,A274)))</x:f>
        <x:v>T1</x:v>
      </x:c>
      <x:c r="I274" s="4" t="n">
        <x:f>SUM(COUNTIFS('Material routes'!$B$6:$B$1505,A274,'Material routes'!$C$6:$C$1505,"Ingredient candidate"),COUNTIFS('Material routes'!$B$6:$B$1505,A274,'Material routes'!$C$6:$C$1505,"Consumed input"),COUNTIFS('Material routes'!$B$6:$B$1505,A274,'Material routes'!$C$6:$C$1505,"Contained input"),COUNTIFS('Material routes'!$B$6:$B$1505,A274,'Material routes'!$C$6:$C$1505,"Transform input"))</x:f>
        <x:v>2</x:v>
      </x:c>
      <x:c r="J274" s="4" t="n">
        <x:f>COUNTIFS('Material routes'!$B$6:$B$1505,A274,'Material routes'!$C$6:$C$1505,"Output")</x:f>
        <x:v>1</x:v>
      </x:c>
      <x:c r="K274" s="4" t="n">
        <x:f>COUNTIFS('Material routes'!$B$6:$B$1505,A274,'Material routes'!$C$6:$C$1505,"Tool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Tools, fixtures, contained processing and required energy unresolved</x:v>
      </x:c>
      <x:c r="H275" s="4" t="str">
        <x:f>IF(I275=0,"Unassigned",IF(SUMIFS('Material routes'!$Q$6:$Q$1505,'Material routes'!$B$6:$B$1505,A275)&gt;0,"Unassigned","T"&amp;_xlfn.MAXIFS('Material routes'!$P$6:$P$1505,'Material routes'!$B$6:$B$1505,A275)))</x:f>
        <x:v>T3</x:v>
      </x:c>
      <x:c r="I275" s="4" t="n">
        <x:f>SUM(COUNTIFS('Material routes'!$B$6:$B$1505,A275,'Material routes'!$C$6:$C$1505,"Ingredient candidate"),COUNTIFS('Material routes'!$B$6:$B$1505,A275,'Material routes'!$C$6:$C$1505,"Consumed input"),COUNTIFS('Material routes'!$B$6:$B$1505,A275,'Material routes'!$C$6:$C$1505,"Contained input"),COUNTIFS('Material routes'!$B$6:$B$1505,A275,'Material routes'!$C$6:$C$1505,"Transform input"))</x:f>
        <x:v>3</x:v>
      </x:c>
      <x:c r="J275" s="4" t="n">
        <x:f>COUNTIFS('Material routes'!$B$6:$B$1505,A275,'Material routes'!$C$6:$C$1505,"Output")</x:f>
        <x:v>1</x:v>
      </x:c>
      <x:c r="K275" s="4" t="n">
        <x:f>COUNTIFS('Material routes'!$B$6:$B$1505,A275,'Material routes'!$C$6:$C$1505,"Tool candidate")</x:f>
        <x:v>0</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x:v>
      </x:c>
    </x:row>
    <x:row r="276" ht="90" customHeight="1">
      <x:c r="A276" s="4" t="str">
        <x:v>design.collection.adjustable_screw_vise</x:v>
      </x:c>
      <x:c r="B276" s="4" t="str">
        <x:v>Adjustable screw vise candidate preparation</x:v>
      </x:c>
      <x:c r="C276" s="4" t="str">
        <x:v>Finished-item crafting</x:v>
      </x:c>
      <x:c r="D276" s="4" t="str">
        <x:v>Proposal</x:v>
      </x:c>
      <x:c r="E276" s="4" t="str">
        <x:v>Partial proposal</x:v>
      </x:c>
      <x:c r="F276" s="4" t="str">
        <x:v>Holds irregular parts during filing and fitting</x:v>
      </x:c>
      <x:c r="G276" s="4" t="str">
        <x:v>Tools, fixtures, contained processing and required energy unresolved</x:v>
      </x:c>
      <x:c r="H276" s="4" t="str">
        <x:f>IF(I276=0,"Unassigned",IF(SUMIFS('Material routes'!$Q$6:$Q$1505,'Material routes'!$B$6:$B$1505,A276)&gt;0,"Unassigned","T"&amp;_xlfn.MAXIFS('Material routes'!$P$6:$P$1505,'Material routes'!$B$6:$B$1505,A276)))</x:f>
        <x:v>T3</x:v>
      </x:c>
      <x:c r="I276" s="4" t="n">
        <x:f>SUM(COUNTIFS('Material routes'!$B$6:$B$1505,A276,'Material routes'!$C$6:$C$1505,"Ingredient candidate"),COUNTIFS('Material routes'!$B$6:$B$1505,A276,'Material routes'!$C$6:$C$1505,"Consumed input"),COUNTIFS('Material routes'!$B$6:$B$1505,A276,'Material routes'!$C$6:$C$1505,"Contained input"),COUNTIFS('Material routes'!$B$6:$B$1505,A276,'Material routes'!$C$6:$C$1505,"Transform input"))</x:f>
        <x:v>2</x:v>
      </x:c>
      <x:c r="J276" s="4" t="n">
        <x:f>COUNTIFS('Material routes'!$B$6:$B$1505,A276,'Material routes'!$C$6:$C$1505,"Output")</x:f>
        <x:v>1</x:v>
      </x:c>
      <x:c r="K276" s="4" t="n">
        <x:f>COUNTIFS('Material routes'!$B$6:$B$1505,A276,'Material routes'!$C$6:$C$1505,"Tool candidate")</x:f>
        <x:v>0</x:v>
      </x:c>
      <x:c r="L276" s="4" t="str">
        <x:v>New item proposal, October 15, 2026. Setting reference (source proposal): https://github.com/sleepyseamonster/Arc-Dust/blob/f6f98515c005dc3c73cccd9cbc031691745740c6/02-Arc-Dust-Worldbuilding/world/materials/industrial-material-palette.md</x:v>
      </x:c>
      <x:c r="M276" s="4" t="str">
        <x:v>Quantities, output yield, supporting inputs and compatibility remain undefined.</x:v>
      </x:c>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Tools, fixtures, contained processing and required energy unresolved</x:v>
      </x:c>
      <x:c r="H277" s="4" t="str">
        <x:f>IF(I277=0,"Unassigned",IF(SUMIFS('Material routes'!$Q$6:$Q$1505,'Material routes'!$B$6:$B$1505,A277)&gt;0,"Unassigned","T"&amp;_xlfn.MAXIFS('Material routes'!$P$6:$P$1505,'Material routes'!$B$6:$B$1505,A277)))</x:f>
        <x:v>T3</x:v>
      </x:c>
      <x:c r="I277" s="4" t="n">
        <x:f>SUM(COUNTIFS('Material routes'!$B$6:$B$1505,A277,'Material routes'!$C$6:$C$1505,"Ingredient candidate"),COUNTIFS('Material routes'!$B$6:$B$1505,A277,'Material routes'!$C$6:$C$1505,"Consumed input"),COUNTIFS('Material routes'!$B$6:$B$1505,A277,'Material routes'!$C$6:$C$1505,"Contained input"),COUNTIFS('Material routes'!$B$6:$B$1505,A277,'Material routes'!$C$6:$C$1505,"Transform input"))</x:f>
        <x:v>2</x:v>
      </x:c>
      <x:c r="J277" s="4" t="n">
        <x:f>COUNTIFS('Material routes'!$B$6:$B$1505,A277,'Material routes'!$C$6:$C$1505,"Output")</x:f>
        <x:v>1</x:v>
      </x:c>
      <x:c r="K277" s="4" t="n">
        <x:f>COUNTIFS('Material routes'!$B$6:$B$1505,A277,'Material routes'!$C$6:$C$1505,"Tool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x:v>
      </x:c>
    </x:row>
    <x:row r="278" ht="90" customHeight="1">
      <x:c r="A278" s="4" t="str">
        <x:v>design.collection.divided_ceramic_reagent_caddy</x:v>
      </x:c>
      <x:c r="B278" s="4" t="str">
        <x:v>Divided ceramic reagent caddy candidate preparation</x:v>
      </x:c>
      <x:c r="C278" s="4" t="str">
        <x:v>Finished-item crafting</x:v>
      </x:c>
      <x:c r="D278" s="4" t="str">
        <x:v>Proposal</x:v>
      </x:c>
      <x:c r="E278" s="4" t="str">
        <x:v>Partial proposal</x:v>
      </x:c>
      <x:c r="F278" s="4" t="str">
        <x:v>Carries separated workshop reagents in individual sealed wells</x:v>
      </x:c>
      <x:c r="G278" s="4" t="str">
        <x:v>Tools, fixtures, contained processing and required energy unresolved</x:v>
      </x:c>
      <x:c r="H278" s="4" t="str">
        <x:f>IF(I278=0,"Unassigned",IF(SUMIFS('Material routes'!$Q$6:$Q$1505,'Material routes'!$B$6:$B$1505,A278)&gt;0,"Unassigned","T"&amp;_xlfn.MAXIFS('Material routes'!$P$6:$P$1505,'Material routes'!$B$6:$B$1505,A278)))</x:f>
        <x:v>T3</x:v>
      </x:c>
      <x:c r="I278" s="4" t="n">
        <x:f>SUM(COUNTIFS('Material routes'!$B$6:$B$1505,A278,'Material routes'!$C$6:$C$1505,"Ingredient candidate"),COUNTIFS('Material routes'!$B$6:$B$1505,A278,'Material routes'!$C$6:$C$1505,"Consumed input"),COUNTIFS('Material routes'!$B$6:$B$1505,A278,'Material routes'!$C$6:$C$1505,"Contained input"),COUNTIFS('Material routes'!$B$6:$B$1505,A278,'Material routes'!$C$6:$C$1505,"Transform input"))</x:f>
        <x:v>3</x:v>
      </x:c>
      <x:c r="J278" s="4" t="n">
        <x:f>COUNTIFS('Material routes'!$B$6:$B$1505,A278,'Material routes'!$C$6:$C$1505,"Output")</x:f>
        <x:v>1</x:v>
      </x:c>
      <x:c r="K278" s="4" t="n">
        <x:f>COUNTIFS('Material routes'!$B$6:$B$1505,A278,'Material routes'!$C$6:$C$1505,"Tool candidate")</x:f>
        <x:v>0</x:v>
      </x:c>
      <x:c r="L278" s="4" t="str">
        <x:v>New item proposal, October 15, 2026. Setting reference (source proposal): https://github.com/sleepyseamonster/Arc-Dust/blob/f6f98515c005dc3c73cccd9cbc031691745740c6/02-Arc-Dust-Worldbuilding/world/materials/industrial-material-palette.md</x:v>
      </x:c>
      <x:c r="M278" s="4" t="str">
        <x:v>Quantities, output yield, supporting inputs and compatibility remain undefined.</x:v>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Tools, fixtures, contained processing and required energy unresolved</x:v>
      </x:c>
      <x:c r="H279" s="4" t="str">
        <x:f>IF(I279=0,"Unassigned",IF(SUMIFS('Material routes'!$Q$6:$Q$1505,'Material routes'!$B$6:$B$1505,A279)&gt;0,"Unassigned","T"&amp;_xlfn.MAXIFS('Material routes'!$P$6:$P$1505,'Material routes'!$B$6:$B$1505,A279)))</x:f>
        <x:v>T3</x:v>
      </x:c>
      <x:c r="I279" s="4" t="n">
        <x:f>SUM(COUNTIFS('Material routes'!$B$6:$B$1505,A279,'Material routes'!$C$6:$C$1505,"Ingredient candidate"),COUNTIFS('Material routes'!$B$6:$B$1505,A279,'Material routes'!$C$6:$C$1505,"Consumed input"),COUNTIFS('Material routes'!$B$6:$B$1505,A279,'Material routes'!$C$6:$C$1505,"Contained input"),COUNTIFS('Material routes'!$B$6:$B$1505,A279,'Material routes'!$C$6:$C$1505,"Transform input"))</x:f>
        <x:v>2</x:v>
      </x:c>
      <x:c r="J279" s="4" t="n">
        <x:f>COUNTIFS('Material routes'!$B$6:$B$1505,A279,'Material routes'!$C$6:$C$1505,"Output")</x:f>
        <x:v>1</x:v>
      </x:c>
      <x:c r="K279" s="4" t="n">
        <x:f>COUNTIFS('Material routes'!$B$6:$B$1505,A279,'Material routes'!$C$6:$C$1505,"Tool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Tools, fixtures, contained processing and required energy unresolved</x:v>
      </x:c>
      <x:c r="H280" s="4" t="str">
        <x:f>IF(I280=0,"Unassigned",IF(SUMIFS('Material routes'!$Q$6:$Q$1505,'Material routes'!$B$6:$B$1505,A280)&gt;0,"Unassigned","T"&amp;_xlfn.MAXIFS('Material routes'!$P$6:$P$1505,'Material routes'!$B$6:$B$1505,A280)))</x:f>
        <x:v>T3</x:v>
      </x:c>
      <x:c r="I280" s="4" t="n">
        <x:f>SUM(COUNTIFS('Material routes'!$B$6:$B$1505,A280,'Material routes'!$C$6:$C$1505,"Ingredient candidate"),COUNTIFS('Material routes'!$B$6:$B$1505,A280,'Material routes'!$C$6:$C$1505,"Consumed input"),COUNTIFS('Material routes'!$B$6:$B$1505,A280,'Material routes'!$C$6:$C$1505,"Contained input"),COUNTIFS('Material routes'!$B$6:$B$1505,A280,'Material routes'!$C$6:$C$1505,"Transform input"))</x:f>
        <x:v>2</x:v>
      </x:c>
      <x:c r="J280" s="4" t="n">
        <x:f>COUNTIFS('Material routes'!$B$6:$B$1505,A280,'Material routes'!$C$6:$C$1505,"Output")</x:f>
        <x:v>1</x:v>
      </x:c>
      <x:c r="K280" s="4" t="n">
        <x:f>COUNTIFS('Material routes'!$B$6:$B$1505,A280,'Material routes'!$C$6:$C$1505,"Tool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Tools, fixtures, contained processing and required energy unresolved</x:v>
      </x:c>
      <x:c r="H281" s="4" t="str">
        <x:f>IF(I281=0,"Unassigned",IF(SUMIFS('Material routes'!$Q$6:$Q$1505,'Material routes'!$B$6:$B$1505,A281)&gt;0,"Unassigned","T"&amp;_xlfn.MAXIFS('Material routes'!$P$6:$P$1505,'Material routes'!$B$6:$B$1505,A281)))</x:f>
        <x:v>T2</x:v>
      </x:c>
      <x:c r="I281" s="4" t="n">
        <x:f>SUM(COUNTIFS('Material routes'!$B$6:$B$1505,A281,'Material routes'!$C$6:$C$1505,"Ingredient candidate"),COUNTIFS('Material routes'!$B$6:$B$1505,A281,'Material routes'!$C$6:$C$1505,"Consumed input"),COUNTIFS('Material routes'!$B$6:$B$1505,A281,'Material routes'!$C$6:$C$1505,"Contained input"),COUNTIFS('Material routes'!$B$6:$B$1505,A281,'Material routes'!$C$6:$C$1505,"Transform input"))</x:f>
        <x:v>1</x:v>
      </x:c>
      <x:c r="J281" s="4" t="n">
        <x:f>COUNTIFS('Material routes'!$B$6:$B$1505,A281,'Material routes'!$C$6:$C$1505,"Output")</x:f>
        <x:v>1</x:v>
      </x:c>
      <x:c r="K281" s="4" t="n">
        <x:f>COUNTIFS('Material routes'!$B$6:$B$1505,A281,'Material routes'!$C$6:$C$1505,"Tool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Tools, fixtures, contained processing and required energy unresolved</x:v>
      </x:c>
      <x:c r="H282" s="4" t="str">
        <x:f>IF(I282=0,"Unassigned",IF(SUMIFS('Material routes'!$Q$6:$Q$1505,'Material routes'!$B$6:$B$1505,A282)&gt;0,"Unassigned","T"&amp;_xlfn.MAXIFS('Material routes'!$P$6:$P$1505,'Material routes'!$B$6:$B$1505,A282)))</x:f>
        <x:v>T3</x:v>
      </x:c>
      <x:c r="I282" s="4" t="n">
        <x:f>SUM(COUNTIFS('Material routes'!$B$6:$B$1505,A282,'Material routes'!$C$6:$C$1505,"Ingredient candidate"),COUNTIFS('Material routes'!$B$6:$B$1505,A282,'Material routes'!$C$6:$C$1505,"Consumed input"),COUNTIFS('Material routes'!$B$6:$B$1505,A282,'Material routes'!$C$6:$C$1505,"Contained input"),COUNTIFS('Material routes'!$B$6:$B$1505,A282,'Material routes'!$C$6:$C$1505,"Transform input"))</x:f>
        <x:v>1</x:v>
      </x:c>
      <x:c r="J282" s="4" t="n">
        <x:f>COUNTIFS('Material routes'!$B$6:$B$1505,A282,'Material routes'!$C$6:$C$1505,"Output")</x:f>
        <x:v>1</x:v>
      </x:c>
      <x:c r="K282" s="4" t="n">
        <x:f>COUNTIFS('Material routes'!$B$6:$B$1505,A282,'Material routes'!$C$6:$C$1505,"Tool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Tools, fixtures, contained processing and required energy unresolved</x:v>
      </x:c>
      <x:c r="H283" s="4" t="str">
        <x:f>IF(I283=0,"Unassigned",IF(SUMIFS('Material routes'!$Q$6:$Q$1505,'Material routes'!$B$6:$B$1505,A283)&gt;0,"Unassigned","T"&amp;_xlfn.MAXIFS('Material routes'!$P$6:$P$1505,'Material routes'!$B$6:$B$1505,A283)))</x:f>
        <x:v>T3</x:v>
      </x:c>
      <x:c r="I283" s="4" t="n">
        <x:f>SUM(COUNTIFS('Material routes'!$B$6:$B$1505,A283,'Material routes'!$C$6:$C$1505,"Ingredient candidate"),COUNTIFS('Material routes'!$B$6:$B$1505,A283,'Material routes'!$C$6:$C$1505,"Consumed input"),COUNTIFS('Material routes'!$B$6:$B$1505,A283,'Material routes'!$C$6:$C$1505,"Contained input"),COUNTIFS('Material routes'!$B$6:$B$1505,A283,'Material routes'!$C$6:$C$1505,"Transform input"))</x:f>
        <x:v>2</x:v>
      </x:c>
      <x:c r="J283" s="4" t="n">
        <x:f>COUNTIFS('Material routes'!$B$6:$B$1505,A283,'Material routes'!$C$6:$C$1505,"Output")</x:f>
        <x:v>1</x:v>
      </x:c>
      <x:c r="K283" s="4" t="n">
        <x:f>COUNTIFS('Material routes'!$B$6:$B$1505,A283,'Material routes'!$C$6:$C$1505,"Tool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Tools, fixtures, contained processing and required energy unresolved</x:v>
      </x:c>
      <x:c r="H284" s="4" t="str">
        <x:f>IF(I284=0,"Unassigned",IF(SUMIFS('Material routes'!$Q$6:$Q$1505,'Material routes'!$B$6:$B$1505,A284)&gt;0,"Unassigned","T"&amp;_xlfn.MAXIFS('Material routes'!$P$6:$P$1505,'Material routes'!$B$6:$B$1505,A284)))</x:f>
        <x:v>T2</x:v>
      </x:c>
      <x:c r="I284" s="4" t="n">
        <x:f>SUM(COUNTIFS('Material routes'!$B$6:$B$1505,A284,'Material routes'!$C$6:$C$1505,"Ingredient candidate"),COUNTIFS('Material routes'!$B$6:$B$1505,A284,'Material routes'!$C$6:$C$1505,"Consumed input"),COUNTIFS('Material routes'!$B$6:$B$1505,A284,'Material routes'!$C$6:$C$1505,"Contained input"),COUNTIFS('Material routes'!$B$6:$B$1505,A284,'Material routes'!$C$6:$C$1505,"Transform input"))</x:f>
        <x:v>2</x:v>
      </x:c>
      <x:c r="J284" s="4" t="n">
        <x:f>COUNTIFS('Material routes'!$B$6:$B$1505,A284,'Material routes'!$C$6:$C$1505,"Output")</x:f>
        <x:v>1</x:v>
      </x:c>
      <x:c r="K284" s="4" t="n">
        <x:f>COUNTIFS('Material routes'!$B$6:$B$1505,A284,'Material routes'!$C$6:$C$1505,"Tool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Tools, fixtures, contained processing and required energy unresolved</x:v>
      </x:c>
      <x:c r="H285" s="4" t="str">
        <x:f>IF(I285=0,"Unassigned",IF(SUMIFS('Material routes'!$Q$6:$Q$1505,'Material routes'!$B$6:$B$1505,A285)&gt;0,"Unassigned","T"&amp;_xlfn.MAXIFS('Material routes'!$P$6:$P$1505,'Material routes'!$B$6:$B$1505,A285)))</x:f>
        <x:v>T1</x:v>
      </x:c>
      <x:c r="I285" s="4" t="n">
        <x:f>SUM(COUNTIFS('Material routes'!$B$6:$B$1505,A285,'Material routes'!$C$6:$C$1505,"Ingredient candidate"),COUNTIFS('Material routes'!$B$6:$B$1505,A285,'Material routes'!$C$6:$C$1505,"Consumed input"),COUNTIFS('Material routes'!$B$6:$B$1505,A285,'Material routes'!$C$6:$C$1505,"Contained input"),COUNTIFS('Material routes'!$B$6:$B$1505,A285,'Material routes'!$C$6:$C$1505,"Transform input"))</x:f>
        <x:v>2</x:v>
      </x:c>
      <x:c r="J285" s="4" t="n">
        <x:f>COUNTIFS('Material routes'!$B$6:$B$1505,A285,'Material routes'!$C$6:$C$1505,"Output")</x:f>
        <x:v>1</x:v>
      </x:c>
      <x:c r="K285" s="4" t="n">
        <x:f>COUNTIFS('Material routes'!$B$6:$B$1505,A285,'Material routes'!$C$6:$C$1505,"Tool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Tools, fixtures, contained processing and required energy unresolved</x:v>
      </x:c>
      <x:c r="H286" s="4" t="str">
        <x:f>IF(I286=0,"Unassigned",IF(SUMIFS('Material routes'!$Q$6:$Q$1505,'Material routes'!$B$6:$B$1505,A286)&gt;0,"Unassigned","T"&amp;_xlfn.MAXIFS('Material routes'!$P$6:$P$1505,'Material routes'!$B$6:$B$1505,A286)))</x:f>
        <x:v>T2</x:v>
      </x:c>
      <x:c r="I286" s="4" t="n">
        <x:f>SUM(COUNTIFS('Material routes'!$B$6:$B$1505,A286,'Material routes'!$C$6:$C$1505,"Ingredient candidate"),COUNTIFS('Material routes'!$B$6:$B$1505,A286,'Material routes'!$C$6:$C$1505,"Consumed input"),COUNTIFS('Material routes'!$B$6:$B$1505,A286,'Material routes'!$C$6:$C$1505,"Contained input"),COUNTIFS('Material routes'!$B$6:$B$1505,A286,'Material routes'!$C$6:$C$1505,"Transform input"))</x:f>
        <x:v>2</x:v>
      </x:c>
      <x:c r="J286" s="4" t="n">
        <x:f>COUNTIFS('Material routes'!$B$6:$B$1505,A286,'Material routes'!$C$6:$C$1505,"Output")</x:f>
        <x:v>1</x:v>
      </x:c>
      <x:c r="K286" s="4" t="n">
        <x:f>COUNTIFS('Material routes'!$B$6:$B$1505,A286,'Material routes'!$C$6:$C$1505,"Tool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t="str">
        <x:v>design.collection.pressed_husk_apron</x:v>
      </x:c>
      <x:c r="B287" s="4" t="str">
        <x:v>Pressed-husk apron candidate preparation</x:v>
      </x:c>
      <x:c r="C287" s="4" t="str">
        <x:v>Finished-item crafting</x:v>
      </x:c>
      <x:c r="D287" s="4" t="str">
        <x:v>Proposal</x:v>
      </x:c>
      <x:c r="E287" s="4" t="str">
        <x:v>Partial proposal</x:v>
      </x:c>
      <x:c r="F287" s="4" t="str">
        <x:v>Workshop over-garment made from costly pressed sheets</x:v>
      </x:c>
      <x:c r="G287" s="4" t="str">
        <x:v>Tools, fixtures, contained processing and required energy unresolved</x:v>
      </x:c>
      <x:c r="H287" s="4" t="str">
        <x:f>IF(I287=0,"Unassigned",IF(SUMIFS('Material routes'!$Q$6:$Q$1505,'Material routes'!$B$6:$B$1505,A287)&gt;0,"Unassigned","T"&amp;_xlfn.MAXIFS('Material routes'!$P$6:$P$1505,'Material routes'!$B$6:$B$1505,A287)))</x:f>
        <x:v>T3</x:v>
      </x:c>
      <x:c r="I287" s="4" t="n">
        <x:f>SUM(COUNTIFS('Material routes'!$B$6:$B$1505,A287,'Material routes'!$C$6:$C$1505,"Ingredient candidate"),COUNTIFS('Material routes'!$B$6:$B$1505,A287,'Material routes'!$C$6:$C$1505,"Consumed input"),COUNTIFS('Material routes'!$B$6:$B$1505,A287,'Material routes'!$C$6:$C$1505,"Contained input"),COUNTIFS('Material routes'!$B$6:$B$1505,A287,'Material routes'!$C$6:$C$1505,"Transform input"))</x:f>
        <x:v>2</x:v>
      </x:c>
      <x:c r="J287" s="4" t="n">
        <x:f>COUNTIFS('Material routes'!$B$6:$B$1505,A287,'Material routes'!$C$6:$C$1505,"Output")</x:f>
        <x:v>1</x:v>
      </x:c>
      <x:c r="K287" s="4" t="n">
        <x:f>COUNTIFS('Material routes'!$B$6:$B$1505,A287,'Material routes'!$C$6:$C$1505,"Tool candidate")</x:f>
        <x:v>0</x:v>
      </x:c>
      <x:c r="L287" s="4" t="str">
        <x:v>New item proposal, October 15, 2026. Setting reference (source proposal): https://github.com/sleepyseamonster/Arc-Dust/blob/f6f98515c005dc3c73cccd9cbc031691745740c6/02-Arc-Dust-Worldbuilding/world/materials/industrial-material-palette.md</x:v>
      </x:c>
      <x:c r="M287" s="4" t="str">
        <x:v>Quantities, output yield, supporting inputs and compatibility remain undefined.</x:v>
      </x:c>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Tools, fixtures, contained processing and required energy unresolved</x:v>
      </x:c>
      <x:c r="H288" s="4" t="str">
        <x:f>IF(I288=0,"Unassigned",IF(SUMIFS('Material routes'!$Q$6:$Q$1505,'Material routes'!$B$6:$B$1505,A288)&gt;0,"Unassigned","T"&amp;_xlfn.MAXIFS('Material routes'!$P$6:$P$1505,'Material routes'!$B$6:$B$1505,A288)))</x:f>
        <x:v>T2</x:v>
      </x:c>
      <x:c r="I288" s="4" t="n">
        <x:f>SUM(COUNTIFS('Material routes'!$B$6:$B$1505,A288,'Material routes'!$C$6:$C$1505,"Ingredient candidate"),COUNTIFS('Material routes'!$B$6:$B$1505,A288,'Material routes'!$C$6:$C$1505,"Consumed input"),COUNTIFS('Material routes'!$B$6:$B$1505,A288,'Material routes'!$C$6:$C$1505,"Contained input"),COUNTIFS('Material routes'!$B$6:$B$1505,A288,'Material routes'!$C$6:$C$1505,"Transform input"))</x:f>
        <x:v>2</x:v>
      </x:c>
      <x:c r="J288" s="4" t="n">
        <x:f>COUNTIFS('Material routes'!$B$6:$B$1505,A288,'Material routes'!$C$6:$C$1505,"Output")</x:f>
        <x:v>1</x:v>
      </x:c>
      <x:c r="K288" s="4" t="n">
        <x:f>COUNTIFS('Material routes'!$B$6:$B$1505,A288,'Material routes'!$C$6:$C$1505,"Tool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Tools, fixtures, contained processing and required energy unresolved</x:v>
      </x:c>
      <x:c r="H289" s="4" t="str">
        <x:f>IF(I289=0,"Unassigned",IF(SUMIFS('Material routes'!$Q$6:$Q$1505,'Material routes'!$B$6:$B$1505,A289)&gt;0,"Unassigned","T"&amp;_xlfn.MAXIFS('Material routes'!$P$6:$P$1505,'Material routes'!$B$6:$B$1505,A289)))</x:f>
        <x:v>T1</x:v>
      </x:c>
      <x:c r="I289" s="4" t="n">
        <x:f>SUM(COUNTIFS('Material routes'!$B$6:$B$1505,A289,'Material routes'!$C$6:$C$1505,"Ingredient candidate"),COUNTIFS('Material routes'!$B$6:$B$1505,A289,'Material routes'!$C$6:$C$1505,"Consumed input"),COUNTIFS('Material routes'!$B$6:$B$1505,A289,'Material routes'!$C$6:$C$1505,"Contained input"),COUNTIFS('Material routes'!$B$6:$B$1505,A289,'Material routes'!$C$6:$C$1505,"Transform input"))</x:f>
        <x:v>1</x:v>
      </x:c>
      <x:c r="J289" s="4" t="n">
        <x:f>COUNTIFS('Material routes'!$B$6:$B$1505,A289,'Material routes'!$C$6:$C$1505,"Output")</x:f>
        <x:v>1</x:v>
      </x:c>
      <x:c r="K289" s="4" t="n">
        <x:f>COUNTIFS('Material routes'!$B$6:$B$1505,A289,'Material routes'!$C$6:$C$1505,"Tool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Tools, fixtures, contained processing and required energy unresolved</x:v>
      </x:c>
      <x:c r="H290" s="4" t="str">
        <x:f>IF(I290=0,"Unassigned",IF(SUMIFS('Material routes'!$Q$6:$Q$1505,'Material routes'!$B$6:$B$1505,A290)&gt;0,"Unassigned","T"&amp;_xlfn.MAXIFS('Material routes'!$P$6:$P$1505,'Material routes'!$B$6:$B$1505,A290)))</x:f>
        <x:v>T2</x:v>
      </x:c>
      <x:c r="I290" s="4" t="n">
        <x:f>SUM(COUNTIFS('Material routes'!$B$6:$B$1505,A290,'Material routes'!$C$6:$C$1505,"Ingredient candidate"),COUNTIFS('Material routes'!$B$6:$B$1505,A290,'Material routes'!$C$6:$C$1505,"Consumed input"),COUNTIFS('Material routes'!$B$6:$B$1505,A290,'Material routes'!$C$6:$C$1505,"Contained input"),COUNTIFS('Material routes'!$B$6:$B$1505,A290,'Material routes'!$C$6:$C$1505,"Transform input"))</x:f>
        <x:v>2</x:v>
      </x:c>
      <x:c r="J290" s="4" t="n">
        <x:f>COUNTIFS('Material routes'!$B$6:$B$1505,A290,'Material routes'!$C$6:$C$1505,"Output")</x:f>
        <x:v>1</x:v>
      </x:c>
      <x:c r="K290" s="4" t="n">
        <x:f>COUNTIFS('Material routes'!$B$6:$B$1505,A290,'Material routes'!$C$6:$C$1505,"Tool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Tools, fixtures, contained processing and required energy unresolved</x:v>
      </x:c>
      <x:c r="H291" s="4" t="str">
        <x:f>IF(I291=0,"Unassigned",IF(SUMIFS('Material routes'!$Q$6:$Q$1505,'Material routes'!$B$6:$B$1505,A291)&gt;0,"Unassigned","T"&amp;_xlfn.MAXIFS('Material routes'!$P$6:$P$1505,'Material routes'!$B$6:$B$1505,A291)))</x:f>
        <x:v>T2</x:v>
      </x:c>
      <x:c r="I291" s="4" t="n">
        <x:f>SUM(COUNTIFS('Material routes'!$B$6:$B$1505,A291,'Material routes'!$C$6:$C$1505,"Ingredient candidate"),COUNTIFS('Material routes'!$B$6:$B$1505,A291,'Material routes'!$C$6:$C$1505,"Consumed input"),COUNTIFS('Material routes'!$B$6:$B$1505,A291,'Material routes'!$C$6:$C$1505,"Contained input"),COUNTIFS('Material routes'!$B$6:$B$1505,A291,'Material routes'!$C$6:$C$1505,"Transform input"))</x:f>
        <x:v>1</x:v>
      </x:c>
      <x:c r="J291" s="4" t="n">
        <x:f>COUNTIFS('Material routes'!$B$6:$B$1505,A291,'Material routes'!$C$6:$C$1505,"Output")</x:f>
        <x:v>1</x:v>
      </x:c>
      <x:c r="K291" s="4" t="n">
        <x:f>COUNTIFS('Material routes'!$B$6:$B$1505,A291,'Material routes'!$C$6:$C$1505,"Tool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Tools, fixtures, contained processing and required energy unresolved</x:v>
      </x:c>
      <x:c r="H292" s="4" t="str">
        <x:f>IF(I292=0,"Unassigned",IF(SUMIFS('Material routes'!$Q$6:$Q$1505,'Material routes'!$B$6:$B$1505,A292)&gt;0,"Unassigned","T"&amp;_xlfn.MAXIFS('Material routes'!$P$6:$P$1505,'Material routes'!$B$6:$B$1505,A292)))</x:f>
        <x:v>T2</x:v>
      </x:c>
      <x:c r="I292" s="4" t="n">
        <x:f>SUM(COUNTIFS('Material routes'!$B$6:$B$1505,A292,'Material routes'!$C$6:$C$1505,"Ingredient candidate"),COUNTIFS('Material routes'!$B$6:$B$1505,A292,'Material routes'!$C$6:$C$1505,"Consumed input"),COUNTIFS('Material routes'!$B$6:$B$1505,A292,'Material routes'!$C$6:$C$1505,"Contained input"),COUNTIFS('Material routes'!$B$6:$B$1505,A292,'Material routes'!$C$6:$C$1505,"Transform input"))</x:f>
        <x:v>2</x:v>
      </x:c>
      <x:c r="J292" s="4" t="n">
        <x:f>COUNTIFS('Material routes'!$B$6:$B$1505,A292,'Material routes'!$C$6:$C$1505,"Output")</x:f>
        <x:v>1</x:v>
      </x:c>
      <x:c r="K292" s="4" t="n">
        <x:f>COUNTIFS('Material routes'!$B$6:$B$1505,A292,'Material routes'!$C$6:$C$1505,"Tool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Tools, fixtures, contained processing and required energy unresolved</x:v>
      </x:c>
      <x:c r="H293" s="4" t="str">
        <x:f>IF(I293=0,"Unassigned",IF(SUMIFS('Material routes'!$Q$6:$Q$1505,'Material routes'!$B$6:$B$1505,A293)&gt;0,"Unassigned","T"&amp;_xlfn.MAXIFS('Material routes'!$P$6:$P$1505,'Material routes'!$B$6:$B$1505,A293)))</x:f>
        <x:v>T3</x:v>
      </x:c>
      <x:c r="I293" s="4" t="n">
        <x:f>SUM(COUNTIFS('Material routes'!$B$6:$B$1505,A293,'Material routes'!$C$6:$C$1505,"Ingredient candidate"),COUNTIFS('Material routes'!$B$6:$B$1505,A293,'Material routes'!$C$6:$C$1505,"Consumed input"),COUNTIFS('Material routes'!$B$6:$B$1505,A293,'Material routes'!$C$6:$C$1505,"Contained input"),COUNTIFS('Material routes'!$B$6:$B$1505,A293,'Material routes'!$C$6:$C$1505,"Transform input"))</x:f>
        <x:v>2</x:v>
      </x:c>
      <x:c r="J293" s="4" t="n">
        <x:f>COUNTIFS('Material routes'!$B$6:$B$1505,A293,'Material routes'!$C$6:$C$1505,"Output")</x:f>
        <x:v>1</x:v>
      </x:c>
      <x:c r="K293" s="4" t="n">
        <x:f>COUNTIFS('Material routes'!$B$6:$B$1505,A293,'Material routes'!$C$6:$C$1505,"Tool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Tools, fixtures, contained processing and required energy unresolved</x:v>
      </x:c>
      <x:c r="H294" s="4" t="str">
        <x:f>IF(I294=0,"Unassigned",IF(SUMIFS('Material routes'!$Q$6:$Q$1505,'Material routes'!$B$6:$B$1505,A294)&gt;0,"Unassigned","T"&amp;_xlfn.MAXIFS('Material routes'!$P$6:$P$1505,'Material routes'!$B$6:$B$1505,A294)))</x:f>
        <x:v>T1</x:v>
      </x:c>
      <x:c r="I294" s="4" t="n">
        <x:f>SUM(COUNTIFS('Material routes'!$B$6:$B$1505,A294,'Material routes'!$C$6:$C$1505,"Ingredient candidate"),COUNTIFS('Material routes'!$B$6:$B$1505,A294,'Material routes'!$C$6:$C$1505,"Consumed input"),COUNTIFS('Material routes'!$B$6:$B$1505,A294,'Material routes'!$C$6:$C$1505,"Contained input"),COUNTIFS('Material routes'!$B$6:$B$1505,A294,'Material routes'!$C$6:$C$1505,"Transform input"))</x:f>
        <x:v>1</x:v>
      </x:c>
      <x:c r="J294" s="4" t="n">
        <x:f>COUNTIFS('Material routes'!$B$6:$B$1505,A294,'Material routes'!$C$6:$C$1505,"Output")</x:f>
        <x:v>1</x:v>
      </x:c>
      <x:c r="K294" s="4" t="n">
        <x:f>COUNTIFS('Material routes'!$B$6:$B$1505,A294,'Material routes'!$C$6:$C$1505,"Tool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Tools, fixtures, contained processing and required energy unresolved</x:v>
      </x:c>
      <x:c r="H295" s="4" t="str">
        <x:f>IF(I295=0,"Unassigned",IF(SUMIFS('Material routes'!$Q$6:$Q$1505,'Material routes'!$B$6:$B$1505,A295)&gt;0,"Unassigned","T"&amp;_xlfn.MAXIFS('Material routes'!$P$6:$P$1505,'Material routes'!$B$6:$B$1505,A295)))</x:f>
        <x:v>T2</x:v>
      </x:c>
      <x:c r="I295" s="4" t="n">
        <x:f>SUM(COUNTIFS('Material routes'!$B$6:$B$1505,A295,'Material routes'!$C$6:$C$1505,"Ingredient candidate"),COUNTIFS('Material routes'!$B$6:$B$1505,A295,'Material routes'!$C$6:$C$1505,"Consumed input"),COUNTIFS('Material routes'!$B$6:$B$1505,A295,'Material routes'!$C$6:$C$1505,"Contained input"),COUNTIFS('Material routes'!$B$6:$B$1505,A295,'Material routes'!$C$6:$C$1505,"Transform input"))</x:f>
        <x:v>1</x:v>
      </x:c>
      <x:c r="J295" s="4" t="n">
        <x:f>COUNTIFS('Material routes'!$B$6:$B$1505,A295,'Material routes'!$C$6:$C$1505,"Output")</x:f>
        <x:v>1</x:v>
      </x:c>
      <x:c r="K295" s="4" t="n">
        <x:f>COUNTIFS('Material routes'!$B$6:$B$1505,A295,'Material routes'!$C$6:$C$1505,"Tool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Tools, fixtures, contained processing and required energy unresolved</x:v>
      </x:c>
      <x:c r="H296" s="4" t="str">
        <x:f>IF(I296=0,"Unassigned",IF(SUMIFS('Material routes'!$Q$6:$Q$1505,'Material routes'!$B$6:$B$1505,A296)&gt;0,"Unassigned","T"&amp;_xlfn.MAXIFS('Material routes'!$P$6:$P$1505,'Material routes'!$B$6:$B$1505,A296)))</x:f>
        <x:v>Unassigned</x:v>
      </x:c>
      <x:c r="I296" s="4" t="n">
        <x:f>SUM(COUNTIFS('Material routes'!$B$6:$B$1505,A296,'Material routes'!$C$6:$C$1505,"Ingredient candidate"),COUNTIFS('Material routes'!$B$6:$B$1505,A296,'Material routes'!$C$6:$C$1505,"Consumed input"),COUNTIFS('Material routes'!$B$6:$B$1505,A296,'Material routes'!$C$6:$C$1505,"Contained input"),COUNTIFS('Material routes'!$B$6:$B$1505,A296,'Material routes'!$C$6:$C$1505,"Transform input"))</x:f>
        <x:v>2</x:v>
      </x:c>
      <x:c r="J296" s="4" t="n">
        <x:f>COUNTIFS('Material routes'!$B$6:$B$1505,A296,'Material routes'!$C$6:$C$1505,"Output")</x:f>
        <x:v>1</x:v>
      </x:c>
      <x:c r="K296" s="4" t="n">
        <x:f>COUNTIFS('Material routes'!$B$6:$B$1505,A296,'Material routes'!$C$6:$C$1505,"Tool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Tools, fixtures, contained processing and required energy unresolved</x:v>
      </x:c>
      <x:c r="H297" s="4" t="str">
        <x:f>IF(I297=0,"Unassigned",IF(SUMIFS('Material routes'!$Q$6:$Q$1505,'Material routes'!$B$6:$B$1505,A297)&gt;0,"Unassigned","T"&amp;_xlfn.MAXIFS('Material routes'!$P$6:$P$1505,'Material routes'!$B$6:$B$1505,A297)))</x:f>
        <x:v>T2</x:v>
      </x:c>
      <x:c r="I297" s="4" t="n">
        <x:f>SUM(COUNTIFS('Material routes'!$B$6:$B$1505,A297,'Material routes'!$C$6:$C$1505,"Ingredient candidate"),COUNTIFS('Material routes'!$B$6:$B$1505,A297,'Material routes'!$C$6:$C$1505,"Consumed input"),COUNTIFS('Material routes'!$B$6:$B$1505,A297,'Material routes'!$C$6:$C$1505,"Contained input"),COUNTIFS('Material routes'!$B$6:$B$1505,A297,'Material routes'!$C$6:$C$1505,"Transform input"))</x:f>
        <x:v>2</x:v>
      </x:c>
      <x:c r="J297" s="4" t="n">
        <x:f>COUNTIFS('Material routes'!$B$6:$B$1505,A297,'Material routes'!$C$6:$C$1505,"Output")</x:f>
        <x:v>1</x:v>
      </x:c>
      <x:c r="K297" s="4" t="n">
        <x:f>COUNTIFS('Material routes'!$B$6:$B$1505,A297,'Material routes'!$C$6:$C$1505,"Tool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Tools, fixtures, contained processing and required energy unresolved</x:v>
      </x:c>
      <x:c r="H298" s="4" t="str">
        <x:f>IF(I298=0,"Unassigned",IF(SUMIFS('Material routes'!$Q$6:$Q$1505,'Material routes'!$B$6:$B$1505,A298)&gt;0,"Unassigned","T"&amp;_xlfn.MAXIFS('Material routes'!$P$6:$P$1505,'Material routes'!$B$6:$B$1505,A298)))</x:f>
        <x:v>T3</x:v>
      </x:c>
      <x:c r="I298" s="4" t="n">
        <x:f>SUM(COUNTIFS('Material routes'!$B$6:$B$1505,A298,'Material routes'!$C$6:$C$1505,"Ingredient candidate"),COUNTIFS('Material routes'!$B$6:$B$1505,A298,'Material routes'!$C$6:$C$1505,"Consumed input"),COUNTIFS('Material routes'!$B$6:$B$1505,A298,'Material routes'!$C$6:$C$1505,"Contained input"),COUNTIFS('Material routes'!$B$6:$B$1505,A298,'Material routes'!$C$6:$C$1505,"Transform input"))</x:f>
        <x:v>2</x:v>
      </x:c>
      <x:c r="J298" s="4" t="n">
        <x:f>COUNTIFS('Material routes'!$B$6:$B$1505,A298,'Material routes'!$C$6:$C$1505,"Output")</x:f>
        <x:v>1</x:v>
      </x:c>
      <x:c r="K298" s="4" t="n">
        <x:f>COUNTIFS('Material routes'!$B$6:$B$1505,A298,'Material routes'!$C$6:$C$1505,"Tool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Tools, fixtures, contained processing and required energy unresolved</x:v>
      </x:c>
      <x:c r="H299" s="4" t="str">
        <x:f>IF(I299=0,"Unassigned",IF(SUMIFS('Material routes'!$Q$6:$Q$1505,'Material routes'!$B$6:$B$1505,A299)&gt;0,"Unassigned","T"&amp;_xlfn.MAXIFS('Material routes'!$P$6:$P$1505,'Material routes'!$B$6:$B$1505,A299)))</x:f>
        <x:v>T1</x:v>
      </x:c>
      <x:c r="I299" s="4" t="n">
        <x:f>SUM(COUNTIFS('Material routes'!$B$6:$B$1505,A299,'Material routes'!$C$6:$C$1505,"Ingredient candidate"),COUNTIFS('Material routes'!$B$6:$B$1505,A299,'Material routes'!$C$6:$C$1505,"Consumed input"),COUNTIFS('Material routes'!$B$6:$B$1505,A299,'Material routes'!$C$6:$C$1505,"Contained input"),COUNTIFS('Material routes'!$B$6:$B$1505,A299,'Material routes'!$C$6:$C$1505,"Transform input"))</x:f>
        <x:v>1</x:v>
      </x:c>
      <x:c r="J299" s="4" t="n">
        <x:f>COUNTIFS('Material routes'!$B$6:$B$1505,A299,'Material routes'!$C$6:$C$1505,"Output")</x:f>
        <x:v>1</x:v>
      </x:c>
      <x:c r="K299" s="4" t="n">
        <x:f>COUNTIFS('Material routes'!$B$6:$B$1505,A299,'Material routes'!$C$6:$C$1505,"Tool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Tools, fixtures, contained processing and required energy unresolved</x:v>
      </x:c>
      <x:c r="H300" s="4" t="str">
        <x:f>IF(I300=0,"Unassigned",IF(SUMIFS('Material routes'!$Q$6:$Q$1505,'Material routes'!$B$6:$B$1505,A300)&gt;0,"Unassigned","T"&amp;_xlfn.MAXIFS('Material routes'!$P$6:$P$1505,'Material routes'!$B$6:$B$1505,A300)))</x:f>
        <x:v>T2</x:v>
      </x:c>
      <x:c r="I300" s="4" t="n">
        <x:f>SUM(COUNTIFS('Material routes'!$B$6:$B$1505,A300,'Material routes'!$C$6:$C$1505,"Ingredient candidate"),COUNTIFS('Material routes'!$B$6:$B$1505,A300,'Material routes'!$C$6:$C$1505,"Consumed input"),COUNTIFS('Material routes'!$B$6:$B$1505,A300,'Material routes'!$C$6:$C$1505,"Contained input"),COUNTIFS('Material routes'!$B$6:$B$1505,A300,'Material routes'!$C$6:$C$1505,"Transform input"))</x:f>
        <x:v>2</x:v>
      </x:c>
      <x:c r="J300" s="4" t="n">
        <x:f>COUNTIFS('Material routes'!$B$6:$B$1505,A300,'Material routes'!$C$6:$C$1505,"Output")</x:f>
        <x:v>1</x:v>
      </x:c>
      <x:c r="K300" s="4" t="n">
        <x:f>COUNTIFS('Material routes'!$B$6:$B$1505,A300,'Material routes'!$C$6:$C$1505,"Tool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Tools, fixtures, contained processing and required energy unresolved</x:v>
      </x:c>
      <x:c r="H301" s="4" t="str">
        <x:f>IF(I301=0,"Unassigned",IF(SUMIFS('Material routes'!$Q$6:$Q$1505,'Material routes'!$B$6:$B$1505,A301)&gt;0,"Unassigned","T"&amp;_xlfn.MAXIFS('Material routes'!$P$6:$P$1505,'Material routes'!$B$6:$B$1505,A301)))</x:f>
        <x:v>T3</x:v>
      </x:c>
      <x:c r="I301" s="4" t="n">
        <x:f>SUM(COUNTIFS('Material routes'!$B$6:$B$1505,A301,'Material routes'!$C$6:$C$1505,"Ingredient candidate"),COUNTIFS('Material routes'!$B$6:$B$1505,A301,'Material routes'!$C$6:$C$1505,"Consumed input"),COUNTIFS('Material routes'!$B$6:$B$1505,A301,'Material routes'!$C$6:$C$1505,"Contained input"),COUNTIFS('Material routes'!$B$6:$B$1505,A301,'Material routes'!$C$6:$C$1505,"Transform input"))</x:f>
        <x:v>1</x:v>
      </x:c>
      <x:c r="J301" s="4" t="n">
        <x:f>COUNTIFS('Material routes'!$B$6:$B$1505,A301,'Material routes'!$C$6:$C$1505,"Output")</x:f>
        <x:v>1</x:v>
      </x:c>
      <x:c r="K301" s="4" t="n">
        <x:f>COUNTIFS('Material routes'!$B$6:$B$1505,A301,'Material routes'!$C$6:$C$1505,"Tool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Tools, fixtures, contained processing and required energy unresolved</x:v>
      </x:c>
      <x:c r="H302" s="4" t="str">
        <x:f>IF(I302=0,"Unassigned",IF(SUMIFS('Material routes'!$Q$6:$Q$1505,'Material routes'!$B$6:$B$1505,A302)&gt;0,"Unassigned","T"&amp;_xlfn.MAXIFS('Material routes'!$P$6:$P$1505,'Material routes'!$B$6:$B$1505,A302)))</x:f>
        <x:v>T2</x:v>
      </x:c>
      <x:c r="I302" s="4" t="n">
        <x:f>SUM(COUNTIFS('Material routes'!$B$6:$B$1505,A302,'Material routes'!$C$6:$C$1505,"Ingredient candidate"),COUNTIFS('Material routes'!$B$6:$B$1505,A302,'Material routes'!$C$6:$C$1505,"Consumed input"),COUNTIFS('Material routes'!$B$6:$B$1505,A302,'Material routes'!$C$6:$C$1505,"Contained input"),COUNTIFS('Material routes'!$B$6:$B$1505,A302,'Material routes'!$C$6:$C$1505,"Transform input"))</x:f>
        <x:v>1</x:v>
      </x:c>
      <x:c r="J302" s="4" t="n">
        <x:f>COUNTIFS('Material routes'!$B$6:$B$1505,A302,'Material routes'!$C$6:$C$1505,"Output")</x:f>
        <x:v>1</x:v>
      </x:c>
      <x:c r="K302" s="4" t="n">
        <x:f>COUNTIFS('Material routes'!$B$6:$B$1505,A302,'Material routes'!$C$6:$C$1505,"Tool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Tools, fixtures, contained processing and required energy unresolved</x:v>
      </x:c>
      <x:c r="H303" s="4" t="str">
        <x:f>IF(I303=0,"Unassigned",IF(SUMIFS('Material routes'!$Q$6:$Q$1505,'Material routes'!$B$6:$B$1505,A303)&gt;0,"Unassigned","T"&amp;_xlfn.MAXIFS('Material routes'!$P$6:$P$1505,'Material routes'!$B$6:$B$1505,A303)))</x:f>
        <x:v>T2</x:v>
      </x:c>
      <x:c r="I303" s="4" t="n">
        <x:f>SUM(COUNTIFS('Material routes'!$B$6:$B$1505,A303,'Material routes'!$C$6:$C$1505,"Ingredient candidate"),COUNTIFS('Material routes'!$B$6:$B$1505,A303,'Material routes'!$C$6:$C$1505,"Consumed input"),COUNTIFS('Material routes'!$B$6:$B$1505,A303,'Material routes'!$C$6:$C$1505,"Contained input"),COUNTIFS('Material routes'!$B$6:$B$1505,A303,'Material routes'!$C$6:$C$1505,"Transform input"))</x:f>
        <x:v>1</x:v>
      </x:c>
      <x:c r="J303" s="4" t="n">
        <x:f>COUNTIFS('Material routes'!$B$6:$B$1505,A303,'Material routes'!$C$6:$C$1505,"Output")</x:f>
        <x:v>1</x:v>
      </x:c>
      <x:c r="K303" s="4" t="n">
        <x:f>COUNTIFS('Material routes'!$B$6:$B$1505,A303,'Material routes'!$C$6:$C$1505,"Tool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Tools, fixtures, contained processing and required energy unresolved</x:v>
      </x:c>
      <x:c r="H304" s="4" t="str">
        <x:f>IF(I304=0,"Unassigned",IF(SUMIFS('Material routes'!$Q$6:$Q$1505,'Material routes'!$B$6:$B$1505,A304)&gt;0,"Unassigned","T"&amp;_xlfn.MAXIFS('Material routes'!$P$6:$P$1505,'Material routes'!$B$6:$B$1505,A304)))</x:f>
        <x:v>T2</x:v>
      </x:c>
      <x:c r="I304" s="4" t="n">
        <x:f>SUM(COUNTIFS('Material routes'!$B$6:$B$1505,A304,'Material routes'!$C$6:$C$1505,"Ingredient candidate"),COUNTIFS('Material routes'!$B$6:$B$1505,A304,'Material routes'!$C$6:$C$1505,"Consumed input"),COUNTIFS('Material routes'!$B$6:$B$1505,A304,'Material routes'!$C$6:$C$1505,"Contained input"),COUNTIFS('Material routes'!$B$6:$B$1505,A304,'Material routes'!$C$6:$C$1505,"Transform input"))</x:f>
        <x:v>1</x:v>
      </x:c>
      <x:c r="J304" s="4" t="n">
        <x:f>COUNTIFS('Material routes'!$B$6:$B$1505,A304,'Material routes'!$C$6:$C$1505,"Output")</x:f>
        <x:v>1</x:v>
      </x:c>
      <x:c r="K304" s="4" t="n">
        <x:f>COUNTIFS('Material routes'!$B$6:$B$1505,A304,'Material routes'!$C$6:$C$1505,"Tool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Tools, fixtures, contained processing and required energy unresolved</x:v>
      </x:c>
      <x:c r="H305" s="4" t="str">
        <x:f>IF(I305=0,"Unassigned",IF(SUMIFS('Material routes'!$Q$6:$Q$1505,'Material routes'!$B$6:$B$1505,A305)&gt;0,"Unassigned","T"&amp;_xlfn.MAXIFS('Material routes'!$P$6:$P$1505,'Material routes'!$B$6:$B$1505,A305)))</x:f>
        <x:v>T2</x:v>
      </x:c>
      <x:c r="I305" s="4" t="n">
        <x:f>SUM(COUNTIFS('Material routes'!$B$6:$B$1505,A305,'Material routes'!$C$6:$C$1505,"Ingredient candidate"),COUNTIFS('Material routes'!$B$6:$B$1505,A305,'Material routes'!$C$6:$C$1505,"Consumed input"),COUNTIFS('Material routes'!$B$6:$B$1505,A305,'Material routes'!$C$6:$C$1505,"Contained input"),COUNTIFS('Material routes'!$B$6:$B$1505,A305,'Material routes'!$C$6:$C$1505,"Transform input"))</x:f>
        <x:v>1</x:v>
      </x:c>
      <x:c r="J305" s="4" t="n">
        <x:f>COUNTIFS('Material routes'!$B$6:$B$1505,A305,'Material routes'!$C$6:$C$1505,"Output")</x:f>
        <x:v>1</x:v>
      </x:c>
      <x:c r="K305" s="4" t="n">
        <x:f>COUNTIFS('Material routes'!$B$6:$B$1505,A305,'Material routes'!$C$6:$C$1505,"Tool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Tools, fixtures, contained processing and required energy unresolved</x:v>
      </x:c>
      <x:c r="H306" s="4" t="str">
        <x:f>IF(I306=0,"Unassigned",IF(SUMIFS('Material routes'!$Q$6:$Q$1505,'Material routes'!$B$6:$B$1505,A306)&gt;0,"Unassigned","T"&amp;_xlfn.MAXIFS('Material routes'!$P$6:$P$1505,'Material routes'!$B$6:$B$1505,A306)))</x:f>
        <x:v>T2</x:v>
      </x:c>
      <x:c r="I306" s="4" t="n">
        <x:f>SUM(COUNTIFS('Material routes'!$B$6:$B$1505,A306,'Material routes'!$C$6:$C$1505,"Ingredient candidate"),COUNTIFS('Material routes'!$B$6:$B$1505,A306,'Material routes'!$C$6:$C$1505,"Consumed input"),COUNTIFS('Material routes'!$B$6:$B$1505,A306,'Material routes'!$C$6:$C$1505,"Contained input"),COUNTIFS('Material routes'!$B$6:$B$1505,A306,'Material routes'!$C$6:$C$1505,"Transform input"))</x:f>
        <x:v>1</x:v>
      </x:c>
      <x:c r="J306" s="4" t="n">
        <x:f>COUNTIFS('Material routes'!$B$6:$B$1505,A306,'Material routes'!$C$6:$C$1505,"Output")</x:f>
        <x:v>1</x:v>
      </x:c>
      <x:c r="K306" s="4" t="n">
        <x:f>COUNTIFS('Material routes'!$B$6:$B$1505,A306,'Material routes'!$C$6:$C$1505,"Tool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Tools, fixtures, contained processing and required energy unresolved</x:v>
      </x:c>
      <x:c r="H307" s="4" t="str">
        <x:f>IF(I307=0,"Unassigned",IF(SUMIFS('Material routes'!$Q$6:$Q$1505,'Material routes'!$B$6:$B$1505,A307)&gt;0,"Unassigned","T"&amp;_xlfn.MAXIFS('Material routes'!$P$6:$P$1505,'Material routes'!$B$6:$B$1505,A307)))</x:f>
        <x:v>T2</x:v>
      </x:c>
      <x:c r="I307" s="4" t="n">
        <x:f>SUM(COUNTIFS('Material routes'!$B$6:$B$1505,A307,'Material routes'!$C$6:$C$1505,"Ingredient candidate"),COUNTIFS('Material routes'!$B$6:$B$1505,A307,'Material routes'!$C$6:$C$1505,"Consumed input"),COUNTIFS('Material routes'!$B$6:$B$1505,A307,'Material routes'!$C$6:$C$1505,"Contained input"),COUNTIFS('Material routes'!$B$6:$B$1505,A307,'Material routes'!$C$6:$C$1505,"Transform input"))</x:f>
        <x:v>1</x:v>
      </x:c>
      <x:c r="J307" s="4" t="n">
        <x:f>COUNTIFS('Material routes'!$B$6:$B$1505,A307,'Material routes'!$C$6:$C$1505,"Output")</x:f>
        <x:v>1</x:v>
      </x:c>
      <x:c r="K307" s="4" t="n">
        <x:f>COUNTIFS('Material routes'!$B$6:$B$1505,A307,'Material routes'!$C$6:$C$1505,"Tool candidate")</x:f>
        <x:v>0</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Tools, fixtures, contained processing and required energy unresolved</x:v>
      </x:c>
      <x:c r="H308" s="4" t="str">
        <x:f>IF(I308=0,"Unassigned",IF(SUMIFS('Material routes'!$Q$6:$Q$1505,'Material routes'!$B$6:$B$1505,A308)&gt;0,"Unassigned","T"&amp;_xlfn.MAXIFS('Material routes'!$P$6:$P$1505,'Material routes'!$B$6:$B$1505,A308)))</x:f>
        <x:v>T2</x:v>
      </x:c>
      <x:c r="I308" s="4" t="n">
        <x:f>SUM(COUNTIFS('Material routes'!$B$6:$B$1505,A308,'Material routes'!$C$6:$C$1505,"Ingredient candidate"),COUNTIFS('Material routes'!$B$6:$B$1505,A308,'Material routes'!$C$6:$C$1505,"Consumed input"),COUNTIFS('Material routes'!$B$6:$B$1505,A308,'Material routes'!$C$6:$C$1505,"Contained input"),COUNTIFS('Material routes'!$B$6:$B$1505,A308,'Material routes'!$C$6:$C$1505,"Transform input"))</x:f>
        <x:v>1</x:v>
      </x:c>
      <x:c r="J308" s="4" t="n">
        <x:f>COUNTIFS('Material routes'!$B$6:$B$1505,A308,'Material routes'!$C$6:$C$1505,"Output")</x:f>
        <x:v>1</x:v>
      </x:c>
      <x:c r="K308" s="4" t="n">
        <x:f>COUNTIFS('Material routes'!$B$6:$B$1505,A308,'Material routes'!$C$6:$C$1505,"Tool candidate")</x:f>
        <x:v>0</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Tools, fixtures, contained processing and required energy unresolved</x:v>
      </x:c>
      <x:c r="H309" s="4" t="str">
        <x:f>IF(I309=0,"Unassigned",IF(SUMIFS('Material routes'!$Q$6:$Q$1505,'Material routes'!$B$6:$B$1505,A309)&gt;0,"Unassigned","T"&amp;_xlfn.MAXIFS('Material routes'!$P$6:$P$1505,'Material routes'!$B$6:$B$1505,A309)))</x:f>
        <x:v>T2</x:v>
      </x:c>
      <x:c r="I309" s="4" t="n">
        <x:f>SUM(COUNTIFS('Material routes'!$B$6:$B$1505,A309,'Material routes'!$C$6:$C$1505,"Ingredient candidate"),COUNTIFS('Material routes'!$B$6:$B$1505,A309,'Material routes'!$C$6:$C$1505,"Consumed input"),COUNTIFS('Material routes'!$B$6:$B$1505,A309,'Material routes'!$C$6:$C$1505,"Contained input"),COUNTIFS('Material routes'!$B$6:$B$1505,A309,'Material routes'!$C$6:$C$1505,"Transform input"))</x:f>
        <x:v>1</x:v>
      </x:c>
      <x:c r="J309" s="4" t="n">
        <x:f>COUNTIFS('Material routes'!$B$6:$B$1505,A309,'Material routes'!$C$6:$C$1505,"Output")</x:f>
        <x:v>1</x:v>
      </x:c>
      <x:c r="K309" s="4" t="n">
        <x:f>COUNTIFS('Material routes'!$B$6:$B$1505,A309,'Material routes'!$C$6:$C$1505,"Tool candidate")</x:f>
        <x:v>0</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Tools, fixtures, contained processing and required energy unresolved</x:v>
      </x:c>
      <x:c r="H310" s="4" t="str">
        <x:f>IF(I310=0,"Unassigned",IF(SUMIFS('Material routes'!$Q$6:$Q$1505,'Material routes'!$B$6:$B$1505,A310)&gt;0,"Unassigned","T"&amp;_xlfn.MAXIFS('Material routes'!$P$6:$P$1505,'Material routes'!$B$6:$B$1505,A310)))</x:f>
        <x:v>T2</x:v>
      </x:c>
      <x:c r="I310" s="4" t="n">
        <x:f>SUM(COUNTIFS('Material routes'!$B$6:$B$1505,A310,'Material routes'!$C$6:$C$1505,"Ingredient candidate"),COUNTIFS('Material routes'!$B$6:$B$1505,A310,'Material routes'!$C$6:$C$1505,"Consumed input"),COUNTIFS('Material routes'!$B$6:$B$1505,A310,'Material routes'!$C$6:$C$1505,"Contained input"),COUNTIFS('Material routes'!$B$6:$B$1505,A310,'Material routes'!$C$6:$C$1505,"Transform input"))</x:f>
        <x:v>1</x:v>
      </x:c>
      <x:c r="J310" s="4" t="n">
        <x:f>COUNTIFS('Material routes'!$B$6:$B$1505,A310,'Material routes'!$C$6:$C$1505,"Output")</x:f>
        <x:v>1</x:v>
      </x:c>
      <x:c r="K310" s="4" t="n">
        <x:f>COUNTIFS('Material routes'!$B$6:$B$1505,A310,'Material routes'!$C$6:$C$1505,"Tool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Tools, fixtures, contained processing and required energy unresolved</x:v>
      </x:c>
      <x:c r="H311" s="4" t="str">
        <x:f>IF(I311=0,"Unassigned",IF(SUMIFS('Material routes'!$Q$6:$Q$1505,'Material routes'!$B$6:$B$1505,A311)&gt;0,"Unassigned","T"&amp;_xlfn.MAXIFS('Material routes'!$P$6:$P$1505,'Material routes'!$B$6:$B$1505,A311)))</x:f>
        <x:v>T2</x:v>
      </x:c>
      <x:c r="I311" s="4" t="n">
        <x:f>SUM(COUNTIFS('Material routes'!$B$6:$B$1505,A311,'Material routes'!$C$6:$C$1505,"Ingredient candidate"),COUNTIFS('Material routes'!$B$6:$B$1505,A311,'Material routes'!$C$6:$C$1505,"Consumed input"),COUNTIFS('Material routes'!$B$6:$B$1505,A311,'Material routes'!$C$6:$C$1505,"Contained input"),COUNTIFS('Material routes'!$B$6:$B$1505,A311,'Material routes'!$C$6:$C$1505,"Transform input"))</x:f>
        <x:v>1</x:v>
      </x:c>
      <x:c r="J311" s="4" t="n">
        <x:f>COUNTIFS('Material routes'!$B$6:$B$1505,A311,'Material routes'!$C$6:$C$1505,"Output")</x:f>
        <x:v>1</x:v>
      </x:c>
      <x:c r="K311" s="4" t="n">
        <x:f>COUNTIFS('Material routes'!$B$6:$B$1505,A311,'Material routes'!$C$6:$C$1505,"Tool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Tools, fixtures, contained processing and required energy unresolved</x:v>
      </x:c>
      <x:c r="H312" s="4" t="str">
        <x:f>IF(I312=0,"Unassigned",IF(SUMIFS('Material routes'!$Q$6:$Q$1505,'Material routes'!$B$6:$B$1505,A312)&gt;0,"Unassigned","T"&amp;_xlfn.MAXIFS('Material routes'!$P$6:$P$1505,'Material routes'!$B$6:$B$1505,A312)))</x:f>
        <x:v>T2</x:v>
      </x:c>
      <x:c r="I312" s="4" t="n">
        <x:f>SUM(COUNTIFS('Material routes'!$B$6:$B$1505,A312,'Material routes'!$C$6:$C$1505,"Ingredient candidate"),COUNTIFS('Material routes'!$B$6:$B$1505,A312,'Material routes'!$C$6:$C$1505,"Consumed input"),COUNTIFS('Material routes'!$B$6:$B$1505,A312,'Material routes'!$C$6:$C$1505,"Contained input"),COUNTIFS('Material routes'!$B$6:$B$1505,A312,'Material routes'!$C$6:$C$1505,"Transform input"))</x:f>
        <x:v>1</x:v>
      </x:c>
      <x:c r="J312" s="4" t="n">
        <x:f>COUNTIFS('Material routes'!$B$6:$B$1505,A312,'Material routes'!$C$6:$C$1505,"Output")</x:f>
        <x:v>1</x:v>
      </x:c>
      <x:c r="K312" s="4" t="n">
        <x:f>COUNTIFS('Material routes'!$B$6:$B$1505,A312,'Material routes'!$C$6:$C$1505,"Tool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Tools, fixtures, contained processing and required energy unresolved</x:v>
      </x:c>
      <x:c r="H313" s="4" t="str">
        <x:f>IF(I313=0,"Unassigned",IF(SUMIFS('Material routes'!$Q$6:$Q$1505,'Material routes'!$B$6:$B$1505,A313)&gt;0,"Unassigned","T"&amp;_xlfn.MAXIFS('Material routes'!$P$6:$P$1505,'Material routes'!$B$6:$B$1505,A313)))</x:f>
        <x:v>T3</x:v>
      </x:c>
      <x:c r="I313" s="4" t="n">
        <x:f>SUM(COUNTIFS('Material routes'!$B$6:$B$1505,A313,'Material routes'!$C$6:$C$1505,"Ingredient candidate"),COUNTIFS('Material routes'!$B$6:$B$1505,A313,'Material routes'!$C$6:$C$1505,"Consumed input"),COUNTIFS('Material routes'!$B$6:$B$1505,A313,'Material routes'!$C$6:$C$1505,"Contained input"),COUNTIFS('Material routes'!$B$6:$B$1505,A313,'Material routes'!$C$6:$C$1505,"Transform input"))</x:f>
        <x:v>2</x:v>
      </x:c>
      <x:c r="J313" s="4" t="n">
        <x:f>COUNTIFS('Material routes'!$B$6:$B$1505,A313,'Material routes'!$C$6:$C$1505,"Output")</x:f>
        <x:v>1</x:v>
      </x:c>
      <x:c r="K313" s="4" t="n">
        <x:f>COUNTIFS('Material routes'!$B$6:$B$1505,A313,'Material routes'!$C$6:$C$1505,"Tool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Tools, fixtures, contained processing and required energy unresolved</x:v>
      </x:c>
      <x:c r="H314" s="4" t="str">
        <x:f>IF(I314=0,"Unassigned",IF(SUMIFS('Material routes'!$Q$6:$Q$1505,'Material routes'!$B$6:$B$1505,A314)&gt;0,"Unassigned","T"&amp;_xlfn.MAXIFS('Material routes'!$P$6:$P$1505,'Material routes'!$B$6:$B$1505,A314)))</x:f>
        <x:v>T2</x:v>
      </x:c>
      <x:c r="I314" s="4" t="n">
        <x:f>SUM(COUNTIFS('Material routes'!$B$6:$B$1505,A314,'Material routes'!$C$6:$C$1505,"Ingredient candidate"),COUNTIFS('Material routes'!$B$6:$B$1505,A314,'Material routes'!$C$6:$C$1505,"Consumed input"),COUNTIFS('Material routes'!$B$6:$B$1505,A314,'Material routes'!$C$6:$C$1505,"Contained input"),COUNTIFS('Material routes'!$B$6:$B$1505,A314,'Material routes'!$C$6:$C$1505,"Transform input"))</x:f>
        <x:v>1</x:v>
      </x:c>
      <x:c r="J314" s="4" t="n">
        <x:f>COUNTIFS('Material routes'!$B$6:$B$1505,A314,'Material routes'!$C$6:$C$1505,"Output")</x:f>
        <x:v>1</x:v>
      </x:c>
      <x:c r="K314" s="4" t="n">
        <x:f>COUNTIFS('Material routes'!$B$6:$B$1505,A314,'Material routes'!$C$6:$C$1505,"Tool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Tools, fixtures, contained processing and required energy unresolved</x:v>
      </x:c>
      <x:c r="H315" s="4" t="str">
        <x:f>IF(I315=0,"Unassigned",IF(SUMIFS('Material routes'!$Q$6:$Q$1505,'Material routes'!$B$6:$B$1505,A315)&gt;0,"Unassigned","T"&amp;_xlfn.MAXIFS('Material routes'!$P$6:$P$1505,'Material routes'!$B$6:$B$1505,A315)))</x:f>
        <x:v>T2</x:v>
      </x:c>
      <x:c r="I315" s="4" t="n">
        <x:f>SUM(COUNTIFS('Material routes'!$B$6:$B$1505,A315,'Material routes'!$C$6:$C$1505,"Ingredient candidate"),COUNTIFS('Material routes'!$B$6:$B$1505,A315,'Material routes'!$C$6:$C$1505,"Consumed input"),COUNTIFS('Material routes'!$B$6:$B$1505,A315,'Material routes'!$C$6:$C$1505,"Contained input"),COUNTIFS('Material routes'!$B$6:$B$1505,A315,'Material routes'!$C$6:$C$1505,"Transform input"))</x:f>
        <x:v>1</x:v>
      </x:c>
      <x:c r="J315" s="4" t="n">
        <x:f>COUNTIFS('Material routes'!$B$6:$B$1505,A315,'Material routes'!$C$6:$C$1505,"Output")</x:f>
        <x:v>1</x:v>
      </x:c>
      <x:c r="K315" s="4" t="n">
        <x:f>COUNTIFS('Material routes'!$B$6:$B$1505,A315,'Material routes'!$C$6:$C$1505,"Tool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Tools, fixtures, contained processing and required energy unresolved</x:v>
      </x:c>
      <x:c r="H316" s="4" t="str">
        <x:f>IF(I316=0,"Unassigned",IF(SUMIFS('Material routes'!$Q$6:$Q$1505,'Material routes'!$B$6:$B$1505,A316)&gt;0,"Unassigned","T"&amp;_xlfn.MAXIFS('Material routes'!$P$6:$P$1505,'Material routes'!$B$6:$B$1505,A316)))</x:f>
        <x:v>T3</x:v>
      </x:c>
      <x:c r="I316" s="4" t="n">
        <x:f>SUM(COUNTIFS('Material routes'!$B$6:$B$1505,A316,'Material routes'!$C$6:$C$1505,"Ingredient candidate"),COUNTIFS('Material routes'!$B$6:$B$1505,A316,'Material routes'!$C$6:$C$1505,"Consumed input"),COUNTIFS('Material routes'!$B$6:$B$1505,A316,'Material routes'!$C$6:$C$1505,"Contained input"),COUNTIFS('Material routes'!$B$6:$B$1505,A316,'Material routes'!$C$6:$C$1505,"Transform input"))</x:f>
        <x:v>2</x:v>
      </x:c>
      <x:c r="J316" s="4" t="n">
        <x:f>COUNTIFS('Material routes'!$B$6:$B$1505,A316,'Material routes'!$C$6:$C$1505,"Output")</x:f>
        <x:v>1</x:v>
      </x:c>
      <x:c r="K316" s="4" t="n">
        <x:f>COUNTIFS('Material routes'!$B$6:$B$1505,A316,'Material routes'!$C$6:$C$1505,"Tool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Tools, fixtures, contained processing and required energy unresolved</x:v>
      </x:c>
      <x:c r="H317" s="4" t="str">
        <x:f>IF(I317=0,"Unassigned",IF(SUMIFS('Material routes'!$Q$6:$Q$1505,'Material routes'!$B$6:$B$1505,A317)&gt;0,"Unassigned","T"&amp;_xlfn.MAXIFS('Material routes'!$P$6:$P$1505,'Material routes'!$B$6:$B$1505,A317)))</x:f>
        <x:v>T2</x:v>
      </x:c>
      <x:c r="I317" s="4" t="n">
        <x:f>SUM(COUNTIFS('Material routes'!$B$6:$B$1505,A317,'Material routes'!$C$6:$C$1505,"Ingredient candidate"),COUNTIFS('Material routes'!$B$6:$B$1505,A317,'Material routes'!$C$6:$C$1505,"Consumed input"),COUNTIFS('Material routes'!$B$6:$B$1505,A317,'Material routes'!$C$6:$C$1505,"Contained input"),COUNTIFS('Material routes'!$B$6:$B$1505,A317,'Material routes'!$C$6:$C$1505,"Transform input"))</x:f>
        <x:v>1</x:v>
      </x:c>
      <x:c r="J317" s="4" t="n">
        <x:f>COUNTIFS('Material routes'!$B$6:$B$1505,A317,'Material routes'!$C$6:$C$1505,"Output")</x:f>
        <x:v>1</x:v>
      </x:c>
      <x:c r="K317" s="4" t="n">
        <x:f>COUNTIFS('Material routes'!$B$6:$B$1505,A317,'Material routes'!$C$6:$C$1505,"Tool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Tools, fixtures, contained processing and required energy unresolved</x:v>
      </x:c>
      <x:c r="H318" s="4" t="str">
        <x:f>IF(I318=0,"Unassigned",IF(SUMIFS('Material routes'!$Q$6:$Q$1505,'Material routes'!$B$6:$B$1505,A318)&gt;0,"Unassigned","T"&amp;_xlfn.MAXIFS('Material routes'!$P$6:$P$1505,'Material routes'!$B$6:$B$1505,A318)))</x:f>
        <x:v>T3</x:v>
      </x:c>
      <x:c r="I318" s="4" t="n">
        <x:f>SUM(COUNTIFS('Material routes'!$B$6:$B$1505,A318,'Material routes'!$C$6:$C$1505,"Ingredient candidate"),COUNTIFS('Material routes'!$B$6:$B$1505,A318,'Material routes'!$C$6:$C$1505,"Consumed input"),COUNTIFS('Material routes'!$B$6:$B$1505,A318,'Material routes'!$C$6:$C$1505,"Contained input"),COUNTIFS('Material routes'!$B$6:$B$1505,A318,'Material routes'!$C$6:$C$1505,"Transform input"))</x:f>
        <x:v>1</x:v>
      </x:c>
      <x:c r="J318" s="4" t="n">
        <x:f>COUNTIFS('Material routes'!$B$6:$B$1505,A318,'Material routes'!$C$6:$C$1505,"Output")</x:f>
        <x:v>1</x:v>
      </x:c>
      <x:c r="K318" s="4" t="n">
        <x:f>COUNTIFS('Material routes'!$B$6:$B$1505,A318,'Material routes'!$C$6:$C$1505,"Tool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Tools, fixtures, contained processing and required energy unresolved</x:v>
      </x:c>
      <x:c r="H319" s="4" t="str">
        <x:f>IF(I319=0,"Unassigned",IF(SUMIFS('Material routes'!$Q$6:$Q$1505,'Material routes'!$B$6:$B$1505,A319)&gt;0,"Unassigned","T"&amp;_xlfn.MAXIFS('Material routes'!$P$6:$P$1505,'Material routes'!$B$6:$B$1505,A319)))</x:f>
        <x:v>T3</x:v>
      </x:c>
      <x:c r="I319" s="4" t="n">
        <x:f>SUM(COUNTIFS('Material routes'!$B$6:$B$1505,A319,'Material routes'!$C$6:$C$1505,"Ingredient candidate"),COUNTIFS('Material routes'!$B$6:$B$1505,A319,'Material routes'!$C$6:$C$1505,"Consumed input"),COUNTIFS('Material routes'!$B$6:$B$1505,A319,'Material routes'!$C$6:$C$1505,"Contained input"),COUNTIFS('Material routes'!$B$6:$B$1505,A319,'Material routes'!$C$6:$C$1505,"Transform input"))</x:f>
        <x:v>1</x:v>
      </x:c>
      <x:c r="J319" s="4" t="n">
        <x:f>COUNTIFS('Material routes'!$B$6:$B$1505,A319,'Material routes'!$C$6:$C$1505,"Output")</x:f>
        <x:v>1</x:v>
      </x:c>
      <x:c r="K319" s="4" t="n">
        <x:f>COUNTIFS('Material routes'!$B$6:$B$1505,A319,'Material routes'!$C$6:$C$1505,"Tool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Tools, fixtures, contained processing and required energy unresolved</x:v>
      </x:c>
      <x:c r="H320" s="4" t="str">
        <x:f>IF(I320=0,"Unassigned",IF(SUMIFS('Material routes'!$Q$6:$Q$1505,'Material routes'!$B$6:$B$1505,A320)&gt;0,"Unassigned","T"&amp;_xlfn.MAXIFS('Material routes'!$P$6:$P$1505,'Material routes'!$B$6:$B$1505,A320)))</x:f>
        <x:v>T3</x:v>
      </x:c>
      <x:c r="I320" s="4" t="n">
        <x:f>SUM(COUNTIFS('Material routes'!$B$6:$B$1505,A320,'Material routes'!$C$6:$C$1505,"Ingredient candidate"),COUNTIFS('Material routes'!$B$6:$B$1505,A320,'Material routes'!$C$6:$C$1505,"Consumed input"),COUNTIFS('Material routes'!$B$6:$B$1505,A320,'Material routes'!$C$6:$C$1505,"Contained input"),COUNTIFS('Material routes'!$B$6:$B$1505,A320,'Material routes'!$C$6:$C$1505,"Transform input"))</x:f>
        <x:v>1</x:v>
      </x:c>
      <x:c r="J320" s="4" t="n">
        <x:f>COUNTIFS('Material routes'!$B$6:$B$1505,A320,'Material routes'!$C$6:$C$1505,"Output")</x:f>
        <x:v>1</x:v>
      </x:c>
      <x:c r="K320" s="4" t="n">
        <x:f>COUNTIFS('Material routes'!$B$6:$B$1505,A320,'Material routes'!$C$6:$C$1505,"Tool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Tools, fixtures, contained processing and required energy unresolved</x:v>
      </x:c>
      <x:c r="H321" s="4" t="str">
        <x:f>IF(I321=0,"Unassigned",IF(SUMIFS('Material routes'!$Q$6:$Q$1505,'Material routes'!$B$6:$B$1505,A321)&gt;0,"Unassigned","T"&amp;_xlfn.MAXIFS('Material routes'!$P$6:$P$1505,'Material routes'!$B$6:$B$1505,A321)))</x:f>
        <x:v>T3</x:v>
      </x:c>
      <x:c r="I321" s="4" t="n">
        <x:f>SUM(COUNTIFS('Material routes'!$B$6:$B$1505,A321,'Material routes'!$C$6:$C$1505,"Ingredient candidate"),COUNTIFS('Material routes'!$B$6:$B$1505,A321,'Material routes'!$C$6:$C$1505,"Consumed input"),COUNTIFS('Material routes'!$B$6:$B$1505,A321,'Material routes'!$C$6:$C$1505,"Contained input"),COUNTIFS('Material routes'!$B$6:$B$1505,A321,'Material routes'!$C$6:$C$1505,"Transform input"))</x:f>
        <x:v>1</x:v>
      </x:c>
      <x:c r="J321" s="4" t="n">
        <x:f>COUNTIFS('Material routes'!$B$6:$B$1505,A321,'Material routes'!$C$6:$C$1505,"Output")</x:f>
        <x:v>1</x:v>
      </x:c>
      <x:c r="K321" s="4" t="n">
        <x:f>COUNTIFS('Material routes'!$B$6:$B$1505,A321,'Material routes'!$C$6:$C$1505,"Tool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Tools, fixtures, contained processing and required energy unresolved</x:v>
      </x:c>
      <x:c r="H322" s="4" t="str">
        <x:f>IF(I322=0,"Unassigned",IF(SUMIFS('Material routes'!$Q$6:$Q$1505,'Material routes'!$B$6:$B$1505,A322)&gt;0,"Unassigned","T"&amp;_xlfn.MAXIFS('Material routes'!$P$6:$P$1505,'Material routes'!$B$6:$B$1505,A322)))</x:f>
        <x:v>T2</x:v>
      </x:c>
      <x:c r="I322" s="4" t="n">
        <x:f>SUM(COUNTIFS('Material routes'!$B$6:$B$1505,A322,'Material routes'!$C$6:$C$1505,"Ingredient candidate"),COUNTIFS('Material routes'!$B$6:$B$1505,A322,'Material routes'!$C$6:$C$1505,"Consumed input"),COUNTIFS('Material routes'!$B$6:$B$1505,A322,'Material routes'!$C$6:$C$1505,"Contained input"),COUNTIFS('Material routes'!$B$6:$B$1505,A322,'Material routes'!$C$6:$C$1505,"Transform input"))</x:f>
        <x:v>1</x:v>
      </x:c>
      <x:c r="J322" s="4" t="n">
        <x:f>COUNTIFS('Material routes'!$B$6:$B$1505,A322,'Material routes'!$C$6:$C$1505,"Output")</x:f>
        <x:v>1</x:v>
      </x:c>
      <x:c r="K322" s="4" t="n">
        <x:f>COUNTIFS('Material routes'!$B$6:$B$1505,A322,'Material routes'!$C$6:$C$1505,"Tool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Tools, fixtures, contained processing and required energy unresolved</x:v>
      </x:c>
      <x:c r="H323" s="4" t="str">
        <x:f>IF(I323=0,"Unassigned",IF(SUMIFS('Material routes'!$Q$6:$Q$1505,'Material routes'!$B$6:$B$1505,A323)&gt;0,"Unassigned","T"&amp;_xlfn.MAXIFS('Material routes'!$P$6:$P$1505,'Material routes'!$B$6:$B$1505,A323)))</x:f>
        <x:v>T3</x:v>
      </x:c>
      <x:c r="I323" s="4" t="n">
        <x:f>SUM(COUNTIFS('Material routes'!$B$6:$B$1505,A323,'Material routes'!$C$6:$C$1505,"Ingredient candidate"),COUNTIFS('Material routes'!$B$6:$B$1505,A323,'Material routes'!$C$6:$C$1505,"Consumed input"),COUNTIFS('Material routes'!$B$6:$B$1505,A323,'Material routes'!$C$6:$C$1505,"Contained input"),COUNTIFS('Material routes'!$B$6:$B$1505,A323,'Material routes'!$C$6:$C$1505,"Transform input"))</x:f>
        <x:v>2</x:v>
      </x:c>
      <x:c r="J323" s="4" t="n">
        <x:f>COUNTIFS('Material routes'!$B$6:$B$1505,A323,'Material routes'!$C$6:$C$1505,"Output")</x:f>
        <x:v>1</x:v>
      </x:c>
      <x:c r="K323" s="4" t="n">
        <x:f>COUNTIFS('Material routes'!$B$6:$B$1505,A323,'Material routes'!$C$6:$C$1505,"Tool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Tools, fixtures, contained processing and required energy unresolved</x:v>
      </x:c>
      <x:c r="H324" s="4" t="str">
        <x:f>IF(I324=0,"Unassigned",IF(SUMIFS('Material routes'!$Q$6:$Q$1505,'Material routes'!$B$6:$B$1505,A324)&gt;0,"Unassigned","T"&amp;_xlfn.MAXIFS('Material routes'!$P$6:$P$1505,'Material routes'!$B$6:$B$1505,A324)))</x:f>
        <x:v>T2</x:v>
      </x:c>
      <x:c r="I324" s="4" t="n">
        <x:f>SUM(COUNTIFS('Material routes'!$B$6:$B$1505,A324,'Material routes'!$C$6:$C$1505,"Ingredient candidate"),COUNTIFS('Material routes'!$B$6:$B$1505,A324,'Material routes'!$C$6:$C$1505,"Consumed input"),COUNTIFS('Material routes'!$B$6:$B$1505,A324,'Material routes'!$C$6:$C$1505,"Contained input"),COUNTIFS('Material routes'!$B$6:$B$1505,A324,'Material routes'!$C$6:$C$1505,"Transform input"))</x:f>
        <x:v>1</x:v>
      </x:c>
      <x:c r="J324" s="4" t="n">
        <x:f>COUNTIFS('Material routes'!$B$6:$B$1505,A324,'Material routes'!$C$6:$C$1505,"Output")</x:f>
        <x:v>1</x:v>
      </x:c>
      <x:c r="K324" s="4" t="n">
        <x:f>COUNTIFS('Material routes'!$B$6:$B$1505,A324,'Material routes'!$C$6:$C$1505,"Tool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Tools, fixtures, contained processing and required energy unresolved</x:v>
      </x:c>
      <x:c r="H325" s="4" t="str">
        <x:f>IF(I325=0,"Unassigned",IF(SUMIFS('Material routes'!$Q$6:$Q$1505,'Material routes'!$B$6:$B$1505,A325)&gt;0,"Unassigned","T"&amp;_xlfn.MAXIFS('Material routes'!$P$6:$P$1505,'Material routes'!$B$6:$B$1505,A325)))</x:f>
        <x:v>T3</x:v>
      </x:c>
      <x:c r="I325" s="4" t="n">
        <x:f>SUM(COUNTIFS('Material routes'!$B$6:$B$1505,A325,'Material routes'!$C$6:$C$1505,"Ingredient candidate"),COUNTIFS('Material routes'!$B$6:$B$1505,A325,'Material routes'!$C$6:$C$1505,"Consumed input"),COUNTIFS('Material routes'!$B$6:$B$1505,A325,'Material routes'!$C$6:$C$1505,"Contained input"),COUNTIFS('Material routes'!$B$6:$B$1505,A325,'Material routes'!$C$6:$C$1505,"Transform input"))</x:f>
        <x:v>2</x:v>
      </x:c>
      <x:c r="J325" s="4" t="n">
        <x:f>COUNTIFS('Material routes'!$B$6:$B$1505,A325,'Material routes'!$C$6:$C$1505,"Output")</x:f>
        <x:v>1</x:v>
      </x:c>
      <x:c r="K325" s="4" t="n">
        <x:f>COUNTIFS('Material routes'!$B$6:$B$1505,A325,'Material routes'!$C$6:$C$1505,"Tool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Tools, fixtures, contained processing and required energy unresolved</x:v>
      </x:c>
      <x:c r="H326" s="4" t="str">
        <x:f>IF(I326=0,"Unassigned",IF(SUMIFS('Material routes'!$Q$6:$Q$1505,'Material routes'!$B$6:$B$1505,A326)&gt;0,"Unassigned","T"&amp;_xlfn.MAXIFS('Material routes'!$P$6:$P$1505,'Material routes'!$B$6:$B$1505,A326)))</x:f>
        <x:v>T2</x:v>
      </x:c>
      <x:c r="I326" s="4" t="n">
        <x:f>SUM(COUNTIFS('Material routes'!$B$6:$B$1505,A326,'Material routes'!$C$6:$C$1505,"Ingredient candidate"),COUNTIFS('Material routes'!$B$6:$B$1505,A326,'Material routes'!$C$6:$C$1505,"Consumed input"),COUNTIFS('Material routes'!$B$6:$B$1505,A326,'Material routes'!$C$6:$C$1505,"Contained input"),COUNTIFS('Material routes'!$B$6:$B$1505,A326,'Material routes'!$C$6:$C$1505,"Transform input"))</x:f>
        <x:v>1</x:v>
      </x:c>
      <x:c r="J326" s="4" t="n">
        <x:f>COUNTIFS('Material routes'!$B$6:$B$1505,A326,'Material routes'!$C$6:$C$1505,"Output")</x:f>
        <x:v>1</x:v>
      </x:c>
      <x:c r="K326" s="4" t="n">
        <x:f>COUNTIFS('Material routes'!$B$6:$B$1505,A326,'Material routes'!$C$6:$C$1505,"Tool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Tools, fixtures, contained processing and required energy unresolved</x:v>
      </x:c>
      <x:c r="H327" s="4" t="str">
        <x:f>IF(I327=0,"Unassigned",IF(SUMIFS('Material routes'!$Q$6:$Q$1505,'Material routes'!$B$6:$B$1505,A327)&gt;0,"Unassigned","T"&amp;_xlfn.MAXIFS('Material routes'!$P$6:$P$1505,'Material routes'!$B$6:$B$1505,A327)))</x:f>
        <x:v>T2</x:v>
      </x:c>
      <x:c r="I327" s="4" t="n">
        <x:f>SUM(COUNTIFS('Material routes'!$B$6:$B$1505,A327,'Material routes'!$C$6:$C$1505,"Ingredient candidate"),COUNTIFS('Material routes'!$B$6:$B$1505,A327,'Material routes'!$C$6:$C$1505,"Consumed input"),COUNTIFS('Material routes'!$B$6:$B$1505,A327,'Material routes'!$C$6:$C$1505,"Contained input"),COUNTIFS('Material routes'!$B$6:$B$1505,A327,'Material routes'!$C$6:$C$1505,"Transform input"))</x:f>
        <x:v>2</x:v>
      </x:c>
      <x:c r="J327" s="4" t="n">
        <x:f>COUNTIFS('Material routes'!$B$6:$B$1505,A327,'Material routes'!$C$6:$C$1505,"Output")</x:f>
        <x:v>1</x:v>
      </x:c>
      <x:c r="K327" s="4" t="n">
        <x:f>COUNTIFS('Material routes'!$B$6:$B$1505,A327,'Material routes'!$C$6:$C$1505,"Tool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Tools, fixtures, contained processing and required energy unresolved</x:v>
      </x:c>
      <x:c r="H328" s="4" t="str">
        <x:f>IF(I328=0,"Unassigned",IF(SUMIFS('Material routes'!$Q$6:$Q$1505,'Material routes'!$B$6:$B$1505,A328)&gt;0,"Unassigned","T"&amp;_xlfn.MAXIFS('Material routes'!$P$6:$P$1505,'Material routes'!$B$6:$B$1505,A328)))</x:f>
        <x:v>T2</x:v>
      </x:c>
      <x:c r="I328" s="4" t="n">
        <x:f>SUM(COUNTIFS('Material routes'!$B$6:$B$1505,A328,'Material routes'!$C$6:$C$1505,"Ingredient candidate"),COUNTIFS('Material routes'!$B$6:$B$1505,A328,'Material routes'!$C$6:$C$1505,"Consumed input"),COUNTIFS('Material routes'!$B$6:$B$1505,A328,'Material routes'!$C$6:$C$1505,"Contained input"),COUNTIFS('Material routes'!$B$6:$B$1505,A328,'Material routes'!$C$6:$C$1505,"Transform input"))</x:f>
        <x:v>1</x:v>
      </x:c>
      <x:c r="J328" s="4" t="n">
        <x:f>COUNTIFS('Material routes'!$B$6:$B$1505,A328,'Material routes'!$C$6:$C$1505,"Output")</x:f>
        <x:v>1</x:v>
      </x:c>
      <x:c r="K328" s="4" t="n">
        <x:f>COUNTIFS('Material routes'!$B$6:$B$1505,A328,'Material routes'!$C$6:$C$1505,"Tool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Tools, fixtures, contained processing and required energy unresolved</x:v>
      </x:c>
      <x:c r="H329" s="4" t="str">
        <x:f>IF(I329=0,"Unassigned",IF(SUMIFS('Material routes'!$Q$6:$Q$1505,'Material routes'!$B$6:$B$1505,A329)&gt;0,"Unassigned","T"&amp;_xlfn.MAXIFS('Material routes'!$P$6:$P$1505,'Material routes'!$B$6:$B$1505,A329)))</x:f>
        <x:v>T2</x:v>
      </x:c>
      <x:c r="I329" s="4" t="n">
        <x:f>SUM(COUNTIFS('Material routes'!$B$6:$B$1505,A329,'Material routes'!$C$6:$C$1505,"Ingredient candidate"),COUNTIFS('Material routes'!$B$6:$B$1505,A329,'Material routes'!$C$6:$C$1505,"Consumed input"),COUNTIFS('Material routes'!$B$6:$B$1505,A329,'Material routes'!$C$6:$C$1505,"Contained input"),COUNTIFS('Material routes'!$B$6:$B$1505,A329,'Material routes'!$C$6:$C$1505,"Transform input"))</x:f>
        <x:v>1</x:v>
      </x:c>
      <x:c r="J329" s="4" t="n">
        <x:f>COUNTIFS('Material routes'!$B$6:$B$1505,A329,'Material routes'!$C$6:$C$1505,"Output")</x:f>
        <x:v>1</x:v>
      </x:c>
      <x:c r="K329" s="4" t="n">
        <x:f>COUNTIFS('Material routes'!$B$6:$B$1505,A329,'Material routes'!$C$6:$C$1505,"Tool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Tools, fixtures, contained processing and required energy unresolved</x:v>
      </x:c>
      <x:c r="H330" s="4" t="str">
        <x:f>IF(I330=0,"Unassigned",IF(SUMIFS('Material routes'!$Q$6:$Q$1505,'Material routes'!$B$6:$B$1505,A330)&gt;0,"Unassigned","T"&amp;_xlfn.MAXIFS('Material routes'!$P$6:$P$1505,'Material routes'!$B$6:$B$1505,A330)))</x:f>
        <x:v>T2</x:v>
      </x:c>
      <x:c r="I330" s="4" t="n">
        <x:f>SUM(COUNTIFS('Material routes'!$B$6:$B$1505,A330,'Material routes'!$C$6:$C$1505,"Ingredient candidate"),COUNTIFS('Material routes'!$B$6:$B$1505,A330,'Material routes'!$C$6:$C$1505,"Consumed input"),COUNTIFS('Material routes'!$B$6:$B$1505,A330,'Material routes'!$C$6:$C$1505,"Contained input"),COUNTIFS('Material routes'!$B$6:$B$1505,A330,'Material routes'!$C$6:$C$1505,"Transform input"))</x:f>
        <x:v>1</x:v>
      </x:c>
      <x:c r="J330" s="4" t="n">
        <x:f>COUNTIFS('Material routes'!$B$6:$B$1505,A330,'Material routes'!$C$6:$C$1505,"Output")</x:f>
        <x:v>1</x:v>
      </x:c>
      <x:c r="K330" s="4" t="n">
        <x:f>COUNTIFS('Material routes'!$B$6:$B$1505,A330,'Material routes'!$C$6:$C$1505,"Tool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Tools, fixtures, contained processing and required energy unresolved</x:v>
      </x:c>
      <x:c r="H331" s="4" t="str">
        <x:f>IF(I331=0,"Unassigned",IF(SUMIFS('Material routes'!$Q$6:$Q$1505,'Material routes'!$B$6:$B$1505,A331)&gt;0,"Unassigned","T"&amp;_xlfn.MAXIFS('Material routes'!$P$6:$P$1505,'Material routes'!$B$6:$B$1505,A331)))</x:f>
        <x:v>T3</x:v>
      </x:c>
      <x:c r="I331" s="4" t="n">
        <x:f>SUM(COUNTIFS('Material routes'!$B$6:$B$1505,A331,'Material routes'!$C$6:$C$1505,"Ingredient candidate"),COUNTIFS('Material routes'!$B$6:$B$1505,A331,'Material routes'!$C$6:$C$1505,"Consumed input"),COUNTIFS('Material routes'!$B$6:$B$1505,A331,'Material routes'!$C$6:$C$1505,"Contained input"),COUNTIFS('Material routes'!$B$6:$B$1505,A331,'Material routes'!$C$6:$C$1505,"Transform input"))</x:f>
        <x:v>1</x:v>
      </x:c>
      <x:c r="J331" s="4" t="n">
        <x:f>COUNTIFS('Material routes'!$B$6:$B$1505,A331,'Material routes'!$C$6:$C$1505,"Output")</x:f>
        <x:v>1</x:v>
      </x:c>
      <x:c r="K331" s="4" t="n">
        <x:f>COUNTIFS('Material routes'!$B$6:$B$1505,A331,'Material routes'!$C$6:$C$1505,"Tool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Tools, fixtures, contained processing and required energy unresolved</x:v>
      </x:c>
      <x:c r="H332" s="4" t="str">
        <x:f>IF(I332=0,"Unassigned",IF(SUMIFS('Material routes'!$Q$6:$Q$1505,'Material routes'!$B$6:$B$1505,A332)&gt;0,"Unassigned","T"&amp;_xlfn.MAXIFS('Material routes'!$P$6:$P$1505,'Material routes'!$B$6:$B$1505,A332)))</x:f>
        <x:v>T2</x:v>
      </x:c>
      <x:c r="I332" s="4" t="n">
        <x:f>SUM(COUNTIFS('Material routes'!$B$6:$B$1505,A332,'Material routes'!$C$6:$C$1505,"Ingredient candidate"),COUNTIFS('Material routes'!$B$6:$B$1505,A332,'Material routes'!$C$6:$C$1505,"Consumed input"),COUNTIFS('Material routes'!$B$6:$B$1505,A332,'Material routes'!$C$6:$C$1505,"Contained input"),COUNTIFS('Material routes'!$B$6:$B$1505,A332,'Material routes'!$C$6:$C$1505,"Transform input"))</x:f>
        <x:v>1</x:v>
      </x:c>
      <x:c r="J332" s="4" t="n">
        <x:f>COUNTIFS('Material routes'!$B$6:$B$1505,A332,'Material routes'!$C$6:$C$1505,"Output")</x:f>
        <x:v>1</x:v>
      </x:c>
      <x:c r="K332" s="4" t="n">
        <x:f>COUNTIFS('Material routes'!$B$6:$B$1505,A332,'Material routes'!$C$6:$C$1505,"Tool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Tools, fixtures, contained processing and required energy unresolved</x:v>
      </x:c>
      <x:c r="H333" s="4" t="str">
        <x:f>IF(I333=0,"Unassigned",IF(SUMIFS('Material routes'!$Q$6:$Q$1505,'Material routes'!$B$6:$B$1505,A333)&gt;0,"Unassigned","T"&amp;_xlfn.MAXIFS('Material routes'!$P$6:$P$1505,'Material routes'!$B$6:$B$1505,A333)))</x:f>
        <x:v>T2</x:v>
      </x:c>
      <x:c r="I333" s="4" t="n">
        <x:f>SUM(COUNTIFS('Material routes'!$B$6:$B$1505,A333,'Material routes'!$C$6:$C$1505,"Ingredient candidate"),COUNTIFS('Material routes'!$B$6:$B$1505,A333,'Material routes'!$C$6:$C$1505,"Consumed input"),COUNTIFS('Material routes'!$B$6:$B$1505,A333,'Material routes'!$C$6:$C$1505,"Contained input"),COUNTIFS('Material routes'!$B$6:$B$1505,A333,'Material routes'!$C$6:$C$1505,"Transform input"))</x:f>
        <x:v>1</x:v>
      </x:c>
      <x:c r="J333" s="4" t="n">
        <x:f>COUNTIFS('Material routes'!$B$6:$B$1505,A333,'Material routes'!$C$6:$C$1505,"Output")</x:f>
        <x:v>1</x:v>
      </x:c>
      <x:c r="K333" s="4" t="n">
        <x:f>COUNTIFS('Material routes'!$B$6:$B$1505,A333,'Material routes'!$C$6:$C$1505,"Tool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Tools, fixtures, contained processing and required energy unresolved</x:v>
      </x:c>
      <x:c r="H334" s="4" t="str">
        <x:f>IF(I334=0,"Unassigned",IF(SUMIFS('Material routes'!$Q$6:$Q$1505,'Material routes'!$B$6:$B$1505,A334)&gt;0,"Unassigned","T"&amp;_xlfn.MAXIFS('Material routes'!$P$6:$P$1505,'Material routes'!$B$6:$B$1505,A334)))</x:f>
        <x:v>T3</x:v>
      </x:c>
      <x:c r="I334" s="4" t="n">
        <x:f>SUM(COUNTIFS('Material routes'!$B$6:$B$1505,A334,'Material routes'!$C$6:$C$1505,"Ingredient candidate"),COUNTIFS('Material routes'!$B$6:$B$1505,A334,'Material routes'!$C$6:$C$1505,"Consumed input"),COUNTIFS('Material routes'!$B$6:$B$1505,A334,'Material routes'!$C$6:$C$1505,"Contained input"),COUNTIFS('Material routes'!$B$6:$B$1505,A334,'Material routes'!$C$6:$C$1505,"Transform input"))</x:f>
        <x:v>2</x:v>
      </x:c>
      <x:c r="J334" s="4" t="n">
        <x:f>COUNTIFS('Material routes'!$B$6:$B$1505,A334,'Material routes'!$C$6:$C$1505,"Output")</x:f>
        <x:v>1</x:v>
      </x:c>
      <x:c r="K334" s="4" t="n">
        <x:f>COUNTIFS('Material routes'!$B$6:$B$1505,A334,'Material routes'!$C$6:$C$1505,"Tool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Tools, fixtures, contained processing and required energy unresolved</x:v>
      </x:c>
      <x:c r="H335" s="4" t="str">
        <x:f>IF(I335=0,"Unassigned",IF(SUMIFS('Material routes'!$Q$6:$Q$1505,'Material routes'!$B$6:$B$1505,A335)&gt;0,"Unassigned","T"&amp;_xlfn.MAXIFS('Material routes'!$P$6:$P$1505,'Material routes'!$B$6:$B$1505,A335)))</x:f>
        <x:v>T1</x:v>
      </x:c>
      <x:c r="I335" s="4" t="n">
        <x:f>SUM(COUNTIFS('Material routes'!$B$6:$B$1505,A335,'Material routes'!$C$6:$C$1505,"Ingredient candidate"),COUNTIFS('Material routes'!$B$6:$B$1505,A335,'Material routes'!$C$6:$C$1505,"Consumed input"),COUNTIFS('Material routes'!$B$6:$B$1505,A335,'Material routes'!$C$6:$C$1505,"Contained input"),COUNTIFS('Material routes'!$B$6:$B$1505,A335,'Material routes'!$C$6:$C$1505,"Transform input"))</x:f>
        <x:v>2</x:v>
      </x:c>
      <x:c r="J335" s="4" t="n">
        <x:f>COUNTIFS('Material routes'!$B$6:$B$1505,A335,'Material routes'!$C$6:$C$1505,"Output")</x:f>
        <x:v>1</x:v>
      </x:c>
      <x:c r="K335" s="4" t="n">
        <x:f>COUNTIFS('Material routes'!$B$6:$B$1505,A335,'Material routes'!$C$6:$C$1505,"Tool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Tools, fixtures, contained processing and required energy unresolved</x:v>
      </x:c>
      <x:c r="H336" s="4" t="str">
        <x:f>IF(I336=0,"Unassigned",IF(SUMIFS('Material routes'!$Q$6:$Q$1505,'Material routes'!$B$6:$B$1505,A336)&gt;0,"Unassigned","T"&amp;_xlfn.MAXIFS('Material routes'!$P$6:$P$1505,'Material routes'!$B$6:$B$1505,A336)))</x:f>
        <x:v>T3</x:v>
      </x:c>
      <x:c r="I336" s="4" t="n">
        <x:f>SUM(COUNTIFS('Material routes'!$B$6:$B$1505,A336,'Material routes'!$C$6:$C$1505,"Ingredient candidate"),COUNTIFS('Material routes'!$B$6:$B$1505,A336,'Material routes'!$C$6:$C$1505,"Consumed input"),COUNTIFS('Material routes'!$B$6:$B$1505,A336,'Material routes'!$C$6:$C$1505,"Contained input"),COUNTIFS('Material routes'!$B$6:$B$1505,A336,'Material routes'!$C$6:$C$1505,"Transform input"))</x:f>
        <x:v>2</x:v>
      </x:c>
      <x:c r="J336" s="4" t="n">
        <x:f>COUNTIFS('Material routes'!$B$6:$B$1505,A336,'Material routes'!$C$6:$C$1505,"Output")</x:f>
        <x:v>1</x:v>
      </x:c>
      <x:c r="K336" s="4" t="n">
        <x:f>COUNTIFS('Material routes'!$B$6:$B$1505,A336,'Material routes'!$C$6:$C$1505,"Tool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Tools, fixtures, contained processing and required energy unresolved</x:v>
      </x:c>
      <x:c r="H337" s="4" t="str">
        <x:f>IF(I337=0,"Unassigned",IF(SUMIFS('Material routes'!$Q$6:$Q$1505,'Material routes'!$B$6:$B$1505,A337)&gt;0,"Unassigned","T"&amp;_xlfn.MAXIFS('Material routes'!$P$6:$P$1505,'Material routes'!$B$6:$B$1505,A337)))</x:f>
        <x:v>T3</x:v>
      </x:c>
      <x:c r="I337" s="4" t="n">
        <x:f>SUM(COUNTIFS('Material routes'!$B$6:$B$1505,A337,'Material routes'!$C$6:$C$1505,"Ingredient candidate"),COUNTIFS('Material routes'!$B$6:$B$1505,A337,'Material routes'!$C$6:$C$1505,"Consumed input"),COUNTIFS('Material routes'!$B$6:$B$1505,A337,'Material routes'!$C$6:$C$1505,"Contained input"),COUNTIFS('Material routes'!$B$6:$B$1505,A337,'Material routes'!$C$6:$C$1505,"Transform input"))</x:f>
        <x:v>1</x:v>
      </x:c>
      <x:c r="J337" s="4" t="n">
        <x:f>COUNTIFS('Material routes'!$B$6:$B$1505,A337,'Material routes'!$C$6:$C$1505,"Output")</x:f>
        <x:v>1</x:v>
      </x:c>
      <x:c r="K337" s="4" t="n">
        <x:f>COUNTIFS('Material routes'!$B$6:$B$1505,A337,'Material routes'!$C$6:$C$1505,"Tool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Tools, fixtures, contained processing and required energy unresolved</x:v>
      </x:c>
      <x:c r="H338" s="4" t="str">
        <x:f>IF(I338=0,"Unassigned",IF(SUMIFS('Material routes'!$Q$6:$Q$1505,'Material routes'!$B$6:$B$1505,A338)&gt;0,"Unassigned","T"&amp;_xlfn.MAXIFS('Material routes'!$P$6:$P$1505,'Material routes'!$B$6:$B$1505,A338)))</x:f>
        <x:v>T3</x:v>
      </x:c>
      <x:c r="I338" s="4" t="n">
        <x:f>SUM(COUNTIFS('Material routes'!$B$6:$B$1505,A338,'Material routes'!$C$6:$C$1505,"Ingredient candidate"),COUNTIFS('Material routes'!$B$6:$B$1505,A338,'Material routes'!$C$6:$C$1505,"Consumed input"),COUNTIFS('Material routes'!$B$6:$B$1505,A338,'Material routes'!$C$6:$C$1505,"Contained input"),COUNTIFS('Material routes'!$B$6:$B$1505,A338,'Material routes'!$C$6:$C$1505,"Transform input"))</x:f>
        <x:v>2</x:v>
      </x:c>
      <x:c r="J338" s="4" t="n">
        <x:f>COUNTIFS('Material routes'!$B$6:$B$1505,A338,'Material routes'!$C$6:$C$1505,"Output")</x:f>
        <x:v>1</x:v>
      </x:c>
      <x:c r="K338" s="4" t="n">
        <x:f>COUNTIFS('Material routes'!$B$6:$B$1505,A338,'Material routes'!$C$6:$C$1505,"Tool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Tools, fixtures, contained processing and required energy unresolved</x:v>
      </x:c>
      <x:c r="H339" s="4" t="str">
        <x:f>IF(I339=0,"Unassigned",IF(SUMIFS('Material routes'!$Q$6:$Q$1505,'Material routes'!$B$6:$B$1505,A339)&gt;0,"Unassigned","T"&amp;_xlfn.MAXIFS('Material routes'!$P$6:$P$1505,'Material routes'!$B$6:$B$1505,A339)))</x:f>
        <x:v>T2</x:v>
      </x:c>
      <x:c r="I339" s="4" t="n">
        <x:f>SUM(COUNTIFS('Material routes'!$B$6:$B$1505,A339,'Material routes'!$C$6:$C$1505,"Ingredient candidate"),COUNTIFS('Material routes'!$B$6:$B$1505,A339,'Material routes'!$C$6:$C$1505,"Consumed input"),COUNTIFS('Material routes'!$B$6:$B$1505,A339,'Material routes'!$C$6:$C$1505,"Contained input"),COUNTIFS('Material routes'!$B$6:$B$1505,A339,'Material routes'!$C$6:$C$1505,"Transform input"))</x:f>
        <x:v>1</x:v>
      </x:c>
      <x:c r="J339" s="4" t="n">
        <x:f>COUNTIFS('Material routes'!$B$6:$B$1505,A339,'Material routes'!$C$6:$C$1505,"Output")</x:f>
        <x:v>1</x:v>
      </x:c>
      <x:c r="K339" s="4" t="n">
        <x:f>COUNTIFS('Material routes'!$B$6:$B$1505,A339,'Material routes'!$C$6:$C$1505,"Tool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Tools, fixtures, contained processing and required energy unresolved</x:v>
      </x:c>
      <x:c r="H340" s="4" t="str">
        <x:f>IF(I340=0,"Unassigned",IF(SUMIFS('Material routes'!$Q$6:$Q$1505,'Material routes'!$B$6:$B$1505,A340)&gt;0,"Unassigned","T"&amp;_xlfn.MAXIFS('Material routes'!$P$6:$P$1505,'Material routes'!$B$6:$B$1505,A340)))</x:f>
        <x:v>T2</x:v>
      </x:c>
      <x:c r="I340" s="4" t="n">
        <x:f>SUM(COUNTIFS('Material routes'!$B$6:$B$1505,A340,'Material routes'!$C$6:$C$1505,"Ingredient candidate"),COUNTIFS('Material routes'!$B$6:$B$1505,A340,'Material routes'!$C$6:$C$1505,"Consumed input"),COUNTIFS('Material routes'!$B$6:$B$1505,A340,'Material routes'!$C$6:$C$1505,"Contained input"),COUNTIFS('Material routes'!$B$6:$B$1505,A340,'Material routes'!$C$6:$C$1505,"Transform input"))</x:f>
        <x:v>1</x:v>
      </x:c>
      <x:c r="J340" s="4" t="n">
        <x:f>COUNTIFS('Material routes'!$B$6:$B$1505,A340,'Material routes'!$C$6:$C$1505,"Output")</x:f>
        <x:v>1</x:v>
      </x:c>
      <x:c r="K340" s="4" t="n">
        <x:f>COUNTIFS('Material routes'!$B$6:$B$1505,A340,'Material routes'!$C$6:$C$1505,"Tool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Tools, fixtures, contained processing and required energy unresolved</x:v>
      </x:c>
      <x:c r="H341" s="4" t="str">
        <x:f>IF(I341=0,"Unassigned",IF(SUMIFS('Material routes'!$Q$6:$Q$1505,'Material routes'!$B$6:$B$1505,A341)&gt;0,"Unassigned","T"&amp;_xlfn.MAXIFS('Material routes'!$P$6:$P$1505,'Material routes'!$B$6:$B$1505,A341)))</x:f>
        <x:v>T3</x:v>
      </x:c>
      <x:c r="I341" s="4" t="n">
        <x:f>SUM(COUNTIFS('Material routes'!$B$6:$B$1505,A341,'Material routes'!$C$6:$C$1505,"Ingredient candidate"),COUNTIFS('Material routes'!$B$6:$B$1505,A341,'Material routes'!$C$6:$C$1505,"Consumed input"),COUNTIFS('Material routes'!$B$6:$B$1505,A341,'Material routes'!$C$6:$C$1505,"Contained input"),COUNTIFS('Material routes'!$B$6:$B$1505,A341,'Material routes'!$C$6:$C$1505,"Transform input"))</x:f>
        <x:v>2</x:v>
      </x:c>
      <x:c r="J341" s="4" t="n">
        <x:f>COUNTIFS('Material routes'!$B$6:$B$1505,A341,'Material routes'!$C$6:$C$1505,"Output")</x:f>
        <x:v>1</x:v>
      </x:c>
      <x:c r="K341" s="4" t="n">
        <x:f>COUNTIFS('Material routes'!$B$6:$B$1505,A341,'Material routes'!$C$6:$C$1505,"Tool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Tools, fixtures, contained processing and required energy unresolved</x:v>
      </x:c>
      <x:c r="H342" s="4" t="str">
        <x:f>IF(I342=0,"Unassigned",IF(SUMIFS('Material routes'!$Q$6:$Q$1505,'Material routes'!$B$6:$B$1505,A342)&gt;0,"Unassigned","T"&amp;_xlfn.MAXIFS('Material routes'!$P$6:$P$1505,'Material routes'!$B$6:$B$1505,A342)))</x:f>
        <x:v>T3</x:v>
      </x:c>
      <x:c r="I342" s="4" t="n">
        <x:f>SUM(COUNTIFS('Material routes'!$B$6:$B$1505,A342,'Material routes'!$C$6:$C$1505,"Ingredient candidate"),COUNTIFS('Material routes'!$B$6:$B$1505,A342,'Material routes'!$C$6:$C$1505,"Consumed input"),COUNTIFS('Material routes'!$B$6:$B$1505,A342,'Material routes'!$C$6:$C$1505,"Contained input"),COUNTIFS('Material routes'!$B$6:$B$1505,A342,'Material routes'!$C$6:$C$1505,"Transform input"))</x:f>
        <x:v>2</x:v>
      </x:c>
      <x:c r="J342" s="4" t="n">
        <x:f>COUNTIFS('Material routes'!$B$6:$B$1505,A342,'Material routes'!$C$6:$C$1505,"Output")</x:f>
        <x:v>1</x:v>
      </x:c>
      <x:c r="K342" s="4" t="n">
        <x:f>COUNTIFS('Material routes'!$B$6:$B$1505,A342,'Material routes'!$C$6:$C$1505,"Tool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Tools, fixtures, contained processing and required energy unresolved</x:v>
      </x:c>
      <x:c r="H343" s="4" t="str">
        <x:f>IF(I343=0,"Unassigned",IF(SUMIFS('Material routes'!$Q$6:$Q$1505,'Material routes'!$B$6:$B$1505,A343)&gt;0,"Unassigned","T"&amp;_xlfn.MAXIFS('Material routes'!$P$6:$P$1505,'Material routes'!$B$6:$B$1505,A343)))</x:f>
        <x:v>T3</x:v>
      </x:c>
      <x:c r="I343" s="4" t="n">
        <x:f>SUM(COUNTIFS('Material routes'!$B$6:$B$1505,A343,'Material routes'!$C$6:$C$1505,"Ingredient candidate"),COUNTIFS('Material routes'!$B$6:$B$1505,A343,'Material routes'!$C$6:$C$1505,"Consumed input"),COUNTIFS('Material routes'!$B$6:$B$1505,A343,'Material routes'!$C$6:$C$1505,"Contained input"),COUNTIFS('Material routes'!$B$6:$B$1505,A343,'Material routes'!$C$6:$C$1505,"Transform input"))</x:f>
        <x:v>2</x:v>
      </x:c>
      <x:c r="J343" s="4" t="n">
        <x:f>COUNTIFS('Material routes'!$B$6:$B$1505,A343,'Material routes'!$C$6:$C$1505,"Output")</x:f>
        <x:v>1</x:v>
      </x:c>
      <x:c r="K343" s="4" t="n">
        <x:f>COUNTIFS('Material routes'!$B$6:$B$1505,A343,'Material routes'!$C$6:$C$1505,"Tool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Tools, fixtures, contained processing and required energy unresolved</x:v>
      </x:c>
      <x:c r="H344" s="4" t="str">
        <x:f>IF(I344=0,"Unassigned",IF(SUMIFS('Material routes'!$Q$6:$Q$1505,'Material routes'!$B$6:$B$1505,A344)&gt;0,"Unassigned","T"&amp;_xlfn.MAXIFS('Material routes'!$P$6:$P$1505,'Material routes'!$B$6:$B$1505,A344)))</x:f>
        <x:v>T2</x:v>
      </x:c>
      <x:c r="I344" s="4" t="n">
        <x:f>SUM(COUNTIFS('Material routes'!$B$6:$B$1505,A344,'Material routes'!$C$6:$C$1505,"Ingredient candidate"),COUNTIFS('Material routes'!$B$6:$B$1505,A344,'Material routes'!$C$6:$C$1505,"Consumed input"),COUNTIFS('Material routes'!$B$6:$B$1505,A344,'Material routes'!$C$6:$C$1505,"Contained input"),COUNTIFS('Material routes'!$B$6:$B$1505,A344,'Material routes'!$C$6:$C$1505,"Transform input"))</x:f>
        <x:v>1</x:v>
      </x:c>
      <x:c r="J344" s="4" t="n">
        <x:f>COUNTIFS('Material routes'!$B$6:$B$1505,A344,'Material routes'!$C$6:$C$1505,"Output")</x:f>
        <x:v>1</x:v>
      </x:c>
      <x:c r="K344" s="4" t="n">
        <x:f>COUNTIFS('Material routes'!$B$6:$B$1505,A344,'Material routes'!$C$6:$C$1505,"Tool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Tools, fixtures, contained processing and required energy unresolved</x:v>
      </x:c>
      <x:c r="H345" s="4" t="str">
        <x:f>IF(I345=0,"Unassigned",IF(SUMIFS('Material routes'!$Q$6:$Q$1505,'Material routes'!$B$6:$B$1505,A345)&gt;0,"Unassigned","T"&amp;_xlfn.MAXIFS('Material routes'!$P$6:$P$1505,'Material routes'!$B$6:$B$1505,A345)))</x:f>
        <x:v>T2</x:v>
      </x:c>
      <x:c r="I345" s="4" t="n">
        <x:f>SUM(COUNTIFS('Material routes'!$B$6:$B$1505,A345,'Material routes'!$C$6:$C$1505,"Ingredient candidate"),COUNTIFS('Material routes'!$B$6:$B$1505,A345,'Material routes'!$C$6:$C$1505,"Consumed input"),COUNTIFS('Material routes'!$B$6:$B$1505,A345,'Material routes'!$C$6:$C$1505,"Contained input"),COUNTIFS('Material routes'!$B$6:$B$1505,A345,'Material routes'!$C$6:$C$1505,"Transform input"))</x:f>
        <x:v>2</x:v>
      </x:c>
      <x:c r="J345" s="4" t="n">
        <x:f>COUNTIFS('Material routes'!$B$6:$B$1505,A345,'Material routes'!$C$6:$C$1505,"Output")</x:f>
        <x:v>1</x:v>
      </x:c>
      <x:c r="K345" s="4" t="n">
        <x:f>COUNTIFS('Material routes'!$B$6:$B$1505,A345,'Material routes'!$C$6:$C$1505,"Tool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Tools, fixtures, contained processing and required energy unresolved</x:v>
      </x:c>
      <x:c r="H346" s="4" t="str">
        <x:f>IF(I346=0,"Unassigned",IF(SUMIFS('Material routes'!$Q$6:$Q$1505,'Material routes'!$B$6:$B$1505,A346)&gt;0,"Unassigned","T"&amp;_xlfn.MAXIFS('Material routes'!$P$6:$P$1505,'Material routes'!$B$6:$B$1505,A346)))</x:f>
        <x:v>T3</x:v>
      </x:c>
      <x:c r="I346" s="4" t="n">
        <x:f>SUM(COUNTIFS('Material routes'!$B$6:$B$1505,A346,'Material routes'!$C$6:$C$1505,"Ingredient candidate"),COUNTIFS('Material routes'!$B$6:$B$1505,A346,'Material routes'!$C$6:$C$1505,"Consumed input"),COUNTIFS('Material routes'!$B$6:$B$1505,A346,'Material routes'!$C$6:$C$1505,"Contained input"),COUNTIFS('Material routes'!$B$6:$B$1505,A346,'Material routes'!$C$6:$C$1505,"Transform input"))</x:f>
        <x:v>2</x:v>
      </x:c>
      <x:c r="J346" s="4" t="n">
        <x:f>COUNTIFS('Material routes'!$B$6:$B$1505,A346,'Material routes'!$C$6:$C$1505,"Output")</x:f>
        <x:v>1</x:v>
      </x:c>
      <x:c r="K346" s="4" t="n">
        <x:f>COUNTIFS('Material routes'!$B$6:$B$1505,A346,'Material routes'!$C$6:$C$1505,"Tool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Tools, fixtures, contained processing and required energy unresolved</x:v>
      </x:c>
      <x:c r="H347" s="4" t="str">
        <x:f>IF(I347=0,"Unassigned",IF(SUMIFS('Material routes'!$Q$6:$Q$1505,'Material routes'!$B$6:$B$1505,A347)&gt;0,"Unassigned","T"&amp;_xlfn.MAXIFS('Material routes'!$P$6:$P$1505,'Material routes'!$B$6:$B$1505,A347)))</x:f>
        <x:v>T1</x:v>
      </x:c>
      <x:c r="I347" s="4" t="n">
        <x:f>SUM(COUNTIFS('Material routes'!$B$6:$B$1505,A347,'Material routes'!$C$6:$C$1505,"Ingredient candidate"),COUNTIFS('Material routes'!$B$6:$B$1505,A347,'Material routes'!$C$6:$C$1505,"Consumed input"),COUNTIFS('Material routes'!$B$6:$B$1505,A347,'Material routes'!$C$6:$C$1505,"Contained input"),COUNTIFS('Material routes'!$B$6:$B$1505,A347,'Material routes'!$C$6:$C$1505,"Transform input"))</x:f>
        <x:v>2</x:v>
      </x:c>
      <x:c r="J347" s="4" t="n">
        <x:f>COUNTIFS('Material routes'!$B$6:$B$1505,A347,'Material routes'!$C$6:$C$1505,"Output")</x:f>
        <x:v>1</x:v>
      </x:c>
      <x:c r="K347" s="4" t="n">
        <x:f>COUNTIFS('Material routes'!$B$6:$B$1505,A347,'Material routes'!$C$6:$C$1505,"Tool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Tools, fixtures, contained processing and required energy unresolved</x:v>
      </x:c>
      <x:c r="H348" s="4" t="str">
        <x:f>IF(I348=0,"Unassigned",IF(SUMIFS('Material routes'!$Q$6:$Q$1505,'Material routes'!$B$6:$B$1505,A348)&gt;0,"Unassigned","T"&amp;_xlfn.MAXIFS('Material routes'!$P$6:$P$1505,'Material routes'!$B$6:$B$1505,A348)))</x:f>
        <x:v>T3</x:v>
      </x:c>
      <x:c r="I348" s="4" t="n">
        <x:f>SUM(COUNTIFS('Material routes'!$B$6:$B$1505,A348,'Material routes'!$C$6:$C$1505,"Ingredient candidate"),COUNTIFS('Material routes'!$B$6:$B$1505,A348,'Material routes'!$C$6:$C$1505,"Consumed input"),COUNTIFS('Material routes'!$B$6:$B$1505,A348,'Material routes'!$C$6:$C$1505,"Contained input"),COUNTIFS('Material routes'!$B$6:$B$1505,A348,'Material routes'!$C$6:$C$1505,"Transform input"))</x:f>
        <x:v>3</x:v>
      </x:c>
      <x:c r="J348" s="4" t="n">
        <x:f>COUNTIFS('Material routes'!$B$6:$B$1505,A348,'Material routes'!$C$6:$C$1505,"Output")</x:f>
        <x:v>1</x:v>
      </x:c>
      <x:c r="K348" s="4" t="n">
        <x:f>COUNTIFS('Material routes'!$B$6:$B$1505,A348,'Material routes'!$C$6:$C$1505,"Tool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Tools, fixtures, contained processing and required energy unresolved</x:v>
      </x:c>
      <x:c r="H349" s="4" t="str">
        <x:f>IF(I349=0,"Unassigned",IF(SUMIFS('Material routes'!$Q$6:$Q$1505,'Material routes'!$B$6:$B$1505,A349)&gt;0,"Unassigned","T"&amp;_xlfn.MAXIFS('Material routes'!$P$6:$P$1505,'Material routes'!$B$6:$B$1505,A349)))</x:f>
        <x:v>T3</x:v>
      </x:c>
      <x:c r="I349" s="4" t="n">
        <x:f>SUM(COUNTIFS('Material routes'!$B$6:$B$1505,A349,'Material routes'!$C$6:$C$1505,"Ingredient candidate"),COUNTIFS('Material routes'!$B$6:$B$1505,A349,'Material routes'!$C$6:$C$1505,"Consumed input"),COUNTIFS('Material routes'!$B$6:$B$1505,A349,'Material routes'!$C$6:$C$1505,"Contained input"),COUNTIFS('Material routes'!$B$6:$B$1505,A349,'Material routes'!$C$6:$C$1505,"Transform input"))</x:f>
        <x:v>3</x:v>
      </x:c>
      <x:c r="J349" s="4" t="n">
        <x:f>COUNTIFS('Material routes'!$B$6:$B$1505,A349,'Material routes'!$C$6:$C$1505,"Output")</x:f>
        <x:v>1</x:v>
      </x:c>
      <x:c r="K349" s="4" t="n">
        <x:f>COUNTIFS('Material routes'!$B$6:$B$1505,A349,'Material routes'!$C$6:$C$1505,"Tool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Tools, fixtures, contained processing and required energy unresolved</x:v>
      </x:c>
      <x:c r="H350" s="4" t="str">
        <x:f>IF(I350=0,"Unassigned",IF(SUMIFS('Material routes'!$Q$6:$Q$1505,'Material routes'!$B$6:$B$1505,A350)&gt;0,"Unassigned","T"&amp;_xlfn.MAXIFS('Material routes'!$P$6:$P$1505,'Material routes'!$B$6:$B$1505,A350)))</x:f>
        <x:v>T3</x:v>
      </x:c>
      <x:c r="I350" s="4" t="n">
        <x:f>SUM(COUNTIFS('Material routes'!$B$6:$B$1505,A350,'Material routes'!$C$6:$C$1505,"Ingredient candidate"),COUNTIFS('Material routes'!$B$6:$B$1505,A350,'Material routes'!$C$6:$C$1505,"Consumed input"),COUNTIFS('Material routes'!$B$6:$B$1505,A350,'Material routes'!$C$6:$C$1505,"Contained input"),COUNTIFS('Material routes'!$B$6:$B$1505,A350,'Material routes'!$C$6:$C$1505,"Transform input"))</x:f>
        <x:v>2</x:v>
      </x:c>
      <x:c r="J350" s="4" t="n">
        <x:f>COUNTIFS('Material routes'!$B$6:$B$1505,A350,'Material routes'!$C$6:$C$1505,"Output")</x:f>
        <x:v>1</x:v>
      </x:c>
      <x:c r="K350" s="4" t="n">
        <x:f>COUNTIFS('Material routes'!$B$6:$B$1505,A350,'Material routes'!$C$6:$C$1505,"Tool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Tools, fixtures, contained processing and required energy unresolved</x:v>
      </x:c>
      <x:c r="H351" s="4" t="str">
        <x:f>IF(I351=0,"Unassigned",IF(SUMIFS('Material routes'!$Q$6:$Q$1505,'Material routes'!$B$6:$B$1505,A351)&gt;0,"Unassigned","T"&amp;_xlfn.MAXIFS('Material routes'!$P$6:$P$1505,'Material routes'!$B$6:$B$1505,A351)))</x:f>
        <x:v>T3</x:v>
      </x:c>
      <x:c r="I351" s="4" t="n">
        <x:f>SUM(COUNTIFS('Material routes'!$B$6:$B$1505,A351,'Material routes'!$C$6:$C$1505,"Ingredient candidate"),COUNTIFS('Material routes'!$B$6:$B$1505,A351,'Material routes'!$C$6:$C$1505,"Consumed input"),COUNTIFS('Material routes'!$B$6:$B$1505,A351,'Material routes'!$C$6:$C$1505,"Contained input"),COUNTIFS('Material routes'!$B$6:$B$1505,A351,'Material routes'!$C$6:$C$1505,"Transform input"))</x:f>
        <x:v>3</x:v>
      </x:c>
      <x:c r="J351" s="4" t="n">
        <x:f>COUNTIFS('Material routes'!$B$6:$B$1505,A351,'Material routes'!$C$6:$C$1505,"Output")</x:f>
        <x:v>1</x:v>
      </x:c>
      <x:c r="K351" s="4" t="n">
        <x:f>COUNTIFS('Material routes'!$B$6:$B$1505,A351,'Material routes'!$C$6:$C$1505,"Tool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Tools, fixtures, contained processing and required energy unresolved</x:v>
      </x:c>
      <x:c r="H352" s="4" t="str">
        <x:f>IF(I352=0,"Unassigned",IF(SUMIFS('Material routes'!$Q$6:$Q$1505,'Material routes'!$B$6:$B$1505,A352)&gt;0,"Unassigned","T"&amp;_xlfn.MAXIFS('Material routes'!$P$6:$P$1505,'Material routes'!$B$6:$B$1505,A352)))</x:f>
        <x:v>T3</x:v>
      </x:c>
      <x:c r="I352" s="4" t="n">
        <x:f>SUM(COUNTIFS('Material routes'!$B$6:$B$1505,A352,'Material routes'!$C$6:$C$1505,"Ingredient candidate"),COUNTIFS('Material routes'!$B$6:$B$1505,A352,'Material routes'!$C$6:$C$1505,"Consumed input"),COUNTIFS('Material routes'!$B$6:$B$1505,A352,'Material routes'!$C$6:$C$1505,"Contained input"),COUNTIFS('Material routes'!$B$6:$B$1505,A352,'Material routes'!$C$6:$C$1505,"Transform input"))</x:f>
        <x:v>2</x:v>
      </x:c>
      <x:c r="J352" s="4" t="n">
        <x:f>COUNTIFS('Material routes'!$B$6:$B$1505,A352,'Material routes'!$C$6:$C$1505,"Output")</x:f>
        <x:v>1</x:v>
      </x:c>
      <x:c r="K352" s="4" t="n">
        <x:f>COUNTIFS('Material routes'!$B$6:$B$1505,A352,'Material routes'!$C$6:$C$1505,"Tool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Tools, fixtures, contained processing and required energy unresolved</x:v>
      </x:c>
      <x:c r="H353" s="4" t="str">
        <x:f>IF(I353=0,"Unassigned",IF(SUMIFS('Material routes'!$Q$6:$Q$1505,'Material routes'!$B$6:$B$1505,A353)&gt;0,"Unassigned","T"&amp;_xlfn.MAXIFS('Material routes'!$P$6:$P$1505,'Material routes'!$B$6:$B$1505,A353)))</x:f>
        <x:v>T3</x:v>
      </x:c>
      <x:c r="I353" s="4" t="n">
        <x:f>SUM(COUNTIFS('Material routes'!$B$6:$B$1505,A353,'Material routes'!$C$6:$C$1505,"Ingredient candidate"),COUNTIFS('Material routes'!$B$6:$B$1505,A353,'Material routes'!$C$6:$C$1505,"Consumed input"),COUNTIFS('Material routes'!$B$6:$B$1505,A353,'Material routes'!$C$6:$C$1505,"Contained input"),COUNTIFS('Material routes'!$B$6:$B$1505,A353,'Material routes'!$C$6:$C$1505,"Transform input"))</x:f>
        <x:v>3</x:v>
      </x:c>
      <x:c r="J353" s="4" t="n">
        <x:f>COUNTIFS('Material routes'!$B$6:$B$1505,A353,'Material routes'!$C$6:$C$1505,"Output")</x:f>
        <x:v>1</x:v>
      </x:c>
      <x:c r="K353" s="4" t="n">
        <x:f>COUNTIFS('Material routes'!$B$6:$B$1505,A353,'Material routes'!$C$6:$C$1505,"Tool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Tools, fixtures, contained processing and required energy unresolved</x:v>
      </x:c>
      <x:c r="H354" s="4" t="str">
        <x:f>IF(I354=0,"Unassigned",IF(SUMIFS('Material routes'!$Q$6:$Q$1505,'Material routes'!$B$6:$B$1505,A354)&gt;0,"Unassigned","T"&amp;_xlfn.MAXIFS('Material routes'!$P$6:$P$1505,'Material routes'!$B$6:$B$1505,A354)))</x:f>
        <x:v>T0</x:v>
      </x:c>
      <x:c r="I354" s="4" t="n">
        <x:f>SUM(COUNTIFS('Material routes'!$B$6:$B$1505,A354,'Material routes'!$C$6:$C$1505,"Ingredient candidate"),COUNTIFS('Material routes'!$B$6:$B$1505,A354,'Material routes'!$C$6:$C$1505,"Consumed input"),COUNTIFS('Material routes'!$B$6:$B$1505,A354,'Material routes'!$C$6:$C$1505,"Contained input"),COUNTIFS('Material routes'!$B$6:$B$1505,A354,'Material routes'!$C$6:$C$1505,"Transform input"))</x:f>
        <x:v>1</x:v>
      </x:c>
      <x:c r="J354" s="4" t="n">
        <x:f>COUNTIFS('Material routes'!$B$6:$B$1505,A354,'Material routes'!$C$6:$C$1505,"Output")</x:f>
        <x:v>1</x:v>
      </x:c>
      <x:c r="K354" s="4" t="n">
        <x:f>COUNTIFS('Material routes'!$B$6:$B$1505,A354,'Material routes'!$C$6:$C$1505,"Tool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Tools, fixtures, contained processing and required energy unresolved</x:v>
      </x:c>
      <x:c r="H355" s="4" t="str">
        <x:f>IF(I355=0,"Unassigned",IF(SUMIFS('Material routes'!$Q$6:$Q$1505,'Material routes'!$B$6:$B$1505,A355)&gt;0,"Unassigned","T"&amp;_xlfn.MAXIFS('Material routes'!$P$6:$P$1505,'Material routes'!$B$6:$B$1505,A355)))</x:f>
        <x:v>T0</x:v>
      </x:c>
      <x:c r="I355" s="4" t="n">
        <x:f>SUM(COUNTIFS('Material routes'!$B$6:$B$1505,A355,'Material routes'!$C$6:$C$1505,"Ingredient candidate"),COUNTIFS('Material routes'!$B$6:$B$1505,A355,'Material routes'!$C$6:$C$1505,"Consumed input"),COUNTIFS('Material routes'!$B$6:$B$1505,A355,'Material routes'!$C$6:$C$1505,"Contained input"),COUNTIFS('Material routes'!$B$6:$B$1505,A355,'Material routes'!$C$6:$C$1505,"Transform input"))</x:f>
        <x:v>1</x:v>
      </x:c>
      <x:c r="J355" s="4" t="n">
        <x:f>COUNTIFS('Material routes'!$B$6:$B$1505,A355,'Material routes'!$C$6:$C$1505,"Output")</x:f>
        <x:v>1</x:v>
      </x:c>
      <x:c r="K355" s="4" t="n">
        <x:f>COUNTIFS('Material routes'!$B$6:$B$1505,A355,'Material routes'!$C$6:$C$1505,"Tool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Tools, fixtures, contained processing and required energy unresolved</x:v>
      </x:c>
      <x:c r="H356" s="4" t="str">
        <x:f>IF(I356=0,"Unassigned",IF(SUMIFS('Material routes'!$Q$6:$Q$1505,'Material routes'!$B$6:$B$1505,A356)&gt;0,"Unassigned","T"&amp;_xlfn.MAXIFS('Material routes'!$P$6:$P$1505,'Material routes'!$B$6:$B$1505,A356)))</x:f>
        <x:v>T0</x:v>
      </x:c>
      <x:c r="I356" s="4" t="n">
        <x:f>SUM(COUNTIFS('Material routes'!$B$6:$B$1505,A356,'Material routes'!$C$6:$C$1505,"Ingredient candidate"),COUNTIFS('Material routes'!$B$6:$B$1505,A356,'Material routes'!$C$6:$C$1505,"Consumed input"),COUNTIFS('Material routes'!$B$6:$B$1505,A356,'Material routes'!$C$6:$C$1505,"Contained input"),COUNTIFS('Material routes'!$B$6:$B$1505,A356,'Material routes'!$C$6:$C$1505,"Transform input"))</x:f>
        <x:v>1</x:v>
      </x:c>
      <x:c r="J356" s="4" t="n">
        <x:f>COUNTIFS('Material routes'!$B$6:$B$1505,A356,'Material routes'!$C$6:$C$1505,"Output")</x:f>
        <x:v>1</x:v>
      </x:c>
      <x:c r="K356" s="4" t="n">
        <x:f>COUNTIFS('Material routes'!$B$6:$B$1505,A356,'Material routes'!$C$6:$C$1505,"Tool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Tools, fixtures, contained processing and required energy unresolved</x:v>
      </x:c>
      <x:c r="H357" s="4" t="str">
        <x:f>IF(I357=0,"Unassigned",IF(SUMIFS('Material routes'!$Q$6:$Q$1505,'Material routes'!$B$6:$B$1505,A357)&gt;0,"Unassigned","T"&amp;_xlfn.MAXIFS('Material routes'!$P$6:$P$1505,'Material routes'!$B$6:$B$1505,A357)))</x:f>
        <x:v>T0</x:v>
      </x:c>
      <x:c r="I357" s="4" t="n">
        <x:f>SUM(COUNTIFS('Material routes'!$B$6:$B$1505,A357,'Material routes'!$C$6:$C$1505,"Ingredient candidate"),COUNTIFS('Material routes'!$B$6:$B$1505,A357,'Material routes'!$C$6:$C$1505,"Consumed input"),COUNTIFS('Material routes'!$B$6:$B$1505,A357,'Material routes'!$C$6:$C$1505,"Contained input"),COUNTIFS('Material routes'!$B$6:$B$1505,A357,'Material routes'!$C$6:$C$1505,"Transform input"))</x:f>
        <x:v>1</x:v>
      </x:c>
      <x:c r="J357" s="4" t="n">
        <x:f>COUNTIFS('Material routes'!$B$6:$B$1505,A357,'Material routes'!$C$6:$C$1505,"Output")</x:f>
        <x:v>1</x:v>
      </x:c>
      <x:c r="K357" s="4" t="n">
        <x:f>COUNTIFS('Material routes'!$B$6:$B$1505,A357,'Material routes'!$C$6:$C$1505,"Tool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t="str">
        <x:v>design.collection.toasted_culinary_phagia_crumbs</x:v>
      </x:c>
      <x:c r="B358" s="4" t="str">
        <x:v>Toasted culinary Phagia crumbs candidate preparation</x:v>
      </x:c>
      <x:c r="C358" s="4" t="str">
        <x:v>Material refinement</x:v>
      </x:c>
      <x:c r="D358" s="4" t="str">
        <x:v>Proposal</x:v>
      </x:c>
      <x:c r="E358" s="4" t="str">
        <x:v>Partial proposal</x:v>
      </x:c>
      <x:c r="F358" s="4" t="str">
        <x:v>Textural food ingredient from controlled heating</x:v>
      </x:c>
      <x:c r="G358" s="4" t="str">
        <x:v>Tools, fixtures, contained processing and required energy unresolved</x:v>
      </x:c>
      <x:c r="H358" s="4" t="str">
        <x:f>IF(I358=0,"Unassigned",IF(SUMIFS('Material routes'!$Q$6:$Q$1505,'Material routes'!$B$6:$B$1505,A358)&gt;0,"Unassigned","T"&amp;_xlfn.MAXIFS('Material routes'!$P$6:$P$1505,'Material routes'!$B$6:$B$1505,A358)))</x:f>
        <x:v>T1</x:v>
      </x:c>
      <x:c r="I358" s="4" t="n">
        <x:f>SUM(COUNTIFS('Material routes'!$B$6:$B$1505,A358,'Material routes'!$C$6:$C$1505,"Ingredient candidate"),COUNTIFS('Material routes'!$B$6:$B$1505,A358,'Material routes'!$C$6:$C$1505,"Consumed input"),COUNTIFS('Material routes'!$B$6:$B$1505,A358,'Material routes'!$C$6:$C$1505,"Contained input"),COUNTIFS('Material routes'!$B$6:$B$1505,A358,'Material routes'!$C$6:$C$1505,"Transform input"))</x:f>
        <x:v>1</x:v>
      </x:c>
      <x:c r="J358" s="4" t="n">
        <x:f>COUNTIFS('Material routes'!$B$6:$B$1505,A358,'Material routes'!$C$6:$C$1505,"Output")</x:f>
        <x:v>1</x:v>
      </x:c>
      <x:c r="K358" s="4" t="n">
        <x:f>COUNTIFS('Material routes'!$B$6:$B$1505,A358,'Material routes'!$C$6:$C$1505,"Tool candidate")</x:f>
        <x:v>0</x:v>
      </x:c>
      <x:c r="L3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8" s="4" t="str">
        <x:v>Quantities, output yield, supporting inputs and compatibility remain undefined.</x:v>
      </x:c>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Tools, fixtures, contained processing and required energy unresolved</x:v>
      </x:c>
      <x:c r="H359" s="4" t="str">
        <x:f>IF(I359=0,"Unassigned",IF(SUMIFS('Material routes'!$Q$6:$Q$1505,'Material routes'!$B$6:$B$1505,A359)&gt;0,"Unassigned","T"&amp;_xlfn.MAXIFS('Material routes'!$P$6:$P$1505,'Material routes'!$B$6:$B$1505,A359)))</x:f>
        <x:v>T0</x:v>
      </x:c>
      <x:c r="I359" s="4" t="n">
        <x:f>SUM(COUNTIFS('Material routes'!$B$6:$B$1505,A359,'Material routes'!$C$6:$C$1505,"Ingredient candidate"),COUNTIFS('Material routes'!$B$6:$B$1505,A359,'Material routes'!$C$6:$C$1505,"Consumed input"),COUNTIFS('Material routes'!$B$6:$B$1505,A359,'Material routes'!$C$6:$C$1505,"Contained input"),COUNTIFS('Material routes'!$B$6:$B$1505,A359,'Material routes'!$C$6:$C$1505,"Transform input"))</x:f>
        <x:v>1</x:v>
      </x:c>
      <x:c r="J359" s="4" t="n">
        <x:f>COUNTIFS('Material routes'!$B$6:$B$1505,A359,'Material routes'!$C$6:$C$1505,"Output")</x:f>
        <x:v>1</x:v>
      </x:c>
      <x:c r="K359" s="4" t="n">
        <x:f>COUNTIFS('Material routes'!$B$6:$B$1505,A359,'Material routes'!$C$6:$C$1505,"Tool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Tools, fixtures, contained processing and required energy unresolved</x:v>
      </x:c>
      <x:c r="H360" s="4" t="str">
        <x:f>IF(I360=0,"Unassigned",IF(SUMIFS('Material routes'!$Q$6:$Q$1505,'Material routes'!$B$6:$B$1505,A360)&gt;0,"Unassigned","T"&amp;_xlfn.MAXIFS('Material routes'!$P$6:$P$1505,'Material routes'!$B$6:$B$1505,A360)))</x:f>
        <x:v>T0</x:v>
      </x:c>
      <x:c r="I360" s="4" t="n">
        <x:f>SUM(COUNTIFS('Material routes'!$B$6:$B$1505,A360,'Material routes'!$C$6:$C$1505,"Ingredient candidate"),COUNTIFS('Material routes'!$B$6:$B$1505,A360,'Material routes'!$C$6:$C$1505,"Consumed input"),COUNTIFS('Material routes'!$B$6:$B$1505,A360,'Material routes'!$C$6:$C$1505,"Contained input"),COUNTIFS('Material routes'!$B$6:$B$1505,A360,'Material routes'!$C$6:$C$1505,"Transform input"))</x:f>
        <x:v>1</x:v>
      </x:c>
      <x:c r="J360" s="4" t="n">
        <x:f>COUNTIFS('Material routes'!$B$6:$B$1505,A360,'Material routes'!$C$6:$C$1505,"Output")</x:f>
        <x:v>1</x:v>
      </x:c>
      <x:c r="K360" s="4" t="n">
        <x:f>COUNTIFS('Material routes'!$B$6:$B$1505,A360,'Material routes'!$C$6:$C$1505,"Tool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Tools, fixtures, contained processing and required energy unresolved</x:v>
      </x:c>
      <x:c r="H361" s="4" t="str">
        <x:f>IF(I361=0,"Unassigned",IF(SUMIFS('Material routes'!$Q$6:$Q$1505,'Material routes'!$B$6:$B$1505,A361)&gt;0,"Unassigned","T"&amp;_xlfn.MAXIFS('Material routes'!$P$6:$P$1505,'Material routes'!$B$6:$B$1505,A361)))</x:f>
        <x:v>T1</x:v>
      </x:c>
      <x:c r="I361" s="4" t="n">
        <x:f>SUM(COUNTIFS('Material routes'!$B$6:$B$1505,A361,'Material routes'!$C$6:$C$1505,"Ingredient candidate"),COUNTIFS('Material routes'!$B$6:$B$1505,A361,'Material routes'!$C$6:$C$1505,"Consumed input"),COUNTIFS('Material routes'!$B$6:$B$1505,A361,'Material routes'!$C$6:$C$1505,"Contained input"),COUNTIFS('Material routes'!$B$6:$B$1505,A361,'Material routes'!$C$6:$C$1505,"Transform input"))</x:f>
        <x:v>1</x:v>
      </x:c>
      <x:c r="J361" s="4" t="n">
        <x:f>COUNTIFS('Material routes'!$B$6:$B$1505,A361,'Material routes'!$C$6:$C$1505,"Output")</x:f>
        <x:v>1</x:v>
      </x:c>
      <x:c r="K361" s="4" t="n">
        <x:f>COUNTIFS('Material routes'!$B$6:$B$1505,A361,'Material routes'!$C$6:$C$1505,"Tool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Tools, fixtures, contained processing and required energy unresolved</x:v>
      </x:c>
      <x:c r="H362" s="4" t="str">
        <x:f>IF(I362=0,"Unassigned",IF(SUMIFS('Material routes'!$Q$6:$Q$1505,'Material routes'!$B$6:$B$1505,A362)&gt;0,"Unassigned","T"&amp;_xlfn.MAXIFS('Material routes'!$P$6:$P$1505,'Material routes'!$B$6:$B$1505,A362)))</x:f>
        <x:v>T1</x:v>
      </x:c>
      <x:c r="I362" s="4" t="n">
        <x:f>SUM(COUNTIFS('Material routes'!$B$6:$B$1505,A362,'Material routes'!$C$6:$C$1505,"Ingredient candidate"),COUNTIFS('Material routes'!$B$6:$B$1505,A362,'Material routes'!$C$6:$C$1505,"Consumed input"),COUNTIFS('Material routes'!$B$6:$B$1505,A362,'Material routes'!$C$6:$C$1505,"Contained input"),COUNTIFS('Material routes'!$B$6:$B$1505,A362,'Material routes'!$C$6:$C$1505,"Transform input"))</x:f>
        <x:v>1</x:v>
      </x:c>
      <x:c r="J362" s="4" t="n">
        <x:f>COUNTIFS('Material routes'!$B$6:$B$1505,A362,'Material routes'!$C$6:$C$1505,"Output")</x:f>
        <x:v>1</x:v>
      </x:c>
      <x:c r="K362" s="4" t="n">
        <x:f>COUNTIFS('Material routes'!$B$6:$B$1505,A362,'Material routes'!$C$6:$C$1505,"Tool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Tools, fixtures, contained processing and required energy unresolved</x:v>
      </x:c>
      <x:c r="H363" s="4" t="str">
        <x:f>IF(I363=0,"Unassigned",IF(SUMIFS('Material routes'!$Q$6:$Q$1505,'Material routes'!$B$6:$B$1505,A363)&gt;0,"Unassigned","T"&amp;_xlfn.MAXIFS('Material routes'!$P$6:$P$1505,'Material routes'!$B$6:$B$1505,A363)))</x:f>
        <x:v>T0</x:v>
      </x:c>
      <x:c r="I363" s="4" t="n">
        <x:f>SUM(COUNTIFS('Material routes'!$B$6:$B$1505,A363,'Material routes'!$C$6:$C$1505,"Ingredient candidate"),COUNTIFS('Material routes'!$B$6:$B$1505,A363,'Material routes'!$C$6:$C$1505,"Consumed input"),COUNTIFS('Material routes'!$B$6:$B$1505,A363,'Material routes'!$C$6:$C$1505,"Contained input"),COUNTIFS('Material routes'!$B$6:$B$1505,A363,'Material routes'!$C$6:$C$1505,"Transform input"))</x:f>
        <x:v>1</x:v>
      </x:c>
      <x:c r="J363" s="4" t="n">
        <x:f>COUNTIFS('Material routes'!$B$6:$B$1505,A363,'Material routes'!$C$6:$C$1505,"Output")</x:f>
        <x:v>1</x:v>
      </x:c>
      <x:c r="K363" s="4" t="n">
        <x:f>COUNTIFS('Material routes'!$B$6:$B$1505,A363,'Material routes'!$C$6:$C$1505,"Tool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Tools, fixtures, contained processing and required energy unresolved</x:v>
      </x:c>
      <x:c r="H364" s="4" t="str">
        <x:f>IF(I364=0,"Unassigned",IF(SUMIFS('Material routes'!$Q$6:$Q$1505,'Material routes'!$B$6:$B$1505,A364)&gt;0,"Unassigned","T"&amp;_xlfn.MAXIFS('Material routes'!$P$6:$P$1505,'Material routes'!$B$6:$B$1505,A364)))</x:f>
        <x:v>T0</x:v>
      </x:c>
      <x:c r="I364" s="4" t="n">
        <x:f>SUM(COUNTIFS('Material routes'!$B$6:$B$1505,A364,'Material routes'!$C$6:$C$1505,"Ingredient candidate"),COUNTIFS('Material routes'!$B$6:$B$1505,A364,'Material routes'!$C$6:$C$1505,"Consumed input"),COUNTIFS('Material routes'!$B$6:$B$1505,A364,'Material routes'!$C$6:$C$1505,"Contained input"),COUNTIFS('Material routes'!$B$6:$B$1505,A364,'Material routes'!$C$6:$C$1505,"Transform input"))</x:f>
        <x:v>1</x:v>
      </x:c>
      <x:c r="J364" s="4" t="n">
        <x:f>COUNTIFS('Material routes'!$B$6:$B$1505,A364,'Material routes'!$C$6:$C$1505,"Output")</x:f>
        <x:v>1</x:v>
      </x:c>
      <x:c r="K364" s="4" t="n">
        <x:f>COUNTIFS('Material routes'!$B$6:$B$1505,A364,'Material routes'!$C$6:$C$1505,"Tool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Tools, fixtures, contained processing and required energy unresolved</x:v>
      </x:c>
      <x:c r="H365" s="4" t="str">
        <x:f>IF(I365=0,"Unassigned",IF(SUMIFS('Material routes'!$Q$6:$Q$1505,'Material routes'!$B$6:$B$1505,A365)&gt;0,"Unassigned","T"&amp;_xlfn.MAXIFS('Material routes'!$P$6:$P$1505,'Material routes'!$B$6:$B$1505,A365)))</x:f>
        <x:v>T0</x:v>
      </x:c>
      <x:c r="I365" s="4" t="n">
        <x:f>SUM(COUNTIFS('Material routes'!$B$6:$B$1505,A365,'Material routes'!$C$6:$C$1505,"Ingredient candidate"),COUNTIFS('Material routes'!$B$6:$B$1505,A365,'Material routes'!$C$6:$C$1505,"Consumed input"),COUNTIFS('Material routes'!$B$6:$B$1505,A365,'Material routes'!$C$6:$C$1505,"Contained input"),COUNTIFS('Material routes'!$B$6:$B$1505,A365,'Material routes'!$C$6:$C$1505,"Transform input"))</x:f>
        <x:v>1</x:v>
      </x:c>
      <x:c r="J365" s="4" t="n">
        <x:f>COUNTIFS('Material routes'!$B$6:$B$1505,A365,'Material routes'!$C$6:$C$1505,"Output")</x:f>
        <x:v>1</x:v>
      </x:c>
      <x:c r="K365" s="4" t="n">
        <x:f>COUNTIFS('Material routes'!$B$6:$B$1505,A365,'Material routes'!$C$6:$C$1505,"Tool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Tools, fixtures, contained processing and required energy unresolved</x:v>
      </x:c>
      <x:c r="H366" s="4" t="str">
        <x:f>IF(I366=0,"Unassigned",IF(SUMIFS('Material routes'!$Q$6:$Q$1505,'Material routes'!$B$6:$B$1505,A366)&gt;0,"Unassigned","T"&amp;_xlfn.MAXIFS('Material routes'!$P$6:$P$1505,'Material routes'!$B$6:$B$1505,A366)))</x:f>
        <x:v>T1</x:v>
      </x:c>
      <x:c r="I366" s="4" t="n">
        <x:f>SUM(COUNTIFS('Material routes'!$B$6:$B$1505,A366,'Material routes'!$C$6:$C$1505,"Ingredient candidate"),COUNTIFS('Material routes'!$B$6:$B$1505,A366,'Material routes'!$C$6:$C$1505,"Consumed input"),COUNTIFS('Material routes'!$B$6:$B$1505,A366,'Material routes'!$C$6:$C$1505,"Contained input"),COUNTIFS('Material routes'!$B$6:$B$1505,A366,'Material routes'!$C$6:$C$1505,"Transform input"))</x:f>
        <x:v>2</x:v>
      </x:c>
      <x:c r="J366" s="4" t="n">
        <x:f>COUNTIFS('Material routes'!$B$6:$B$1505,A366,'Material routes'!$C$6:$C$1505,"Output")</x:f>
        <x:v>1</x:v>
      </x:c>
      <x:c r="K366" s="4" t="n">
        <x:f>COUNTIFS('Material routes'!$B$6:$B$1505,A366,'Material routes'!$C$6:$C$1505,"Tool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Tools, fixtures, contained processing and required energy unresolved</x:v>
      </x:c>
      <x:c r="H367" s="4" t="str">
        <x:f>IF(I367=0,"Unassigned",IF(SUMIFS('Material routes'!$Q$6:$Q$1505,'Material routes'!$B$6:$B$1505,A367)&gt;0,"Unassigned","T"&amp;_xlfn.MAXIFS('Material routes'!$P$6:$P$1505,'Material routes'!$B$6:$B$1505,A367)))</x:f>
        <x:v>T0</x:v>
      </x:c>
      <x:c r="I367" s="4" t="n">
        <x:f>SUM(COUNTIFS('Material routes'!$B$6:$B$1505,A367,'Material routes'!$C$6:$C$1505,"Ingredient candidate"),COUNTIFS('Material routes'!$B$6:$B$1505,A367,'Material routes'!$C$6:$C$1505,"Consumed input"),COUNTIFS('Material routes'!$B$6:$B$1505,A367,'Material routes'!$C$6:$C$1505,"Contained input"),COUNTIFS('Material routes'!$B$6:$B$1505,A367,'Material routes'!$C$6:$C$1505,"Transform input"))</x:f>
        <x:v>1</x:v>
      </x:c>
      <x:c r="J367" s="4" t="n">
        <x:f>COUNTIFS('Material routes'!$B$6:$B$1505,A367,'Material routes'!$C$6:$C$1505,"Output")</x:f>
        <x:v>1</x:v>
      </x:c>
      <x:c r="K367" s="4" t="n">
        <x:f>COUNTIFS('Material routes'!$B$6:$B$1505,A367,'Material routes'!$C$6:$C$1505,"Tool candidate")</x:f>
        <x:v>0</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Tools, fixtures, contained processing and required energy unresolved</x:v>
      </x:c>
      <x:c r="H368" s="4" t="str">
        <x:f>IF(I368=0,"Unassigned",IF(SUMIFS('Material routes'!$Q$6:$Q$1505,'Material routes'!$B$6:$B$1505,A368)&gt;0,"Unassigned","T"&amp;_xlfn.MAXIFS('Material routes'!$P$6:$P$1505,'Material routes'!$B$6:$B$1505,A368)))</x:f>
        <x:v>T0</x:v>
      </x:c>
      <x:c r="I368" s="4" t="n">
        <x:f>SUM(COUNTIFS('Material routes'!$B$6:$B$1505,A368,'Material routes'!$C$6:$C$1505,"Ingredient candidate"),COUNTIFS('Material routes'!$B$6:$B$1505,A368,'Material routes'!$C$6:$C$1505,"Consumed input"),COUNTIFS('Material routes'!$B$6:$B$1505,A368,'Material routes'!$C$6:$C$1505,"Contained input"),COUNTIFS('Material routes'!$B$6:$B$1505,A368,'Material routes'!$C$6:$C$1505,"Transform input"))</x:f>
        <x:v>1</x:v>
      </x:c>
      <x:c r="J368" s="4" t="n">
        <x:f>COUNTIFS('Material routes'!$B$6:$B$1505,A368,'Material routes'!$C$6:$C$1505,"Output")</x:f>
        <x:v>1</x:v>
      </x:c>
      <x:c r="K368" s="4" t="n">
        <x:f>COUNTIFS('Material routes'!$B$6:$B$1505,A368,'Material routes'!$C$6:$C$1505,"Tool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Tools, fixtures, contained processing and required energy unresolved</x:v>
      </x:c>
      <x:c r="H369" s="4" t="str">
        <x:f>IF(I369=0,"Unassigned",IF(SUMIFS('Material routes'!$Q$6:$Q$1505,'Material routes'!$B$6:$B$1505,A369)&gt;0,"Unassigned","T"&amp;_xlfn.MAXIFS('Material routes'!$P$6:$P$1505,'Material routes'!$B$6:$B$1505,A369)))</x:f>
        <x:v>T0</x:v>
      </x:c>
      <x:c r="I369" s="4" t="n">
        <x:f>SUM(COUNTIFS('Material routes'!$B$6:$B$1505,A369,'Material routes'!$C$6:$C$1505,"Ingredient candidate"),COUNTIFS('Material routes'!$B$6:$B$1505,A369,'Material routes'!$C$6:$C$1505,"Consumed input"),COUNTIFS('Material routes'!$B$6:$B$1505,A369,'Material routes'!$C$6:$C$1505,"Contained input"),COUNTIFS('Material routes'!$B$6:$B$1505,A369,'Material routes'!$C$6:$C$1505,"Transform input"))</x:f>
        <x:v>1</x:v>
      </x:c>
      <x:c r="J369" s="4" t="n">
        <x:f>COUNTIFS('Material routes'!$B$6:$B$1505,A369,'Material routes'!$C$6:$C$1505,"Output")</x:f>
        <x:v>1</x:v>
      </x:c>
      <x:c r="K369" s="4" t="n">
        <x:f>COUNTIFS('Material routes'!$B$6:$B$1505,A369,'Material routes'!$C$6:$C$1505,"Tool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Tools, fixtures, contained processing and required energy unresolved</x:v>
      </x:c>
      <x:c r="H370" s="4" t="str">
        <x:f>IF(I370=0,"Unassigned",IF(SUMIFS('Material routes'!$Q$6:$Q$1505,'Material routes'!$B$6:$B$1505,A370)&gt;0,"Unassigned","T"&amp;_xlfn.MAXIFS('Material routes'!$P$6:$P$1505,'Material routes'!$B$6:$B$1505,A370)))</x:f>
        <x:v>T1</x:v>
      </x:c>
      <x:c r="I370" s="4" t="n">
        <x:f>SUM(COUNTIFS('Material routes'!$B$6:$B$1505,A370,'Material routes'!$C$6:$C$1505,"Ingredient candidate"),COUNTIFS('Material routes'!$B$6:$B$1505,A370,'Material routes'!$C$6:$C$1505,"Consumed input"),COUNTIFS('Material routes'!$B$6:$B$1505,A370,'Material routes'!$C$6:$C$1505,"Contained input"),COUNTIFS('Material routes'!$B$6:$B$1505,A370,'Material routes'!$C$6:$C$1505,"Transform input"))</x:f>
        <x:v>2</x:v>
      </x:c>
      <x:c r="J370" s="4" t="n">
        <x:f>COUNTIFS('Material routes'!$B$6:$B$1505,A370,'Material routes'!$C$6:$C$1505,"Output")</x:f>
        <x:v>1</x:v>
      </x:c>
      <x:c r="K370" s="4" t="n">
        <x:f>COUNTIFS('Material routes'!$B$6:$B$1505,A370,'Material routes'!$C$6:$C$1505,"Tool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Tools, fixtures, contained processing and required energy unresolved</x:v>
      </x:c>
      <x:c r="H371" s="4" t="str">
        <x:f>IF(I371=0,"Unassigned",IF(SUMIFS('Material routes'!$Q$6:$Q$1505,'Material routes'!$B$6:$B$1505,A371)&gt;0,"Unassigned","T"&amp;_xlfn.MAXIFS('Material routes'!$P$6:$P$1505,'Material routes'!$B$6:$B$1505,A371)))</x:f>
        <x:v>T1</x:v>
      </x:c>
      <x:c r="I371" s="4" t="n">
        <x:f>SUM(COUNTIFS('Material routes'!$B$6:$B$1505,A371,'Material routes'!$C$6:$C$1505,"Ingredient candidate"),COUNTIFS('Material routes'!$B$6:$B$1505,A371,'Material routes'!$C$6:$C$1505,"Consumed input"),COUNTIFS('Material routes'!$B$6:$B$1505,A371,'Material routes'!$C$6:$C$1505,"Contained input"),COUNTIFS('Material routes'!$B$6:$B$1505,A371,'Material routes'!$C$6:$C$1505,"Transform input"))</x:f>
        <x:v>2</x:v>
      </x:c>
      <x:c r="J371" s="4" t="n">
        <x:f>COUNTIFS('Material routes'!$B$6:$B$1505,A371,'Material routes'!$C$6:$C$1505,"Output")</x:f>
        <x:v>1</x:v>
      </x:c>
      <x:c r="K371" s="4" t="n">
        <x:f>COUNTIFS('Material routes'!$B$6:$B$1505,A371,'Material routes'!$C$6:$C$1505,"Tool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t="str">
        <x:v>design.collection.toasted_phagia_crumble_portion</x:v>
      </x:c>
      <x:c r="B372" s="4" t="str">
        <x:v>Toasted Phagia crumble portion candidate preparation</x:v>
      </x:c>
      <x:c r="C372" s="4" t="str">
        <x:v>Finished-item crafting</x:v>
      </x:c>
      <x:c r="D372" s="4" t="str">
        <x:v>Proposal</x:v>
      </x:c>
      <x:c r="E372" s="4" t="str">
        <x:v>Partial proposal</x:v>
      </x:c>
      <x:c r="F372" s="4" t="str">
        <x:v>Dry spoonable meal portion</x:v>
      </x:c>
      <x:c r="G372" s="4" t="str">
        <x:v>Tools, fixtures, contained processing and required energy unresolved</x:v>
      </x:c>
      <x:c r="H372" s="4" t="str">
        <x:f>IF(I372=0,"Unassigned",IF(SUMIFS('Material routes'!$Q$6:$Q$1505,'Material routes'!$B$6:$B$1505,A372)&gt;0,"Unassigned","T"&amp;_xlfn.MAXIFS('Material routes'!$P$6:$P$1505,'Material routes'!$B$6:$B$1505,A372)))</x:f>
        <x:v>T2</x:v>
      </x:c>
      <x:c r="I372" s="4" t="n">
        <x:f>SUM(COUNTIFS('Material routes'!$B$6:$B$1505,A372,'Material routes'!$C$6:$C$1505,"Ingredient candidate"),COUNTIFS('Material routes'!$B$6:$B$1505,A372,'Material routes'!$C$6:$C$1505,"Consumed input"),COUNTIFS('Material routes'!$B$6:$B$1505,A372,'Material routes'!$C$6:$C$1505,"Contained input"),COUNTIFS('Material routes'!$B$6:$B$1505,A372,'Material routes'!$C$6:$C$1505,"Transform input"))</x:f>
        <x:v>2</x:v>
      </x:c>
      <x:c r="J372" s="4" t="n">
        <x:f>COUNTIFS('Material routes'!$B$6:$B$1505,A372,'Material routes'!$C$6:$C$1505,"Output")</x:f>
        <x:v>1</x:v>
      </x:c>
      <x:c r="K372" s="4" t="n">
        <x:f>COUNTIFS('Material routes'!$B$6:$B$1505,A372,'Material routes'!$C$6:$C$1505,"Tool candidate")</x:f>
        <x:v>0</x:v>
      </x:c>
      <x:c r="L3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2" s="4" t="str">
        <x:v>Quantities, output yield, supporting inputs and compatibility remain undefined.</x:v>
      </x:c>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Tools, fixtures, contained processing and required energy unresolved</x:v>
      </x:c>
      <x:c r="H373" s="4" t="str">
        <x:f>IF(I373=0,"Unassigned",IF(SUMIFS('Material routes'!$Q$6:$Q$1505,'Material routes'!$B$6:$B$1505,A373)&gt;0,"Unassigned","T"&amp;_xlfn.MAXIFS('Material routes'!$P$6:$P$1505,'Material routes'!$B$6:$B$1505,A373)))</x:f>
        <x:v>T2</x:v>
      </x:c>
      <x:c r="I373" s="4" t="n">
        <x:f>SUM(COUNTIFS('Material routes'!$B$6:$B$1505,A373,'Material routes'!$C$6:$C$1505,"Ingredient candidate"),COUNTIFS('Material routes'!$B$6:$B$1505,A373,'Material routes'!$C$6:$C$1505,"Consumed input"),COUNTIFS('Material routes'!$B$6:$B$1505,A373,'Material routes'!$C$6:$C$1505,"Contained input"),COUNTIFS('Material routes'!$B$6:$B$1505,A373,'Material routes'!$C$6:$C$1505,"Transform input"))</x:f>
        <x:v>2</x:v>
      </x:c>
      <x:c r="J373" s="4" t="n">
        <x:f>COUNTIFS('Material routes'!$B$6:$B$1505,A373,'Material routes'!$C$6:$C$1505,"Output")</x:f>
        <x:v>1</x:v>
      </x:c>
      <x:c r="K373" s="4" t="n">
        <x:f>COUNTIFS('Material routes'!$B$6:$B$1505,A373,'Material routes'!$C$6:$C$1505,"Tool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t="str">
        <x:v>design.collection.strained_phagia_table_drink</x:v>
      </x:c>
      <x:c r="B374" s="4" t="str">
        <x:v>Strained Phagia table drink candidate preparation</x:v>
      </x:c>
      <x:c r="C374" s="4" t="str">
        <x:v>Finished-item crafting</x:v>
      </x:c>
      <x:c r="D374" s="4" t="str">
        <x:v>Proposal</x:v>
      </x:c>
      <x:c r="E374" s="4" t="str">
        <x:v>Partial proposal</x:v>
      </x:c>
      <x:c r="F374" s="4" t="str">
        <x:v>Simple food-designated liquid portion served from a sealed vessel</x:v>
      </x:c>
      <x:c r="G374" s="4" t="str">
        <x:v>Tools, fixtures, contained processing and required energy unresolved</x:v>
      </x:c>
      <x:c r="H374" s="4" t="str">
        <x:f>IF(I374=0,"Unassigned",IF(SUMIFS('Material routes'!$Q$6:$Q$1505,'Material routes'!$B$6:$B$1505,A374)&gt;0,"Unassigned","T"&amp;_xlfn.MAXIFS('Material routes'!$P$6:$P$1505,'Material routes'!$B$6:$B$1505,A374)))</x:f>
        <x:v>T1</x:v>
      </x:c>
      <x:c r="I374" s="4" t="n">
        <x:f>SUM(COUNTIFS('Material routes'!$B$6:$B$1505,A374,'Material routes'!$C$6:$C$1505,"Ingredient candidate"),COUNTIFS('Material routes'!$B$6:$B$1505,A374,'Material routes'!$C$6:$C$1505,"Consumed input"),COUNTIFS('Material routes'!$B$6:$B$1505,A374,'Material routes'!$C$6:$C$1505,"Contained input"),COUNTIFS('Material routes'!$B$6:$B$1505,A374,'Material routes'!$C$6:$C$1505,"Transform input"))</x:f>
        <x:v>1</x:v>
      </x:c>
      <x:c r="J374" s="4" t="n">
        <x:f>COUNTIFS('Material routes'!$B$6:$B$1505,A374,'Material routes'!$C$6:$C$1505,"Output")</x:f>
        <x:v>1</x:v>
      </x:c>
      <x:c r="K374" s="4" t="n">
        <x:f>COUNTIFS('Material routes'!$B$6:$B$1505,A374,'Material routes'!$C$6:$C$1505,"Tool candidate")</x:f>
        <x:v>0</x:v>
      </x:c>
      <x:c r="L3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4" s="4" t="str">
        <x:v>Quantities, output yield, supporting inputs and compatibility remain undefined.</x:v>
      </x:c>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Tools, fixtures, contained processing and required energy unresolved</x:v>
      </x:c>
      <x:c r="H375" s="4" t="str">
        <x:f>IF(I375=0,"Unassigned",IF(SUMIFS('Material routes'!$Q$6:$Q$1505,'Material routes'!$B$6:$B$1505,A375)&gt;0,"Unassigned","T"&amp;_xlfn.MAXIFS('Material routes'!$P$6:$P$1505,'Material routes'!$B$6:$B$1505,A375)))</x:f>
        <x:v>T1</x:v>
      </x:c>
      <x:c r="I375" s="4" t="n">
        <x:f>SUM(COUNTIFS('Material routes'!$B$6:$B$1505,A375,'Material routes'!$C$6:$C$1505,"Ingredient candidate"),COUNTIFS('Material routes'!$B$6:$B$1505,A375,'Material routes'!$C$6:$C$1505,"Consumed input"),COUNTIFS('Material routes'!$B$6:$B$1505,A375,'Material routes'!$C$6:$C$1505,"Contained input"),COUNTIFS('Material routes'!$B$6:$B$1505,A375,'Material routes'!$C$6:$C$1505,"Transform input"))</x:f>
        <x:v>2</x:v>
      </x:c>
      <x:c r="J375" s="4" t="n">
        <x:f>COUNTIFS('Material routes'!$B$6:$B$1505,A375,'Material routes'!$C$6:$C$1505,"Output")</x:f>
        <x:v>1</x:v>
      </x:c>
      <x:c r="K375" s="4" t="n">
        <x:f>COUNTIFS('Material routes'!$B$6:$B$1505,A375,'Material routes'!$C$6:$C$1505,"Tool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t="str">
        <x:v>design.collection.sour_phagia_cup</x:v>
      </x:c>
      <x:c r="B376" s="4" t="str">
        <x:v>Sour Phagia cup candidate preparation</x:v>
      </x:c>
      <x:c r="C376" s="4" t="str">
        <x:v>Finished-item crafting</x:v>
      </x:c>
      <x:c r="D376" s="4" t="str">
        <x:v>Proposal</x:v>
      </x:c>
      <x:c r="E376" s="4" t="str">
        <x:v>Partial proposal</x:v>
      </x:c>
      <x:c r="F376" s="4" t="str">
        <x:v>Controlled-sour flavored drink, no alcohol or health benefit assumed</x:v>
      </x:c>
      <x:c r="G376" s="4" t="str">
        <x:v>Tools, fixtures, contained processing and required energy unresolved</x:v>
      </x:c>
      <x:c r="H376" s="4" t="str">
        <x:f>IF(I376=0,"Unassigned",IF(SUMIFS('Material routes'!$Q$6:$Q$1505,'Material routes'!$B$6:$B$1505,A376)&gt;0,"Unassigned","T"&amp;_xlfn.MAXIFS('Material routes'!$P$6:$P$1505,'Material routes'!$B$6:$B$1505,A376)))</x:f>
        <x:v>T1</x:v>
      </x:c>
      <x:c r="I376" s="4" t="n">
        <x:f>SUM(COUNTIFS('Material routes'!$B$6:$B$1505,A376,'Material routes'!$C$6:$C$1505,"Ingredient candidate"),COUNTIFS('Material routes'!$B$6:$B$1505,A376,'Material routes'!$C$6:$C$1505,"Consumed input"),COUNTIFS('Material routes'!$B$6:$B$1505,A376,'Material routes'!$C$6:$C$1505,"Contained input"),COUNTIFS('Material routes'!$B$6:$B$1505,A376,'Material routes'!$C$6:$C$1505,"Transform input"))</x:f>
        <x:v>2</x:v>
      </x:c>
      <x:c r="J376" s="4" t="n">
        <x:f>COUNTIFS('Material routes'!$B$6:$B$1505,A376,'Material routes'!$C$6:$C$1505,"Output")</x:f>
        <x:v>1</x:v>
      </x:c>
      <x:c r="K376" s="4" t="n">
        <x:f>COUNTIFS('Material routes'!$B$6:$B$1505,A376,'Material routes'!$C$6:$C$1505,"Tool candidate")</x:f>
        <x:v>0</x:v>
      </x:c>
      <x:c r="L3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6" s="4" t="str">
        <x:v>Quantities, output yield, supporting inputs and compatibility remain undefined.</x:v>
      </x:c>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Tools, fixtures, contained processing and required energy unresolved</x:v>
      </x:c>
      <x:c r="H377" s="4" t="str">
        <x:f>IF(I377=0,"Unassigned",IF(SUMIFS('Material routes'!$Q$6:$Q$1505,'Material routes'!$B$6:$B$1505,A377)&gt;0,"Unassigned","T"&amp;_xlfn.MAXIFS('Material routes'!$P$6:$P$1505,'Material routes'!$B$6:$B$1505,A377)))</x:f>
        <x:v>T1</x:v>
      </x:c>
      <x:c r="I377" s="4" t="n">
        <x:f>SUM(COUNTIFS('Material routes'!$B$6:$B$1505,A377,'Material routes'!$C$6:$C$1505,"Ingredient candidate"),COUNTIFS('Material routes'!$B$6:$B$1505,A377,'Material routes'!$C$6:$C$1505,"Consumed input"),COUNTIFS('Material routes'!$B$6:$B$1505,A377,'Material routes'!$C$6:$C$1505,"Contained input"),COUNTIFS('Material routes'!$B$6:$B$1505,A377,'Material routes'!$C$6:$C$1505,"Transform input"))</x:f>
        <x:v>2</x:v>
      </x:c>
      <x:c r="J377" s="4" t="n">
        <x:f>COUNTIFS('Material routes'!$B$6:$B$1505,A377,'Material routes'!$C$6:$C$1505,"Output")</x:f>
        <x:v>1</x:v>
      </x:c>
      <x:c r="K377" s="4" t="n">
        <x:f>COUNTIFS('Material routes'!$B$6:$B$1505,A377,'Material routes'!$C$6:$C$1505,"Tool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t="str">
        <x:v>design.collection.toasted_phagia_infusion</x:v>
      </x:c>
      <x:c r="B378" s="4" t="str">
        <x:v>Toasted Phagia infusion candidate preparation</x:v>
      </x:c>
      <x:c r="C378" s="4" t="str">
        <x:v>Finished-item crafting</x:v>
      </x:c>
      <x:c r="D378" s="4" t="str">
        <x:v>Proposal</x:v>
      </x:c>
      <x:c r="E378" s="4" t="str">
        <x:v>Partial proposal</x:v>
      </x:c>
      <x:c r="F378" s="4" t="str">
        <x:v>Contained liquid steeped with prepared food crumbs</x:v>
      </x:c>
      <x:c r="G378" s="4" t="str">
        <x:v>Tools, fixtures, contained processing and required energy unresolved</x:v>
      </x:c>
      <x:c r="H378" s="4" t="str">
        <x:f>IF(I378=0,"Unassigned",IF(SUMIFS('Material routes'!$Q$6:$Q$1505,'Material routes'!$B$6:$B$1505,A378)&gt;0,"Unassigned","T"&amp;_xlfn.MAXIFS('Material routes'!$P$6:$P$1505,'Material routes'!$B$6:$B$1505,A378)))</x:f>
        <x:v>T2</x:v>
      </x:c>
      <x:c r="I378" s="4" t="n">
        <x:f>SUM(COUNTIFS('Material routes'!$B$6:$B$1505,A378,'Material routes'!$C$6:$C$1505,"Ingredient candidate"),COUNTIFS('Material routes'!$B$6:$B$1505,A378,'Material routes'!$C$6:$C$1505,"Consumed input"),COUNTIFS('Material routes'!$B$6:$B$1505,A378,'Material routes'!$C$6:$C$1505,"Contained input"),COUNTIFS('Material routes'!$B$6:$B$1505,A378,'Material routes'!$C$6:$C$1505,"Transform input"))</x:f>
        <x:v>2</x:v>
      </x:c>
      <x:c r="J378" s="4" t="n">
        <x:f>COUNTIFS('Material routes'!$B$6:$B$1505,A378,'Material routes'!$C$6:$C$1505,"Output")</x:f>
        <x:v>1</x:v>
      </x:c>
      <x:c r="K378" s="4" t="n">
        <x:f>COUNTIFS('Material routes'!$B$6:$B$1505,A378,'Material routes'!$C$6:$C$1505,"Tool candidate")</x:f>
        <x:v>0</x:v>
      </x:c>
      <x:c r="L3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8" s="4" t="str">
        <x:v>Quantities, output yield, supporting inputs and compatibility remain undefined.</x:v>
      </x:c>
    </x:row>
    <x:row r="379" ht="90" customHeight="1">
      <x:c r="A379" s="4" t="str">
        <x:v>design.collection.travel_phagia_concentrate_drink</x:v>
      </x:c>
      <x:c r="B379" s="4" t="str">
        <x:v>Travel Phagia concentrate drink candidate preparation</x:v>
      </x:c>
      <x:c r="C379" s="4" t="str">
        <x:v>Finished-item crafting</x:v>
      </x:c>
      <x:c r="D379" s="4" t="str">
        <x:v>Proposal</x:v>
      </x:c>
      <x:c r="E379" s="4" t="str">
        <x:v>Partial proposal</x:v>
      </x:c>
      <x:c r="F379" s="4" t="str">
        <x:v>Small dense serving intended for travel, effects unresolved</x:v>
      </x:c>
      <x:c r="G379" s="4" t="str">
        <x:v>Tools, fixtures, contained processing and required energy unresolved</x:v>
      </x:c>
      <x:c r="H379" s="4" t="str">
        <x:f>IF(I379=0,"Unassigned",IF(SUMIFS('Material routes'!$Q$6:$Q$1505,'Material routes'!$B$6:$B$1505,A379)&gt;0,"Unassigned","T"&amp;_xlfn.MAXIFS('Material routes'!$P$6:$P$1505,'Material routes'!$B$6:$B$1505,A379)))</x:f>
        <x:v>T2</x:v>
      </x:c>
      <x:c r="I379" s="4" t="n">
        <x:f>SUM(COUNTIFS('Material routes'!$B$6:$B$1505,A379,'Material routes'!$C$6:$C$1505,"Ingredient candidate"),COUNTIFS('Material routes'!$B$6:$B$1505,A379,'Material routes'!$C$6:$C$1505,"Consumed input"),COUNTIFS('Material routes'!$B$6:$B$1505,A379,'Material routes'!$C$6:$C$1505,"Contained input"),COUNTIFS('Material routes'!$B$6:$B$1505,A379,'Material routes'!$C$6:$C$1505,"Transform input"))</x:f>
        <x:v>2</x:v>
      </x:c>
      <x:c r="J379" s="4" t="n">
        <x:f>COUNTIFS('Material routes'!$B$6:$B$1505,A379,'Material routes'!$C$6:$C$1505,"Output")</x:f>
        <x:v>1</x:v>
      </x:c>
      <x:c r="K379" s="4" t="n">
        <x:f>COUNTIFS('Material routes'!$B$6:$B$1505,A379,'Material routes'!$C$6:$C$1505,"Tool candidate")</x:f>
        <x:v>0</x:v>
      </x:c>
      <x:c r="L3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9" s="4" t="str">
        <x:v>Quantities, output yield, supporting inputs and compatibility remain undefined.</x:v>
      </x:c>
    </x:row>
    <x:row r="380" ht="90" customHeight="1">
      <x:c r="A380" s="4" t="str">
        <x:v>design.collection.phagia_flake_suspension</x:v>
      </x:c>
      <x:c r="B380" s="4" t="str">
        <x:v>Phagia flake suspension candidate preparation</x:v>
      </x:c>
      <x:c r="C380" s="4" t="str">
        <x:v>Finished-item crafting</x:v>
      </x:c>
      <x:c r="D380" s="4" t="str">
        <x:v>Proposal</x:v>
      </x:c>
      <x:c r="E380" s="4" t="str">
        <x:v>Partial proposal</x:v>
      </x:c>
      <x:c r="F380" s="4" t="str">
        <x:v>Chewable flake-and-liquid meal drink</x:v>
      </x:c>
      <x:c r="G380" s="4" t="str">
        <x:v>Tools, fixtures, contained processing and required energy unresolved</x:v>
      </x:c>
      <x:c r="H380" s="4" t="str">
        <x:f>IF(I380=0,"Unassigned",IF(SUMIFS('Material routes'!$Q$6:$Q$1505,'Material routes'!$B$6:$B$1505,A380)&gt;0,"Unassigned","T"&amp;_xlfn.MAXIFS('Material routes'!$P$6:$P$1505,'Material routes'!$B$6:$B$1505,A380)))</x:f>
        <x:v>T1</x:v>
      </x:c>
      <x:c r="I380" s="4" t="n">
        <x:f>SUM(COUNTIFS('Material routes'!$B$6:$B$1505,A380,'Material routes'!$C$6:$C$1505,"Ingredient candidate"),COUNTIFS('Material routes'!$B$6:$B$1505,A380,'Material routes'!$C$6:$C$1505,"Consumed input"),COUNTIFS('Material routes'!$B$6:$B$1505,A380,'Material routes'!$C$6:$C$1505,"Contained input"),COUNTIFS('Material routes'!$B$6:$B$1505,A380,'Material routes'!$C$6:$C$1505,"Transform input"))</x:f>
        <x:v>2</x:v>
      </x:c>
      <x:c r="J380" s="4" t="n">
        <x:f>COUNTIFS('Material routes'!$B$6:$B$1505,A380,'Material routes'!$C$6:$C$1505,"Output")</x:f>
        <x:v>1</x:v>
      </x:c>
      <x:c r="K380" s="4" t="n">
        <x:f>COUNTIFS('Material routes'!$B$6:$B$1505,A380,'Material routes'!$C$6:$C$1505,"Tool candidate")</x:f>
        <x:v>0</x:v>
      </x:c>
      <x:c r="L3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0" s="4" t="str">
        <x:v>Quantities, output yield, supporting inputs and compatibility remain undefined.</x:v>
      </x:c>
    </x:row>
    <x:row r="381" ht="90" customHeight="1">
      <x:c r="A381" s="4" t="str">
        <x:v>design.collection.whipped_phagia_foam_cup</x:v>
      </x:c>
      <x:c r="B381" s="4" t="str">
        <x:v>Whipped Phagia foam cup candidate preparation</x:v>
      </x:c>
      <x:c r="C381" s="4" t="str">
        <x:v>Finished-item crafting</x:v>
      </x:c>
      <x:c r="D381" s="4" t="str">
        <x:v>Proposal</x:v>
      </x:c>
      <x:c r="E381" s="4" t="str">
        <x:v>Partial proposal</x:v>
      </x:c>
      <x:c r="F381" s="4" t="str">
        <x:v>Textured aerated serving in a closed preparation process</x:v>
      </x:c>
      <x:c r="G381" s="4" t="str">
        <x:v>Tools, fixtures, contained processing and required energy unresolved</x:v>
      </x:c>
      <x:c r="H381" s="4" t="str">
        <x:f>IF(I381=0,"Unassigned",IF(SUMIFS('Material routes'!$Q$6:$Q$1505,'Material routes'!$B$6:$B$1505,A381)&gt;0,"Unassigned","T"&amp;_xlfn.MAXIFS('Material routes'!$P$6:$P$1505,'Material routes'!$B$6:$B$1505,A381)))</x:f>
        <x:v>T2</x:v>
      </x:c>
      <x:c r="I381" s="4" t="n">
        <x:f>SUM(COUNTIFS('Material routes'!$B$6:$B$1505,A381,'Material routes'!$C$6:$C$1505,"Ingredient candidate"),COUNTIFS('Material routes'!$B$6:$B$1505,A381,'Material routes'!$C$6:$C$1505,"Consumed input"),COUNTIFS('Material routes'!$B$6:$B$1505,A381,'Material routes'!$C$6:$C$1505,"Contained input"),COUNTIFS('Material routes'!$B$6:$B$1505,A381,'Material routes'!$C$6:$C$1505,"Transform input"))</x:f>
        <x:v>2</x:v>
      </x:c>
      <x:c r="J381" s="4" t="n">
        <x:f>COUNTIFS('Material routes'!$B$6:$B$1505,A381,'Material routes'!$C$6:$C$1505,"Output")</x:f>
        <x:v>1</x:v>
      </x:c>
      <x:c r="K381" s="4" t="n">
        <x:f>COUNTIFS('Material routes'!$B$6:$B$1505,A381,'Material routes'!$C$6:$C$1505,"Tool candidate")</x:f>
        <x:v>0</x:v>
      </x:c>
      <x:c r="L3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1" s="4" t="str">
        <x:v>Quantities, output yield, supporting inputs and compatibility remain undefined.</x:v>
      </x:c>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Tools, fixtures, contained processing and required energy unresolved</x:v>
      </x:c>
      <x:c r="H382" s="4" t="str">
        <x:f>IF(I382=0,"Unassigned",IF(SUMIFS('Material routes'!$Q$6:$Q$1505,'Material routes'!$B$6:$B$1505,A382)&gt;0,"Unassigned","T"&amp;_xlfn.MAXIFS('Material routes'!$P$6:$P$1505,'Material routes'!$B$6:$B$1505,A382)))</x:f>
        <x:v>T1</x:v>
      </x:c>
      <x:c r="I382" s="4" t="n">
        <x:f>SUM(COUNTIFS('Material routes'!$B$6:$B$1505,A382,'Material routes'!$C$6:$C$1505,"Ingredient candidate"),COUNTIFS('Material routes'!$B$6:$B$1505,A382,'Material routes'!$C$6:$C$1505,"Consumed input"),COUNTIFS('Material routes'!$B$6:$B$1505,A382,'Material routes'!$C$6:$C$1505,"Contained input"),COUNTIFS('Material routes'!$B$6:$B$1505,A382,'Material routes'!$C$6:$C$1505,"Transform input"))</x:f>
        <x:v>2</x:v>
      </x:c>
      <x:c r="J382" s="4" t="n">
        <x:f>COUNTIFS('Material routes'!$B$6:$B$1505,A382,'Material routes'!$C$6:$C$1505,"Output")</x:f>
        <x:v>1</x:v>
      </x:c>
      <x:c r="K382" s="4" t="n">
        <x:f>COUNTIFS('Material routes'!$B$6:$B$1505,A382,'Material routes'!$C$6:$C$1505,"Tool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Tools, fixtures, contained processing and required energy unresolved</x:v>
      </x:c>
      <x:c r="H383" s="4" t="str">
        <x:f>IF(I383=0,"Unassigned",IF(SUMIFS('Material routes'!$Q$6:$Q$1505,'Material routes'!$B$6:$B$1505,A383)&gt;0,"Unassigned","T"&amp;_xlfn.MAXIFS('Material routes'!$P$6:$P$1505,'Material routes'!$B$6:$B$1505,A383)))</x:f>
        <x:v>T1</x:v>
      </x:c>
      <x:c r="I383" s="4" t="n">
        <x:f>SUM(COUNTIFS('Material routes'!$B$6:$B$1505,A383,'Material routes'!$C$6:$C$1505,"Ingredient candidate"),COUNTIFS('Material routes'!$B$6:$B$1505,A383,'Material routes'!$C$6:$C$1505,"Consumed input"),COUNTIFS('Material routes'!$B$6:$B$1505,A383,'Material routes'!$C$6:$C$1505,"Contained input"),COUNTIFS('Material routes'!$B$6:$B$1505,A383,'Material routes'!$C$6:$C$1505,"Transform input"))</x:f>
        <x:v>1</x:v>
      </x:c>
      <x:c r="J383" s="4" t="n">
        <x:f>COUNTIFS('Material routes'!$B$6:$B$1505,A383,'Material routes'!$C$6:$C$1505,"Output")</x:f>
        <x:v>1</x:v>
      </x:c>
      <x:c r="K383" s="4" t="n">
        <x:f>COUNTIFS('Material routes'!$B$6:$B$1505,A383,'Material routes'!$C$6:$C$1505,"Tool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Tools, fixtures, contained processing and required energy unresolved</x:v>
      </x:c>
      <x:c r="H384" s="4" t="str">
        <x:f>IF(I384=0,"Unassigned",IF(SUMIFS('Material routes'!$Q$6:$Q$1505,'Material routes'!$B$6:$B$1505,A384)&gt;0,"Unassigned","T"&amp;_xlfn.MAXIFS('Material routes'!$P$6:$P$1505,'Material routes'!$B$6:$B$1505,A384)))</x:f>
        <x:v>T2</x:v>
      </x:c>
      <x:c r="I384" s="4" t="n">
        <x:f>SUM(COUNTIFS('Material routes'!$B$6:$B$1505,A384,'Material routes'!$C$6:$C$1505,"Ingredient candidate"),COUNTIFS('Material routes'!$B$6:$B$1505,A384,'Material routes'!$C$6:$C$1505,"Consumed input"),COUNTIFS('Material routes'!$B$6:$B$1505,A384,'Material routes'!$C$6:$C$1505,"Contained input"),COUNTIFS('Material routes'!$B$6:$B$1505,A384,'Material routes'!$C$6:$C$1505,"Transform input"))</x:f>
        <x:v>2</x:v>
      </x:c>
      <x:c r="J384" s="4" t="n">
        <x:f>COUNTIFS('Material routes'!$B$6:$B$1505,A384,'Material routes'!$C$6:$C$1505,"Output")</x:f>
        <x:v>1</x:v>
      </x:c>
      <x:c r="K384" s="4" t="n">
        <x:f>COUNTIFS('Material routes'!$B$6:$B$1505,A384,'Material routes'!$C$6:$C$1505,"Tool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t="str">
        <x:v>design.collection.phagia_roe_celebration_drink</x:v>
      </x:c>
      <x:c r="B385" s="4" t="str">
        <x:v>Phagia roe celebration drink candidate preparation</x:v>
      </x:c>
      <x:c r="C385" s="4" t="str">
        <x:v>Finished-item crafting</x:v>
      </x:c>
      <x:c r="D385" s="4" t="str">
        <x:v>Proposal</x:v>
      </x:c>
      <x:c r="E385" s="4" t="str">
        <x:v>Partial proposal</x:v>
      </x:c>
      <x:c r="F385" s="4" t="str">
        <x:v>Small celebratory suspension of selected edible roe</x:v>
      </x:c>
      <x:c r="G385" s="4" t="str">
        <x:v>Tools, fixtures, contained processing and required energy unresolved</x:v>
      </x:c>
      <x:c r="H385" s="4" t="str">
        <x:f>IF(I385=0,"Unassigned",IF(SUMIFS('Material routes'!$Q$6:$Q$1505,'Material routes'!$B$6:$B$1505,A385)&gt;0,"Unassigned","T"&amp;_xlfn.MAXIFS('Material routes'!$P$6:$P$1505,'Material routes'!$B$6:$B$1505,A385)))</x:f>
        <x:v>T1</x:v>
      </x:c>
      <x:c r="I385" s="4" t="n">
        <x:f>SUM(COUNTIFS('Material routes'!$B$6:$B$1505,A385,'Material routes'!$C$6:$C$1505,"Ingredient candidate"),COUNTIFS('Material routes'!$B$6:$B$1505,A385,'Material routes'!$C$6:$C$1505,"Consumed input"),COUNTIFS('Material routes'!$B$6:$B$1505,A385,'Material routes'!$C$6:$C$1505,"Contained input"),COUNTIFS('Material routes'!$B$6:$B$1505,A385,'Material routes'!$C$6:$C$1505,"Transform input"))</x:f>
        <x:v>2</x:v>
      </x:c>
      <x:c r="J385" s="4" t="n">
        <x:f>COUNTIFS('Material routes'!$B$6:$B$1505,A385,'Material routes'!$C$6:$C$1505,"Output")</x:f>
        <x:v>1</x:v>
      </x:c>
      <x:c r="K385" s="4" t="n">
        <x:f>COUNTIFS('Material routes'!$B$6:$B$1505,A385,'Material routes'!$C$6:$C$1505,"Tool candidate")</x:f>
        <x:v>0</x:v>
      </x:c>
      <x:c r="L3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5" s="4" t="str">
        <x:v>Quantities, output yield, supporting inputs and compatibility remain undefined.</x:v>
      </x:c>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Tools, fixtures, contained processing and required energy unresolved</x:v>
      </x:c>
      <x:c r="H386" s="4" t="str">
        <x:f>IF(I386=0,"Unassigned",IF(SUMIFS('Material routes'!$Q$6:$Q$1505,'Material routes'!$B$6:$B$1505,A386)&gt;0,"Unassigned","T"&amp;_xlfn.MAXIFS('Material routes'!$P$6:$P$1505,'Material routes'!$B$6:$B$1505,A386)))</x:f>
        <x:v>T1</x:v>
      </x:c>
      <x:c r="I386" s="4" t="n">
        <x:f>SUM(COUNTIFS('Material routes'!$B$6:$B$1505,A386,'Material routes'!$C$6:$C$1505,"Ingredient candidate"),COUNTIFS('Material routes'!$B$6:$B$1505,A386,'Material routes'!$C$6:$C$1505,"Consumed input"),COUNTIFS('Material routes'!$B$6:$B$1505,A386,'Material routes'!$C$6:$C$1505,"Contained input"),COUNTIFS('Material routes'!$B$6:$B$1505,A386,'Material routes'!$C$6:$C$1505,"Transform input"))</x:f>
        <x:v>2</x:v>
      </x:c>
      <x:c r="J386" s="4" t="n">
        <x:f>COUNTIFS('Material routes'!$B$6:$B$1505,A386,'Material routes'!$C$6:$C$1505,"Output")</x:f>
        <x:v>1</x:v>
      </x:c>
      <x:c r="K386" s="4" t="n">
        <x:f>COUNTIFS('Material routes'!$B$6:$B$1505,A386,'Material routes'!$C$6:$C$1505,"Tool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Tools, fixtures, contained processing and required energy unresolved</x:v>
      </x:c>
      <x:c r="H387" s="4" t="str">
        <x:f>IF(I387=0,"Unassigned",IF(SUMIFS('Material routes'!$Q$6:$Q$1505,'Material routes'!$B$6:$B$1505,A387)&gt;0,"Unassigned","T"&amp;_xlfn.MAXIFS('Material routes'!$P$6:$P$1505,'Material routes'!$B$6:$B$1505,A387)))</x:f>
        <x:v>T1</x:v>
      </x:c>
      <x:c r="I387" s="4" t="n">
        <x:f>SUM(COUNTIFS('Material routes'!$B$6:$B$1505,A387,'Material routes'!$C$6:$C$1505,"Ingredient candidate"),COUNTIFS('Material routes'!$B$6:$B$1505,A387,'Material routes'!$C$6:$C$1505,"Consumed input"),COUNTIFS('Material routes'!$B$6:$B$1505,A387,'Material routes'!$C$6:$C$1505,"Contained input"),COUNTIFS('Material routes'!$B$6:$B$1505,A387,'Material routes'!$C$6:$C$1505,"Transform input"))</x:f>
        <x:v>2</x:v>
      </x:c>
      <x:c r="J387" s="4" t="n">
        <x:f>COUNTIFS('Material routes'!$B$6:$B$1505,A387,'Material routes'!$C$6:$C$1505,"Output")</x:f>
        <x:v>1</x:v>
      </x:c>
      <x:c r="K387" s="4" t="n">
        <x:f>COUNTIFS('Material routes'!$B$6:$B$1505,A387,'Material routes'!$C$6:$C$1505,"Tool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Tools, fixtures, contained processing and required energy unresolved</x:v>
      </x:c>
      <x:c r="H388" s="4" t="str">
        <x:f>IF(I388=0,"Unassigned",IF(SUMIFS('Material routes'!$Q$6:$Q$1505,'Material routes'!$B$6:$B$1505,A388)&gt;0,"Unassigned","T"&amp;_xlfn.MAXIFS('Material routes'!$P$6:$P$1505,'Material routes'!$B$6:$B$1505,A388)))</x:f>
        <x:v>T1</x:v>
      </x:c>
      <x:c r="I388" s="4" t="n">
        <x:f>SUM(COUNTIFS('Material routes'!$B$6:$B$1505,A388,'Material routes'!$C$6:$C$1505,"Ingredient candidate"),COUNTIFS('Material routes'!$B$6:$B$1505,A388,'Material routes'!$C$6:$C$1505,"Consumed input"),COUNTIFS('Material routes'!$B$6:$B$1505,A388,'Material routes'!$C$6:$C$1505,"Contained input"),COUNTIFS('Material routes'!$B$6:$B$1505,A388,'Material routes'!$C$6:$C$1505,"Transform input"))</x:f>
        <x:v>2</x:v>
      </x:c>
      <x:c r="J388" s="4" t="n">
        <x:f>COUNTIFS('Material routes'!$B$6:$B$1505,A388,'Material routes'!$C$6:$C$1505,"Output")</x:f>
        <x:v>1</x:v>
      </x:c>
      <x:c r="K388" s="4" t="n">
        <x:f>COUNTIFS('Material routes'!$B$6:$B$1505,A388,'Material routes'!$C$6:$C$1505,"Tool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t="str">
        <x:v>design.collection.phagia_gel_sipping_portion</x:v>
      </x:c>
      <x:c r="B389" s="4" t="str">
        <x:v>Phagia gel sipping portion candidate preparation</x:v>
      </x:c>
      <x:c r="C389" s="4" t="str">
        <x:v>Finished-item crafting</x:v>
      </x:c>
      <x:c r="D389" s="4" t="str">
        <x:v>Proposal</x:v>
      </x:c>
      <x:c r="E389" s="4" t="str">
        <x:v>Partial proposal</x:v>
      </x:c>
      <x:c r="F389" s="4" t="str">
        <x:v>Soft edible gel in a sealed sipping carrier</x:v>
      </x:c>
      <x:c r="G389" s="4" t="str">
        <x:v>Tools, fixtures, contained processing and required energy unresolved</x:v>
      </x:c>
      <x:c r="H389" s="4" t="str">
        <x:f>IF(I389=0,"Unassigned",IF(SUMIFS('Material routes'!$Q$6:$Q$1505,'Material routes'!$B$6:$B$1505,A389)&gt;0,"Unassigned","T"&amp;_xlfn.MAXIFS('Material routes'!$P$6:$P$1505,'Material routes'!$B$6:$B$1505,A389)))</x:f>
        <x:v>T1</x:v>
      </x:c>
      <x:c r="I389" s="4" t="n">
        <x:f>SUM(COUNTIFS('Material routes'!$B$6:$B$1505,A389,'Material routes'!$C$6:$C$1505,"Ingredient candidate"),COUNTIFS('Material routes'!$B$6:$B$1505,A389,'Material routes'!$C$6:$C$1505,"Consumed input"),COUNTIFS('Material routes'!$B$6:$B$1505,A389,'Material routes'!$C$6:$C$1505,"Contained input"),COUNTIFS('Material routes'!$B$6:$B$1505,A389,'Material routes'!$C$6:$C$1505,"Transform input"))</x:f>
        <x:v>2</x:v>
      </x:c>
      <x:c r="J389" s="4" t="n">
        <x:f>COUNTIFS('Material routes'!$B$6:$B$1505,A389,'Material routes'!$C$6:$C$1505,"Output")</x:f>
        <x:v>1</x:v>
      </x:c>
      <x:c r="K389" s="4" t="n">
        <x:f>COUNTIFS('Material routes'!$B$6:$B$1505,A389,'Material routes'!$C$6:$C$1505,"Tool candidate")</x:f>
        <x:v>0</x:v>
      </x:c>
      <x:c r="L38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9" s="4" t="str">
        <x:v>Quantities, output yield, supporting inputs and compatibility remain undefined.</x:v>
      </x:c>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Tools, fixtures, contained processing and required energy unresolved</x:v>
      </x:c>
      <x:c r="H390" s="4" t="str">
        <x:f>IF(I390=0,"Unassigned",IF(SUMIFS('Material routes'!$Q$6:$Q$1505,'Material routes'!$B$6:$B$1505,A390)&gt;0,"Unassigned","T"&amp;_xlfn.MAXIFS('Material routes'!$P$6:$P$1505,'Material routes'!$B$6:$B$1505,A390)))</x:f>
        <x:v>T2</x:v>
      </x:c>
      <x:c r="I390" s="4" t="n">
        <x:f>SUM(COUNTIFS('Material routes'!$B$6:$B$1505,A390,'Material routes'!$C$6:$C$1505,"Ingredient candidate"),COUNTIFS('Material routes'!$B$6:$B$1505,A390,'Material routes'!$C$6:$C$1505,"Consumed input"),COUNTIFS('Material routes'!$B$6:$B$1505,A390,'Material routes'!$C$6:$C$1505,"Contained input"),COUNTIFS('Material routes'!$B$6:$B$1505,A390,'Material routes'!$C$6:$C$1505,"Transform input"))</x:f>
        <x:v>2</x:v>
      </x:c>
      <x:c r="J390" s="4" t="n">
        <x:f>COUNTIFS('Material routes'!$B$6:$B$1505,A390,'Material routes'!$C$6:$C$1505,"Output")</x:f>
        <x:v>1</x:v>
      </x:c>
      <x:c r="K390" s="4" t="n">
        <x:f>COUNTIFS('Material routes'!$B$6:$B$1505,A390,'Material routes'!$C$6:$C$1505,"Tool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Tools, fixtures, contained processing and required energy unresolved</x:v>
      </x:c>
      <x:c r="H391" s="4" t="str">
        <x:f>IF(I391=0,"Unassigned",IF(SUMIFS('Material routes'!$Q$6:$Q$1505,'Material routes'!$B$6:$B$1505,A391)&gt;0,"Unassigned","T"&amp;_xlfn.MAXIFS('Material routes'!$P$6:$P$1505,'Material routes'!$B$6:$B$1505,A391)))</x:f>
        <x:v>T2</x:v>
      </x:c>
      <x:c r="I391" s="4" t="n">
        <x:f>SUM(COUNTIFS('Material routes'!$B$6:$B$1505,A391,'Material routes'!$C$6:$C$1505,"Ingredient candidate"),COUNTIFS('Material routes'!$B$6:$B$1505,A391,'Material routes'!$C$6:$C$1505,"Consumed input"),COUNTIFS('Material routes'!$B$6:$B$1505,A391,'Material routes'!$C$6:$C$1505,"Contained input"),COUNTIFS('Material routes'!$B$6:$B$1505,A391,'Material routes'!$C$6:$C$1505,"Transform input"))</x:f>
        <x:v>2</x:v>
      </x:c>
      <x:c r="J391" s="4" t="n">
        <x:f>COUNTIFS('Material routes'!$B$6:$B$1505,A391,'Material routes'!$C$6:$C$1505,"Output")</x:f>
        <x:v>1</x:v>
      </x:c>
      <x:c r="K391" s="4" t="n">
        <x:f>COUNTIFS('Material routes'!$B$6:$B$1505,A391,'Material routes'!$C$6:$C$1505,"Tool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Tools, fixtures, contained processing and required energy unresolved</x:v>
      </x:c>
      <x:c r="H392" s="4" t="str">
        <x:f>IF(I392=0,"Unassigned",IF(SUMIFS('Material routes'!$Q$6:$Q$1505,'Material routes'!$B$6:$B$1505,A392)&gt;0,"Unassigned","T"&amp;_xlfn.MAXIFS('Material routes'!$P$6:$P$1505,'Material routes'!$B$6:$B$1505,A392)))</x:f>
        <x:v>T4</x:v>
      </x:c>
      <x:c r="I392" s="4" t="n">
        <x:f>SUM(COUNTIFS('Material routes'!$B$6:$B$1505,A392,'Material routes'!$C$6:$C$1505,"Ingredient candidate"),COUNTIFS('Material routes'!$B$6:$B$1505,A392,'Material routes'!$C$6:$C$1505,"Consumed input"),COUNTIFS('Material routes'!$B$6:$B$1505,A392,'Material routes'!$C$6:$C$1505,"Contained input"),COUNTIFS('Material routes'!$B$6:$B$1505,A392,'Material routes'!$C$6:$C$1505,"Transform input"))</x:f>
        <x:v>3</x:v>
      </x:c>
      <x:c r="J392" s="4" t="n">
        <x:f>COUNTIFS('Material routes'!$B$6:$B$1505,A392,'Material routes'!$C$6:$C$1505,"Output")</x:f>
        <x:v>1</x:v>
      </x:c>
      <x:c r="K392" s="4" t="n">
        <x:f>COUNTIFS('Material routes'!$B$6:$B$1505,A392,'Material routes'!$C$6:$C$1505,"Tool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Tools, fixtures, contained processing and required energy unresolved</x:v>
      </x:c>
      <x:c r="H393" s="4" t="str">
        <x:f>IF(I393=0,"Unassigned",IF(SUMIFS('Material routes'!$Q$6:$Q$1505,'Material routes'!$B$6:$B$1505,A393)&gt;0,"Unassigned","T"&amp;_xlfn.MAXIFS('Material routes'!$P$6:$P$1505,'Material routes'!$B$6:$B$1505,A393)))</x:f>
        <x:v>T4</x:v>
      </x:c>
      <x:c r="I393" s="4" t="n">
        <x:f>SUM(COUNTIFS('Material routes'!$B$6:$B$1505,A393,'Material routes'!$C$6:$C$1505,"Ingredient candidate"),COUNTIFS('Material routes'!$B$6:$B$1505,A393,'Material routes'!$C$6:$C$1505,"Consumed input"),COUNTIFS('Material routes'!$B$6:$B$1505,A393,'Material routes'!$C$6:$C$1505,"Contained input"),COUNTIFS('Material routes'!$B$6:$B$1505,A393,'Material routes'!$C$6:$C$1505,"Transform input"))</x:f>
        <x:v>2</x:v>
      </x:c>
      <x:c r="J393" s="4" t="n">
        <x:f>COUNTIFS('Material routes'!$B$6:$B$1505,A393,'Material routes'!$C$6:$C$1505,"Output")</x:f>
        <x:v>1</x:v>
      </x:c>
      <x:c r="K393" s="4" t="n">
        <x:f>COUNTIFS('Material routes'!$B$6:$B$1505,A393,'Material routes'!$C$6:$C$1505,"Tool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Tools, fixtures, contained processing and required energy unresolved</x:v>
      </x:c>
      <x:c r="H394" s="4" t="str">
        <x:f>IF(I394=0,"Unassigned",IF(SUMIFS('Material routes'!$Q$6:$Q$1505,'Material routes'!$B$6:$B$1505,A394)&gt;0,"Unassigned","T"&amp;_xlfn.MAXIFS('Material routes'!$P$6:$P$1505,'Material routes'!$B$6:$B$1505,A394)))</x:f>
        <x:v>T4</x:v>
      </x:c>
      <x:c r="I394" s="4" t="n">
        <x:f>SUM(COUNTIFS('Material routes'!$B$6:$B$1505,A394,'Material routes'!$C$6:$C$1505,"Ingredient candidate"),COUNTIFS('Material routes'!$B$6:$B$1505,A394,'Material routes'!$C$6:$C$1505,"Consumed input"),COUNTIFS('Material routes'!$B$6:$B$1505,A394,'Material routes'!$C$6:$C$1505,"Contained input"),COUNTIFS('Material routes'!$B$6:$B$1505,A394,'Material routes'!$C$6:$C$1505,"Transform input"))</x:f>
        <x:v>2</x:v>
      </x:c>
      <x:c r="J394" s="4" t="n">
        <x:f>COUNTIFS('Material routes'!$B$6:$B$1505,A394,'Material routes'!$C$6:$C$1505,"Output")</x:f>
        <x:v>1</x:v>
      </x:c>
      <x:c r="K394" s="4" t="n">
        <x:f>COUNTIFS('Material routes'!$B$6:$B$1505,A394,'Material routes'!$C$6:$C$1505,"Tool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Tools, fixtures, contained processing and required energy unresolved</x:v>
      </x:c>
      <x:c r="H395" s="4" t="str">
        <x:f>IF(I395=0,"Unassigned",IF(SUMIFS('Material routes'!$Q$6:$Q$1505,'Material routes'!$B$6:$B$1505,A395)&gt;0,"Unassigned","T"&amp;_xlfn.MAXIFS('Material routes'!$P$6:$P$1505,'Material routes'!$B$6:$B$1505,A395)))</x:f>
        <x:v>T3</x:v>
      </x:c>
      <x:c r="I395" s="4" t="n">
        <x:f>SUM(COUNTIFS('Material routes'!$B$6:$B$1505,A395,'Material routes'!$C$6:$C$1505,"Ingredient candidate"),COUNTIFS('Material routes'!$B$6:$B$1505,A395,'Material routes'!$C$6:$C$1505,"Consumed input"),COUNTIFS('Material routes'!$B$6:$B$1505,A395,'Material routes'!$C$6:$C$1505,"Contained input"),COUNTIFS('Material routes'!$B$6:$B$1505,A395,'Material routes'!$C$6:$C$1505,"Transform input"))</x:f>
        <x:v>3</x:v>
      </x:c>
      <x:c r="J395" s="4" t="n">
        <x:f>COUNTIFS('Material routes'!$B$6:$B$1505,A395,'Material routes'!$C$6:$C$1505,"Output")</x:f>
        <x:v>1</x:v>
      </x:c>
      <x:c r="K395" s="4" t="n">
        <x:f>COUNTIFS('Material routes'!$B$6:$B$1505,A395,'Material routes'!$C$6:$C$1505,"Tool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Tools, fixtures, contained processing and required energy unresolved</x:v>
      </x:c>
      <x:c r="H396" s="4" t="str">
        <x:f>IF(I396=0,"Unassigned",IF(SUMIFS('Material routes'!$Q$6:$Q$1505,'Material routes'!$B$6:$B$1505,A396)&gt;0,"Unassigned","T"&amp;_xlfn.MAXIFS('Material routes'!$P$6:$P$1505,'Material routes'!$B$6:$B$1505,A396)))</x:f>
        <x:v>T3</x:v>
      </x:c>
      <x:c r="I396" s="4" t="n">
        <x:f>SUM(COUNTIFS('Material routes'!$B$6:$B$1505,A396,'Material routes'!$C$6:$C$1505,"Ingredient candidate"),COUNTIFS('Material routes'!$B$6:$B$1505,A396,'Material routes'!$C$6:$C$1505,"Consumed input"),COUNTIFS('Material routes'!$B$6:$B$1505,A396,'Material routes'!$C$6:$C$1505,"Contained input"),COUNTIFS('Material routes'!$B$6:$B$1505,A396,'Material routes'!$C$6:$C$1505,"Transform input"))</x:f>
        <x:v>2</x:v>
      </x:c>
      <x:c r="J396" s="4" t="n">
        <x:f>COUNTIFS('Material routes'!$B$6:$B$1505,A396,'Material routes'!$C$6:$C$1505,"Output")</x:f>
        <x:v>1</x:v>
      </x:c>
      <x:c r="K396" s="4" t="n">
        <x:f>COUNTIFS('Material routes'!$B$6:$B$1505,A396,'Material routes'!$C$6:$C$1505,"Tool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Tools, fixtures, contained processing and required energy unresolved</x:v>
      </x:c>
      <x:c r="H397" s="4" t="str">
        <x:f>IF(I397=0,"Unassigned",IF(SUMIFS('Material routes'!$Q$6:$Q$1505,'Material routes'!$B$6:$B$1505,A397)&gt;0,"Unassigned","T"&amp;_xlfn.MAXIFS('Material routes'!$P$6:$P$1505,'Material routes'!$B$6:$B$1505,A397)))</x:f>
        <x:v>T4</x:v>
      </x:c>
      <x:c r="I397" s="4" t="n">
        <x:f>SUM(COUNTIFS('Material routes'!$B$6:$B$1505,A397,'Material routes'!$C$6:$C$1505,"Ingredient candidate"),COUNTIFS('Material routes'!$B$6:$B$1505,A397,'Material routes'!$C$6:$C$1505,"Consumed input"),COUNTIFS('Material routes'!$B$6:$B$1505,A397,'Material routes'!$C$6:$C$1505,"Contained input"),COUNTIFS('Material routes'!$B$6:$B$1505,A397,'Material routes'!$C$6:$C$1505,"Transform input"))</x:f>
        <x:v>2</x:v>
      </x:c>
      <x:c r="J397" s="4" t="n">
        <x:f>COUNTIFS('Material routes'!$B$6:$B$1505,A397,'Material routes'!$C$6:$C$1505,"Output")</x:f>
        <x:v>1</x:v>
      </x:c>
      <x:c r="K397" s="4" t="n">
        <x:f>COUNTIFS('Material routes'!$B$6:$B$1505,A397,'Material routes'!$C$6:$C$1505,"Tool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Tools, fixtures, contained processing and required energy unresolved</x:v>
      </x:c>
      <x:c r="H398" s="4" t="str">
        <x:f>IF(I398=0,"Unassigned",IF(SUMIFS('Material routes'!$Q$6:$Q$1505,'Material routes'!$B$6:$B$1505,A398)&gt;0,"Unassigned","T"&amp;_xlfn.MAXIFS('Material routes'!$P$6:$P$1505,'Material routes'!$B$6:$B$1505,A398)))</x:f>
        <x:v>T2</x:v>
      </x:c>
      <x:c r="I398" s="4" t="n">
        <x:f>SUM(COUNTIFS('Material routes'!$B$6:$B$1505,A398,'Material routes'!$C$6:$C$1505,"Ingredient candidate"),COUNTIFS('Material routes'!$B$6:$B$1505,A398,'Material routes'!$C$6:$C$1505,"Consumed input"),COUNTIFS('Material routes'!$B$6:$B$1505,A398,'Material routes'!$C$6:$C$1505,"Contained input"),COUNTIFS('Material routes'!$B$6:$B$1505,A398,'Material routes'!$C$6:$C$1505,"Transform input"))</x:f>
        <x:v>2</x:v>
      </x:c>
      <x:c r="J398" s="4" t="n">
        <x:f>COUNTIFS('Material routes'!$B$6:$B$1505,A398,'Material routes'!$C$6:$C$1505,"Output")</x:f>
        <x:v>1</x:v>
      </x:c>
      <x:c r="K398" s="4" t="n">
        <x:f>COUNTIFS('Material routes'!$B$6:$B$1505,A398,'Material routes'!$C$6:$C$1505,"Tool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Tools, fixtures, contained processing and required energy unresolved</x:v>
      </x:c>
      <x:c r="H399" s="4" t="str">
        <x:f>IF(I399=0,"Unassigned",IF(SUMIFS('Material routes'!$Q$6:$Q$1505,'Material routes'!$B$6:$B$1505,A399)&gt;0,"Unassigned","T"&amp;_xlfn.MAXIFS('Material routes'!$P$6:$P$1505,'Material routes'!$B$6:$B$1505,A399)))</x:f>
        <x:v>T2</x:v>
      </x:c>
      <x:c r="I399" s="4" t="n">
        <x:f>SUM(COUNTIFS('Material routes'!$B$6:$B$1505,A399,'Material routes'!$C$6:$C$1505,"Ingredient candidate"),COUNTIFS('Material routes'!$B$6:$B$1505,A399,'Material routes'!$C$6:$C$1505,"Consumed input"),COUNTIFS('Material routes'!$B$6:$B$1505,A399,'Material routes'!$C$6:$C$1505,"Contained input"),COUNTIFS('Material routes'!$B$6:$B$1505,A399,'Material routes'!$C$6:$C$1505,"Transform input"))</x:f>
        <x:v>2</x:v>
      </x:c>
      <x:c r="J399" s="4" t="n">
        <x:f>COUNTIFS('Material routes'!$B$6:$B$1505,A399,'Material routes'!$C$6:$C$1505,"Output")</x:f>
        <x:v>1</x:v>
      </x:c>
      <x:c r="K399" s="4" t="n">
        <x:f>COUNTIFS('Material routes'!$B$6:$B$1505,A399,'Material routes'!$C$6:$C$1505,"Tool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Tools, fixtures, contained processing and required energy unresolved</x:v>
      </x:c>
      <x:c r="H400" s="4" t="str">
        <x:f>IF(I400=0,"Unassigned",IF(SUMIFS('Material routes'!$Q$6:$Q$1505,'Material routes'!$B$6:$B$1505,A400)&gt;0,"Unassigned","T"&amp;_xlfn.MAXIFS('Material routes'!$P$6:$P$1505,'Material routes'!$B$6:$B$1505,A400)))</x:f>
        <x:v>T2</x:v>
      </x:c>
      <x:c r="I400" s="4" t="n">
        <x:f>SUM(COUNTIFS('Material routes'!$B$6:$B$1505,A400,'Material routes'!$C$6:$C$1505,"Ingredient candidate"),COUNTIFS('Material routes'!$B$6:$B$1505,A400,'Material routes'!$C$6:$C$1505,"Consumed input"),COUNTIFS('Material routes'!$B$6:$B$1505,A400,'Material routes'!$C$6:$C$1505,"Contained input"),COUNTIFS('Material routes'!$B$6:$B$1505,A400,'Material routes'!$C$6:$C$1505,"Transform input"))</x:f>
        <x:v>3</x:v>
      </x:c>
      <x:c r="J400" s="4" t="n">
        <x:f>COUNTIFS('Material routes'!$B$6:$B$1505,A400,'Material routes'!$C$6:$C$1505,"Output")</x:f>
        <x:v>1</x:v>
      </x:c>
      <x:c r="K400" s="4" t="n">
        <x:f>COUNTIFS('Material routes'!$B$6:$B$1505,A400,'Material routes'!$C$6:$C$1505,"Tool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Tools, fixtures, contained processing and required energy unresolved</x:v>
      </x:c>
      <x:c r="H401" s="4" t="str">
        <x:f>IF(I401=0,"Unassigned",IF(SUMIFS('Material routes'!$Q$6:$Q$1505,'Material routes'!$B$6:$B$1505,A401)&gt;0,"Unassigned","T"&amp;_xlfn.MAXIFS('Material routes'!$P$6:$P$1505,'Material routes'!$B$6:$B$1505,A401)))</x:f>
        <x:v>Unassigned</x:v>
      </x:c>
      <x:c r="I401" s="4" t="n">
        <x:f>SUM(COUNTIFS('Material routes'!$B$6:$B$1505,A401,'Material routes'!$C$6:$C$1505,"Ingredient candidate"),COUNTIFS('Material routes'!$B$6:$B$1505,A401,'Material routes'!$C$6:$C$1505,"Consumed input"),COUNTIFS('Material routes'!$B$6:$B$1505,A401,'Material routes'!$C$6:$C$1505,"Contained input"),COUNTIFS('Material routes'!$B$6:$B$1505,A401,'Material routes'!$C$6:$C$1505,"Transform input"))</x:f>
        <x:v>3</x:v>
      </x:c>
      <x:c r="J401" s="4" t="n">
        <x:f>COUNTIFS('Material routes'!$B$6:$B$1505,A401,'Material routes'!$C$6:$C$1505,"Output")</x:f>
        <x:v>1</x:v>
      </x:c>
      <x:c r="K401" s="4" t="n">
        <x:f>COUNTIFS('Material routes'!$B$6:$B$1505,A401,'Material routes'!$C$6:$C$1505,"Tool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Tools, fixtures, contained processing and required energy unresolved</x:v>
      </x:c>
      <x:c r="H402" s="4" t="str">
        <x:f>IF(I402=0,"Unassigned",IF(SUMIFS('Material routes'!$Q$6:$Q$1505,'Material routes'!$B$6:$B$1505,A402)&gt;0,"Unassigned","T"&amp;_xlfn.MAXIFS('Material routes'!$P$6:$P$1505,'Material routes'!$B$6:$B$1505,A402)))</x:f>
        <x:v>T3</x:v>
      </x:c>
      <x:c r="I402" s="4" t="n">
        <x:f>SUM(COUNTIFS('Material routes'!$B$6:$B$1505,A402,'Material routes'!$C$6:$C$1505,"Ingredient candidate"),COUNTIFS('Material routes'!$B$6:$B$1505,A402,'Material routes'!$C$6:$C$1505,"Consumed input"),COUNTIFS('Material routes'!$B$6:$B$1505,A402,'Material routes'!$C$6:$C$1505,"Contained input"),COUNTIFS('Material routes'!$B$6:$B$1505,A402,'Material routes'!$C$6:$C$1505,"Transform input"))</x:f>
        <x:v>2</x:v>
      </x:c>
      <x:c r="J402" s="4" t="n">
        <x:f>COUNTIFS('Material routes'!$B$6:$B$1505,A402,'Material routes'!$C$6:$C$1505,"Output")</x:f>
        <x:v>1</x:v>
      </x:c>
      <x:c r="K402" s="4" t="n">
        <x:f>COUNTIFS('Material routes'!$B$6:$B$1505,A402,'Material routes'!$C$6:$C$1505,"Tool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Tools, fixtures, contained processing and required energy unresolved</x:v>
      </x:c>
      <x:c r="H403" s="4" t="str">
        <x:f>IF(I403=0,"Unassigned",IF(SUMIFS('Material routes'!$Q$6:$Q$1505,'Material routes'!$B$6:$B$1505,A403)&gt;0,"Unassigned","T"&amp;_xlfn.MAXIFS('Material routes'!$P$6:$P$1505,'Material routes'!$B$6:$B$1505,A403)))</x:f>
        <x:v>T3</x:v>
      </x:c>
      <x:c r="I403" s="4" t="n">
        <x:f>SUM(COUNTIFS('Material routes'!$B$6:$B$1505,A403,'Material routes'!$C$6:$C$1505,"Ingredient candidate"),COUNTIFS('Material routes'!$B$6:$B$1505,A403,'Material routes'!$C$6:$C$1505,"Consumed input"),COUNTIFS('Material routes'!$B$6:$B$1505,A403,'Material routes'!$C$6:$C$1505,"Contained input"),COUNTIFS('Material routes'!$B$6:$B$1505,A403,'Material routes'!$C$6:$C$1505,"Transform input"))</x:f>
        <x:v>2</x:v>
      </x:c>
      <x:c r="J403" s="4" t="n">
        <x:f>COUNTIFS('Material routes'!$B$6:$B$1505,A403,'Material routes'!$C$6:$C$1505,"Output")</x:f>
        <x:v>1</x:v>
      </x:c>
      <x:c r="K403" s="4" t="n">
        <x:f>COUNTIFS('Material routes'!$B$6:$B$1505,A403,'Material routes'!$C$6:$C$1505,"Tool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Tools, fixtures, contained processing and required energy unresolved</x:v>
      </x:c>
      <x:c r="H404" s="4" t="str">
        <x:f>IF(I404=0,"Unassigned",IF(SUMIFS('Material routes'!$Q$6:$Q$1505,'Material routes'!$B$6:$B$1505,A404)&gt;0,"Unassigned","T"&amp;_xlfn.MAXIFS('Material routes'!$P$6:$P$1505,'Material routes'!$B$6:$B$1505,A404)))</x:f>
        <x:v>T3</x:v>
      </x:c>
      <x:c r="I404" s="4" t="n">
        <x:f>SUM(COUNTIFS('Material routes'!$B$6:$B$1505,A404,'Material routes'!$C$6:$C$1505,"Ingredient candidate"),COUNTIFS('Material routes'!$B$6:$B$1505,A404,'Material routes'!$C$6:$C$1505,"Consumed input"),COUNTIFS('Material routes'!$B$6:$B$1505,A404,'Material routes'!$C$6:$C$1505,"Contained input"),COUNTIFS('Material routes'!$B$6:$B$1505,A404,'Material routes'!$C$6:$C$1505,"Transform input"))</x:f>
        <x:v>2</x:v>
      </x:c>
      <x:c r="J404" s="4" t="n">
        <x:f>COUNTIFS('Material routes'!$B$6:$B$1505,A404,'Material routes'!$C$6:$C$1505,"Output")</x:f>
        <x:v>1</x:v>
      </x:c>
      <x:c r="K404" s="4" t="n">
        <x:f>COUNTIFS('Material routes'!$B$6:$B$1505,A404,'Material routes'!$C$6:$C$1505,"Tool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Tools, fixtures, contained processing and required energy unresolved</x:v>
      </x:c>
      <x:c r="H405" s="4" t="str">
        <x:f>IF(I405=0,"Unassigned",IF(SUMIFS('Material routes'!$Q$6:$Q$1505,'Material routes'!$B$6:$B$1505,A405)&gt;0,"Unassigned","T"&amp;_xlfn.MAXIFS('Material routes'!$P$6:$P$1505,'Material routes'!$B$6:$B$1505,A405)))</x:f>
        <x:v>T2</x:v>
      </x:c>
      <x:c r="I405" s="4" t="n">
        <x:f>SUM(COUNTIFS('Material routes'!$B$6:$B$1505,A405,'Material routes'!$C$6:$C$1505,"Ingredient candidate"),COUNTIFS('Material routes'!$B$6:$B$1505,A405,'Material routes'!$C$6:$C$1505,"Consumed input"),COUNTIFS('Material routes'!$B$6:$B$1505,A405,'Material routes'!$C$6:$C$1505,"Contained input"),COUNTIFS('Material routes'!$B$6:$B$1505,A405,'Material routes'!$C$6:$C$1505,"Transform input"))</x:f>
        <x:v>2</x:v>
      </x:c>
      <x:c r="J405" s="4" t="n">
        <x:f>COUNTIFS('Material routes'!$B$6:$B$1505,A405,'Material routes'!$C$6:$C$1505,"Output")</x:f>
        <x:v>1</x:v>
      </x:c>
      <x:c r="K405" s="4" t="n">
        <x:f>COUNTIFS('Material routes'!$B$6:$B$1505,A405,'Material routes'!$C$6:$C$1505,"Tool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Tools, fixtures, contained processing and required energy unresolved</x:v>
      </x:c>
      <x:c r="H406" s="4" t="str">
        <x:f>IF(I406=0,"Unassigned",IF(SUMIFS('Material routes'!$Q$6:$Q$1505,'Material routes'!$B$6:$B$1505,A406)&gt;0,"Unassigned","T"&amp;_xlfn.MAXIFS('Material routes'!$P$6:$P$1505,'Material routes'!$B$6:$B$1505,A406)))</x:f>
        <x:v>Unassigned</x:v>
      </x:c>
      <x:c r="I406" s="4" t="n">
        <x:f>SUM(COUNTIFS('Material routes'!$B$6:$B$1505,A406,'Material routes'!$C$6:$C$1505,"Ingredient candidate"),COUNTIFS('Material routes'!$B$6:$B$1505,A406,'Material routes'!$C$6:$C$1505,"Consumed input"),COUNTIFS('Material routes'!$B$6:$B$1505,A406,'Material routes'!$C$6:$C$1505,"Contained input"),COUNTIFS('Material routes'!$B$6:$B$1505,A406,'Material routes'!$C$6:$C$1505,"Transform input"))</x:f>
        <x:v>3</x:v>
      </x:c>
      <x:c r="J406" s="4" t="n">
        <x:f>COUNTIFS('Material routes'!$B$6:$B$1505,A406,'Material routes'!$C$6:$C$1505,"Output")</x:f>
        <x:v>1</x:v>
      </x:c>
      <x:c r="K406" s="4" t="n">
        <x:f>COUNTIFS('Material routes'!$B$6:$B$1505,A406,'Material routes'!$C$6:$C$1505,"Tool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Tools, fixtures, contained processing and required energy unresolved</x:v>
      </x:c>
      <x:c r="H407" s="4" t="str">
        <x:f>IF(I407=0,"Unassigned",IF(SUMIFS('Material routes'!$Q$6:$Q$1505,'Material routes'!$B$6:$B$1505,A407)&gt;0,"Unassigned","T"&amp;_xlfn.MAXIFS('Material routes'!$P$6:$P$1505,'Material routes'!$B$6:$B$1505,A407)))</x:f>
        <x:v>T3</x:v>
      </x:c>
      <x:c r="I407" s="4" t="n">
        <x:f>SUM(COUNTIFS('Material routes'!$B$6:$B$1505,A407,'Material routes'!$C$6:$C$1505,"Ingredient candidate"),COUNTIFS('Material routes'!$B$6:$B$1505,A407,'Material routes'!$C$6:$C$1505,"Consumed input"),COUNTIFS('Material routes'!$B$6:$B$1505,A407,'Material routes'!$C$6:$C$1505,"Contained input"),COUNTIFS('Material routes'!$B$6:$B$1505,A407,'Material routes'!$C$6:$C$1505,"Transform input"))</x:f>
        <x:v>2</x:v>
      </x:c>
      <x:c r="J407" s="4" t="n">
        <x:f>COUNTIFS('Material routes'!$B$6:$B$1505,A407,'Material routes'!$C$6:$C$1505,"Output")</x:f>
        <x:v>1</x:v>
      </x:c>
      <x:c r="K407" s="4" t="n">
        <x:f>COUNTIFS('Material routes'!$B$6:$B$1505,A407,'Material routes'!$C$6:$C$1505,"Tool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Tools, fixtures, contained processing and required energy unresolved</x:v>
      </x:c>
      <x:c r="H408" s="4" t="str">
        <x:f>IF(I408=0,"Unassigned",IF(SUMIFS('Material routes'!$Q$6:$Q$1505,'Material routes'!$B$6:$B$1505,A408)&gt;0,"Unassigned","T"&amp;_xlfn.MAXIFS('Material routes'!$P$6:$P$1505,'Material routes'!$B$6:$B$1505,A408)))</x:f>
        <x:v>T3</x:v>
      </x:c>
      <x:c r="I408" s="4" t="n">
        <x:f>SUM(COUNTIFS('Material routes'!$B$6:$B$1505,A408,'Material routes'!$C$6:$C$1505,"Ingredient candidate"),COUNTIFS('Material routes'!$B$6:$B$1505,A408,'Material routes'!$C$6:$C$1505,"Consumed input"),COUNTIFS('Material routes'!$B$6:$B$1505,A408,'Material routes'!$C$6:$C$1505,"Contained input"),COUNTIFS('Material routes'!$B$6:$B$1505,A408,'Material routes'!$C$6:$C$1505,"Transform input"))</x:f>
        <x:v>3</x:v>
      </x:c>
      <x:c r="J408" s="4" t="n">
        <x:f>COUNTIFS('Material routes'!$B$6:$B$1505,A408,'Material routes'!$C$6:$C$1505,"Output")</x:f>
        <x:v>1</x:v>
      </x:c>
      <x:c r="K408" s="4" t="n">
        <x:f>COUNTIFS('Material routes'!$B$6:$B$1505,A408,'Material routes'!$C$6:$C$1505,"Tool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t="str">
        <x:v>design.collection.cable_grip_canyon_ascender</x:v>
      </x:c>
      <x:c r="B409" s="4" t="str">
        <x:v>Cable-grip canyon ascender candidate preparation</x:v>
      </x:c>
      <x:c r="C409" s="4" t="str">
        <x:v>Finished-item crafting</x:v>
      </x:c>
      <x:c r="D409" s="4" t="str">
        <x:v>Proposal</x:v>
      </x:c>
      <x:c r="E409" s="4" t="str">
        <x:v>Partial proposal</x:v>
      </x:c>
      <x:c r="F409" s="4" t="str">
        <x:v>Manual cable-climbing aid with compatibility and anchoring unresolved</x:v>
      </x:c>
      <x:c r="G409" s="4" t="str">
        <x:v>Tools, fixtures, contained processing and required energy unresolved</x:v>
      </x:c>
      <x:c r="H409" s="4" t="str">
        <x:f>IF(I409=0,"Unassigned",IF(SUMIFS('Material routes'!$Q$6:$Q$1505,'Material routes'!$B$6:$B$1505,A409)&gt;0,"Unassigned","T"&amp;_xlfn.MAXIFS('Material routes'!$P$6:$P$1505,'Material routes'!$B$6:$B$1505,A409)))</x:f>
        <x:v>T4</x:v>
      </x:c>
      <x:c r="I409" s="4" t="n">
        <x:f>SUM(COUNTIFS('Material routes'!$B$6:$B$1505,A409,'Material routes'!$C$6:$C$1505,"Ingredient candidate"),COUNTIFS('Material routes'!$B$6:$B$1505,A409,'Material routes'!$C$6:$C$1505,"Consumed input"),COUNTIFS('Material routes'!$B$6:$B$1505,A409,'Material routes'!$C$6:$C$1505,"Contained input"),COUNTIFS('Material routes'!$B$6:$B$1505,A409,'Material routes'!$C$6:$C$1505,"Transform input"))</x:f>
        <x:v>3</x:v>
      </x:c>
      <x:c r="J409" s="4" t="n">
        <x:f>COUNTIFS('Material routes'!$B$6:$B$1505,A409,'Material routes'!$C$6:$C$1505,"Output")</x:f>
        <x:v>1</x:v>
      </x:c>
      <x:c r="K409" s="4" t="n">
        <x:f>COUNTIFS('Material routes'!$B$6:$B$1505,A409,'Material routes'!$C$6:$C$1505,"Tool candidate")</x:f>
        <x:v>0</x:v>
      </x:c>
      <x:c r="L409" s="4" t="str">
        <x:v>New item proposal, October 15, 2026. Setting reference (source proposal): https://github.com/sleepyseamonster/Arc-Dust/blob/f6f98515c005dc3c73cccd9cbc031691745740c6/02-Arc-Dust-Worldbuilding/world/materials/industrial-material-palette.md</x:v>
      </x:c>
      <x:c r="M409" s="4" t="str">
        <x:v>Quantities, output yield, supporting inputs and compatibility remain undefined.</x:v>
      </x:c>
    </x:row>
    <x:row r="410" ht="90" customHeight="1">
      <x:c r="A410" s="4" t="str">
        <x:v>design.collection.braked_canyon_descent_trolley</x:v>
      </x:c>
      <x:c r="B410" s="4" t="str">
        <x:v>Braked canyon descent trolley candidate preparation</x:v>
      </x:c>
      <x:c r="C410" s="4" t="str">
        <x:v>Finished-item crafting</x:v>
      </x:c>
      <x:c r="D410" s="4" t="str">
        <x:v>Proposal</x:v>
      </x:c>
      <x:c r="E410" s="4" t="str">
        <x:v>Partial proposal</x:v>
      </x:c>
      <x:c r="F410" s="4" t="str">
        <x:v>Rides a suitable installed cable, route infrastructure required</x:v>
      </x:c>
      <x:c r="G410" s="4" t="str">
        <x:v>Tools, fixtures, contained processing and required energy unresolved</x:v>
      </x:c>
      <x:c r="H410" s="4" t="str">
        <x:f>IF(I410=0,"Unassigned",IF(SUMIFS('Material routes'!$Q$6:$Q$1505,'Material routes'!$B$6:$B$1505,A410)&gt;0,"Unassigned","T"&amp;_xlfn.MAXIFS('Material routes'!$P$6:$P$1505,'Material routes'!$B$6:$B$1505,A410)))</x:f>
        <x:v>T3</x:v>
      </x:c>
      <x:c r="I410" s="4" t="n">
        <x:f>SUM(COUNTIFS('Material routes'!$B$6:$B$1505,A410,'Material routes'!$C$6:$C$1505,"Ingredient candidate"),COUNTIFS('Material routes'!$B$6:$B$1505,A410,'Material routes'!$C$6:$C$1505,"Consumed input"),COUNTIFS('Material routes'!$B$6:$B$1505,A410,'Material routes'!$C$6:$C$1505,"Contained input"),COUNTIFS('Material routes'!$B$6:$B$1505,A410,'Material routes'!$C$6:$C$1505,"Transform input"))</x:f>
        <x:v>3</x:v>
      </x:c>
      <x:c r="J410" s="4" t="n">
        <x:f>COUNTIFS('Material routes'!$B$6:$B$1505,A410,'Material routes'!$C$6:$C$1505,"Output")</x:f>
        <x:v>1</x:v>
      </x:c>
      <x:c r="K410" s="4" t="n">
        <x:f>COUNTIFS('Material routes'!$B$6:$B$1505,A410,'Material routes'!$C$6:$C$1505,"Tool candidate")</x:f>
        <x:v>0</x:v>
      </x:c>
      <x:c r="L410" s="4" t="str">
        <x:v>New item proposal, October 15, 2026. Setting reference (source proposal): https://github.com/sleepyseamonster/Arc-Dust/blob/f6f98515c005dc3c73cccd9cbc031691745740c6/02-Arc-Dust-Worldbuilding/world/materials/industrial-material-palette.md</x:v>
      </x:c>
      <x:c r="M410" s="4" t="str">
        <x:v>Quantities, output yield, supporting inputs and compatibility remain undefined.</x:v>
      </x:c>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Tools, fixtures, contained processing and required energy unresolved</x:v>
      </x:c>
      <x:c r="H411" s="4" t="str">
        <x:f>IF(I411=0,"Unassigned",IF(SUMIFS('Material routes'!$Q$6:$Q$1505,'Material routes'!$B$6:$B$1505,A411)&gt;0,"Unassigned","T"&amp;_xlfn.MAXIFS('Material routes'!$P$6:$P$1505,'Material routes'!$B$6:$B$1505,A411)))</x:f>
        <x:v>T3</x:v>
      </x:c>
      <x:c r="I411" s="4" t="n">
        <x:f>SUM(COUNTIFS('Material routes'!$B$6:$B$1505,A411,'Material routes'!$C$6:$C$1505,"Ingredient candidate"),COUNTIFS('Material routes'!$B$6:$B$1505,A411,'Material routes'!$C$6:$C$1505,"Consumed input"),COUNTIFS('Material routes'!$B$6:$B$1505,A411,'Material routes'!$C$6:$C$1505,"Contained input"),COUNTIFS('Material routes'!$B$6:$B$1505,A411,'Material routes'!$C$6:$C$1505,"Transform input"))</x:f>
        <x:v>2</x:v>
      </x:c>
      <x:c r="J411" s="4" t="n">
        <x:f>COUNTIFS('Material routes'!$B$6:$B$1505,A411,'Material routes'!$C$6:$C$1505,"Output")</x:f>
        <x:v>1</x:v>
      </x:c>
      <x:c r="K411" s="4" t="n">
        <x:f>COUNTIFS('Material routes'!$B$6:$B$1505,A411,'Material routes'!$C$6:$C$1505,"Tool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Tools, fixtures, contained processing and required energy unresolved</x:v>
      </x:c>
      <x:c r="H412" s="4" t="str">
        <x:f>IF(I412=0,"Unassigned",IF(SUMIFS('Material routes'!$Q$6:$Q$1505,'Material routes'!$B$6:$B$1505,A412)&gt;0,"Unassigned","T"&amp;_xlfn.MAXIFS('Material routes'!$P$6:$P$1505,'Material routes'!$B$6:$B$1505,A412)))</x:f>
        <x:v>T1</x:v>
      </x:c>
      <x:c r="I412" s="4" t="n">
        <x:f>SUM(COUNTIFS('Material routes'!$B$6:$B$1505,A412,'Material routes'!$C$6:$C$1505,"Ingredient candidate"),COUNTIFS('Material routes'!$B$6:$B$1505,A412,'Material routes'!$C$6:$C$1505,"Consumed input"),COUNTIFS('Material routes'!$B$6:$B$1505,A412,'Material routes'!$C$6:$C$1505,"Contained input"),COUNTIFS('Material routes'!$B$6:$B$1505,A412,'Material routes'!$C$6:$C$1505,"Transform input"))</x:f>
        <x:v>3</x:v>
      </x:c>
      <x:c r="J412" s="4" t="n">
        <x:f>COUNTIFS('Material routes'!$B$6:$B$1505,A412,'Material routes'!$C$6:$C$1505,"Output")</x:f>
        <x:v>1</x:v>
      </x:c>
      <x:c r="K412" s="4" t="n">
        <x:f>COUNTIFS('Material routes'!$B$6:$B$1505,A412,'Material routes'!$C$6:$C$1505,"Tool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Tools, fixtures, contained processing and required energy unresolved</x:v>
      </x:c>
      <x:c r="H413" s="4" t="str">
        <x:f>IF(I413=0,"Unassigned",IF(SUMIFS('Material routes'!$Q$6:$Q$1505,'Material routes'!$B$6:$B$1505,A413)&gt;0,"Unassigned","T"&amp;_xlfn.MAXIFS('Material routes'!$P$6:$P$1505,'Material routes'!$B$6:$B$1505,A413)))</x:f>
        <x:v>T3</x:v>
      </x:c>
      <x:c r="I413" s="4" t="n">
        <x:f>SUM(COUNTIFS('Material routes'!$B$6:$B$1505,A413,'Material routes'!$C$6:$C$1505,"Ingredient candidate"),COUNTIFS('Material routes'!$B$6:$B$1505,A413,'Material routes'!$C$6:$C$1505,"Consumed input"),COUNTIFS('Material routes'!$B$6:$B$1505,A413,'Material routes'!$C$6:$C$1505,"Contained input"),COUNTIFS('Material routes'!$B$6:$B$1505,A413,'Material routes'!$C$6:$C$1505,"Transform input"))</x:f>
        <x:v>2</x:v>
      </x:c>
      <x:c r="J413" s="4" t="n">
        <x:f>COUNTIFS('Material routes'!$B$6:$B$1505,A413,'Material routes'!$C$6:$C$1505,"Output")</x:f>
        <x:v>1</x:v>
      </x:c>
      <x:c r="K413" s="4" t="n">
        <x:f>COUNTIFS('Material routes'!$B$6:$B$1505,A413,'Material routes'!$C$6:$C$1505,"Tool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Tools, fixtures, contained processing and required energy unresolved</x:v>
      </x:c>
      <x:c r="H414" s="4" t="str">
        <x:f>IF(I414=0,"Unassigned",IF(SUMIFS('Material routes'!$Q$6:$Q$1505,'Material routes'!$B$6:$B$1505,A414)&gt;0,"Unassigned","T"&amp;_xlfn.MAXIFS('Material routes'!$P$6:$P$1505,'Material routes'!$B$6:$B$1505,A414)))</x:f>
        <x:v>T1</x:v>
      </x:c>
      <x:c r="I414" s="4" t="n">
        <x:f>SUM(COUNTIFS('Material routes'!$B$6:$B$1505,A414,'Material routes'!$C$6:$C$1505,"Ingredient candidate"),COUNTIFS('Material routes'!$B$6:$B$1505,A414,'Material routes'!$C$6:$C$1505,"Consumed input"),COUNTIFS('Material routes'!$B$6:$B$1505,A414,'Material routes'!$C$6:$C$1505,"Contained input"),COUNTIFS('Material routes'!$B$6:$B$1505,A414,'Material routes'!$C$6:$C$1505,"Transform input"))</x:f>
        <x:v>1</x:v>
      </x:c>
      <x:c r="J414" s="4" t="n">
        <x:f>COUNTIFS('Material routes'!$B$6:$B$1505,A414,'Material routes'!$C$6:$C$1505,"Output")</x:f>
        <x:v>1</x:v>
      </x:c>
      <x:c r="K414" s="4" t="n">
        <x:f>COUNTIFS('Material routes'!$B$6:$B$1505,A414,'Material routes'!$C$6:$C$1505,"Tool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Tools, fixtures, contained processing and required energy unresolved</x:v>
      </x:c>
      <x:c r="H415" s="4" t="str">
        <x:f>IF(I415=0,"Unassigned",IF(SUMIFS('Material routes'!$Q$6:$Q$1505,'Material routes'!$B$6:$B$1505,A415)&gt;0,"Unassigned","T"&amp;_xlfn.MAXIFS('Material routes'!$P$6:$P$1505,'Material routes'!$B$6:$B$1505,A415)))</x:f>
        <x:v>T2</x:v>
      </x:c>
      <x:c r="I415" s="4" t="n">
        <x:f>SUM(COUNTIFS('Material routes'!$B$6:$B$1505,A415,'Material routes'!$C$6:$C$1505,"Ingredient candidate"),COUNTIFS('Material routes'!$B$6:$B$1505,A415,'Material routes'!$C$6:$C$1505,"Consumed input"),COUNTIFS('Material routes'!$B$6:$B$1505,A415,'Material routes'!$C$6:$C$1505,"Contained input"),COUNTIFS('Material routes'!$B$6:$B$1505,A415,'Material routes'!$C$6:$C$1505,"Transform input"))</x:f>
        <x:v>2</x:v>
      </x:c>
      <x:c r="J415" s="4" t="n">
        <x:f>COUNTIFS('Material routes'!$B$6:$B$1505,A415,'Material routes'!$C$6:$C$1505,"Output")</x:f>
        <x:v>1</x:v>
      </x:c>
      <x:c r="K415" s="4" t="n">
        <x:f>COUNTIFS('Material routes'!$B$6:$B$1505,A415,'Material routes'!$C$6:$C$1505,"Tool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Tools, fixtures, contained processing and required energy unresolved</x:v>
      </x:c>
      <x:c r="H416" s="4" t="str">
        <x:f>IF(I416=0,"Unassigned",IF(SUMIFS('Material routes'!$Q$6:$Q$1505,'Material routes'!$B$6:$B$1505,A416)&gt;0,"Unassigned","T"&amp;_xlfn.MAXIFS('Material routes'!$P$6:$P$1505,'Material routes'!$B$6:$B$1505,A416)))</x:f>
        <x:v>T1</x:v>
      </x:c>
      <x:c r="I416" s="4" t="n">
        <x:f>SUM(COUNTIFS('Material routes'!$B$6:$B$1505,A416,'Material routes'!$C$6:$C$1505,"Ingredient candidate"),COUNTIFS('Material routes'!$B$6:$B$1505,A416,'Material routes'!$C$6:$C$1505,"Consumed input"),COUNTIFS('Material routes'!$B$6:$B$1505,A416,'Material routes'!$C$6:$C$1505,"Contained input"),COUNTIFS('Material routes'!$B$6:$B$1505,A416,'Material routes'!$C$6:$C$1505,"Transform input"))</x:f>
        <x:v>1</x:v>
      </x:c>
      <x:c r="J416" s="4" t="n">
        <x:f>COUNTIFS('Material routes'!$B$6:$B$1505,A416,'Material routes'!$C$6:$C$1505,"Output")</x:f>
        <x:v>1</x:v>
      </x:c>
      <x:c r="K416" s="4" t="n">
        <x:f>COUNTIFS('Material routes'!$B$6:$B$1505,A416,'Material routes'!$C$6:$C$1505,"Tool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Tools, fixtures, contained processing and required energy unresolved</x:v>
      </x:c>
      <x:c r="H417" s="4" t="str">
        <x:f>IF(I417=0,"Unassigned",IF(SUMIFS('Material routes'!$Q$6:$Q$1505,'Material routes'!$B$6:$B$1505,A417)&gt;0,"Unassigned","T"&amp;_xlfn.MAXIFS('Material routes'!$P$6:$P$1505,'Material routes'!$B$6:$B$1505,A417)))</x:f>
        <x:v>T2</x:v>
      </x:c>
      <x:c r="I417" s="4" t="n">
        <x:f>SUM(COUNTIFS('Material routes'!$B$6:$B$1505,A417,'Material routes'!$C$6:$C$1505,"Ingredient candidate"),COUNTIFS('Material routes'!$B$6:$B$1505,A417,'Material routes'!$C$6:$C$1505,"Consumed input"),COUNTIFS('Material routes'!$B$6:$B$1505,A417,'Material routes'!$C$6:$C$1505,"Contained input"),COUNTIFS('Material routes'!$B$6:$B$1505,A417,'Material routes'!$C$6:$C$1505,"Transform input"))</x:f>
        <x:v>2</x:v>
      </x:c>
      <x:c r="J417" s="4" t="n">
        <x:f>COUNTIFS('Material routes'!$B$6:$B$1505,A417,'Material routes'!$C$6:$C$1505,"Output")</x:f>
        <x:v>1</x:v>
      </x:c>
      <x:c r="K417" s="4" t="n">
        <x:f>COUNTIFS('Material routes'!$B$6:$B$1505,A417,'Material routes'!$C$6:$C$1505,"Tool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Tools, fixtures, contained processing and required energy unresolved</x:v>
      </x:c>
      <x:c r="H418" s="4" t="str">
        <x:f>IF(I418=0,"Unassigned",IF(SUMIFS('Material routes'!$Q$6:$Q$1505,'Material routes'!$B$6:$B$1505,A418)&gt;0,"Unassigned","T"&amp;_xlfn.MAXIFS('Material routes'!$P$6:$P$1505,'Material routes'!$B$6:$B$1505,A418)))</x:f>
        <x:v>T3</x:v>
      </x:c>
      <x:c r="I418" s="4" t="n">
        <x:f>SUM(COUNTIFS('Material routes'!$B$6:$B$1505,A418,'Material routes'!$C$6:$C$1505,"Ingredient candidate"),COUNTIFS('Material routes'!$B$6:$B$1505,A418,'Material routes'!$C$6:$C$1505,"Consumed input"),COUNTIFS('Material routes'!$B$6:$B$1505,A418,'Material routes'!$C$6:$C$1505,"Contained input"),COUNTIFS('Material routes'!$B$6:$B$1505,A418,'Material routes'!$C$6:$C$1505,"Transform input"))</x:f>
        <x:v>2</x:v>
      </x:c>
      <x:c r="J418" s="4" t="n">
        <x:f>COUNTIFS('Material routes'!$B$6:$B$1505,A418,'Material routes'!$C$6:$C$1505,"Output")</x:f>
        <x:v>1</x:v>
      </x:c>
      <x:c r="K418" s="4" t="n">
        <x:f>COUNTIFS('Material routes'!$B$6:$B$1505,A418,'Material routes'!$C$6:$C$1505,"Tool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Tools, fixtures, contained processing and required energy unresolved</x:v>
      </x:c>
      <x:c r="H419" s="4" t="str">
        <x:f>IF(I419=0,"Unassigned",IF(SUMIFS('Material routes'!$Q$6:$Q$1505,'Material routes'!$B$6:$B$1505,A419)&gt;0,"Unassigned","T"&amp;_xlfn.MAXIFS('Material routes'!$P$6:$P$1505,'Material routes'!$B$6:$B$1505,A419)))</x:f>
        <x:v>T2</x:v>
      </x:c>
      <x:c r="I419" s="4" t="n">
        <x:f>SUM(COUNTIFS('Material routes'!$B$6:$B$1505,A419,'Material routes'!$C$6:$C$1505,"Ingredient candidate"),COUNTIFS('Material routes'!$B$6:$B$1505,A419,'Material routes'!$C$6:$C$1505,"Consumed input"),COUNTIFS('Material routes'!$B$6:$B$1505,A419,'Material routes'!$C$6:$C$1505,"Contained input"),COUNTIFS('Material routes'!$B$6:$B$1505,A419,'Material routes'!$C$6:$C$1505,"Transform input"))</x:f>
        <x:v>2</x:v>
      </x:c>
      <x:c r="J419" s="4" t="n">
        <x:f>COUNTIFS('Material routes'!$B$6:$B$1505,A419,'Material routes'!$C$6:$C$1505,"Output")</x:f>
        <x:v>1</x:v>
      </x:c>
      <x:c r="K419" s="4" t="n">
        <x:f>COUNTIFS('Material routes'!$B$6:$B$1505,A419,'Material routes'!$C$6:$C$1505,"Tool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Tools, fixtures, contained processing and required energy unresolved</x:v>
      </x:c>
      <x:c r="H420" s="4" t="str">
        <x:f>IF(I420=0,"Unassigned",IF(SUMIFS('Material routes'!$Q$6:$Q$1505,'Material routes'!$B$6:$B$1505,A420)&gt;0,"Unassigned","T"&amp;_xlfn.MAXIFS('Material routes'!$P$6:$P$1505,'Material routes'!$B$6:$B$1505,A420)))</x:f>
        <x:v>T3</x:v>
      </x:c>
      <x:c r="I420" s="4" t="n">
        <x:f>SUM(COUNTIFS('Material routes'!$B$6:$B$1505,A420,'Material routes'!$C$6:$C$1505,"Ingredient candidate"),COUNTIFS('Material routes'!$B$6:$B$1505,A420,'Material routes'!$C$6:$C$1505,"Consumed input"),COUNTIFS('Material routes'!$B$6:$B$1505,A420,'Material routes'!$C$6:$C$1505,"Contained input"),COUNTIFS('Material routes'!$B$6:$B$1505,A420,'Material routes'!$C$6:$C$1505,"Transform input"))</x:f>
        <x:v>1</x:v>
      </x:c>
      <x:c r="J420" s="4" t="n">
        <x:f>COUNTIFS('Material routes'!$B$6:$B$1505,A420,'Material routes'!$C$6:$C$1505,"Output")</x:f>
        <x:v>1</x:v>
      </x:c>
      <x:c r="K420" s="4" t="n">
        <x:f>COUNTIFS('Material routes'!$B$6:$B$1505,A420,'Material routes'!$C$6:$C$1505,"Tool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Tools, fixtures, contained processing and required energy unresolved</x:v>
      </x:c>
      <x:c r="H421" s="4" t="str">
        <x:f>IF(I421=0,"Unassigned",IF(SUMIFS('Material routes'!$Q$6:$Q$1505,'Material routes'!$B$6:$B$1505,A421)&gt;0,"Unassigned","T"&amp;_xlfn.MAXIFS('Material routes'!$P$6:$P$1505,'Material routes'!$B$6:$B$1505,A421)))</x:f>
        <x:v>T3</x:v>
      </x:c>
      <x:c r="I421" s="4" t="n">
        <x:f>SUM(COUNTIFS('Material routes'!$B$6:$B$1505,A421,'Material routes'!$C$6:$C$1505,"Ingredient candidate"),COUNTIFS('Material routes'!$B$6:$B$1505,A421,'Material routes'!$C$6:$C$1505,"Consumed input"),COUNTIFS('Material routes'!$B$6:$B$1505,A421,'Material routes'!$C$6:$C$1505,"Contained input"),COUNTIFS('Material routes'!$B$6:$B$1505,A421,'Material routes'!$C$6:$C$1505,"Transform input"))</x:f>
        <x:v>1</x:v>
      </x:c>
      <x:c r="J421" s="4" t="n">
        <x:f>COUNTIFS('Material routes'!$B$6:$B$1505,A421,'Material routes'!$C$6:$C$1505,"Output")</x:f>
        <x:v>1</x:v>
      </x:c>
      <x:c r="K421" s="4" t="n">
        <x:f>COUNTIFS('Material routes'!$B$6:$B$1505,A421,'Material routes'!$C$6:$C$1505,"Tool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Tools, fixtures, contained processing and required energy unresolved</x:v>
      </x:c>
      <x:c r="H422" s="4" t="str">
        <x:f>IF(I422=0,"Unassigned",IF(SUMIFS('Material routes'!$Q$6:$Q$1505,'Material routes'!$B$6:$B$1505,A422)&gt;0,"Unassigned","T"&amp;_xlfn.MAXIFS('Material routes'!$P$6:$P$1505,'Material routes'!$B$6:$B$1505,A422)))</x:f>
        <x:v>T1</x:v>
      </x:c>
      <x:c r="I422" s="4" t="n">
        <x:f>SUM(COUNTIFS('Material routes'!$B$6:$B$1505,A422,'Material routes'!$C$6:$C$1505,"Ingredient candidate"),COUNTIFS('Material routes'!$B$6:$B$1505,A422,'Material routes'!$C$6:$C$1505,"Consumed input"),COUNTIFS('Material routes'!$B$6:$B$1505,A422,'Material routes'!$C$6:$C$1505,"Contained input"),COUNTIFS('Material routes'!$B$6:$B$1505,A422,'Material routes'!$C$6:$C$1505,"Transform input"))</x:f>
        <x:v>1</x:v>
      </x:c>
      <x:c r="J422" s="4" t="n">
        <x:f>COUNTIFS('Material routes'!$B$6:$B$1505,A422,'Material routes'!$C$6:$C$1505,"Output")</x:f>
        <x:v>1</x:v>
      </x:c>
      <x:c r="K422" s="4" t="n">
        <x:f>COUNTIFS('Material routes'!$B$6:$B$1505,A422,'Material routes'!$C$6:$C$1505,"Tool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Tools, fixtures, contained processing and required energy unresolved</x:v>
      </x:c>
      <x:c r="H423" s="4" t="str">
        <x:f>IF(I423=0,"Unassigned",IF(SUMIFS('Material routes'!$Q$6:$Q$1505,'Material routes'!$B$6:$B$1505,A423)&gt;0,"Unassigned","T"&amp;_xlfn.MAXIFS('Material routes'!$P$6:$P$1505,'Material routes'!$B$6:$B$1505,A423)))</x:f>
        <x:v>T0</x:v>
      </x:c>
      <x:c r="I423" s="4" t="n">
        <x:f>SUM(COUNTIFS('Material routes'!$B$6:$B$1505,A423,'Material routes'!$C$6:$C$1505,"Ingredient candidate"),COUNTIFS('Material routes'!$B$6:$B$1505,A423,'Material routes'!$C$6:$C$1505,"Consumed input"),COUNTIFS('Material routes'!$B$6:$B$1505,A423,'Material routes'!$C$6:$C$1505,"Contained input"),COUNTIFS('Material routes'!$B$6:$B$1505,A423,'Material routes'!$C$6:$C$1505,"Transform input"))</x:f>
        <x:v>1</x:v>
      </x:c>
      <x:c r="J423" s="4" t="n">
        <x:f>COUNTIFS('Material routes'!$B$6:$B$1505,A423,'Material routes'!$C$6:$C$1505,"Output")</x:f>
        <x:v>1</x:v>
      </x:c>
      <x:c r="K423" s="4" t="n">
        <x:f>COUNTIFS('Material routes'!$B$6:$B$1505,A423,'Material routes'!$C$6:$C$1505,"Tool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Tools, fixtures, contained processing and required energy unresolved</x:v>
      </x:c>
      <x:c r="H424" s="4" t="str">
        <x:f>IF(I424=0,"Unassigned",IF(SUMIFS('Material routes'!$Q$6:$Q$1505,'Material routes'!$B$6:$B$1505,A424)&gt;0,"Unassigned","T"&amp;_xlfn.MAXIFS('Material routes'!$P$6:$P$1505,'Material routes'!$B$6:$B$1505,A424)))</x:f>
        <x:v>T0</x:v>
      </x:c>
      <x:c r="I424" s="4" t="n">
        <x:f>SUM(COUNTIFS('Material routes'!$B$6:$B$1505,A424,'Material routes'!$C$6:$C$1505,"Ingredient candidate"),COUNTIFS('Material routes'!$B$6:$B$1505,A424,'Material routes'!$C$6:$C$1505,"Consumed input"),COUNTIFS('Material routes'!$B$6:$B$1505,A424,'Material routes'!$C$6:$C$1505,"Contained input"),COUNTIFS('Material routes'!$B$6:$B$1505,A424,'Material routes'!$C$6:$C$1505,"Transform input"))</x:f>
        <x:v>1</x:v>
      </x:c>
      <x:c r="J424" s="4" t="n">
        <x:f>COUNTIFS('Material routes'!$B$6:$B$1505,A424,'Material routes'!$C$6:$C$1505,"Output")</x:f>
        <x:v>1</x:v>
      </x:c>
      <x:c r="K424" s="4" t="n">
        <x:f>COUNTIFS('Material routes'!$B$6:$B$1505,A424,'Material routes'!$C$6:$C$1505,"Tool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Tools, fixtures, contained processing and required energy unresolved</x:v>
      </x:c>
      <x:c r="H425" s="4" t="str">
        <x:f>IF(I425=0,"Unassigned",IF(SUMIFS('Material routes'!$Q$6:$Q$1505,'Material routes'!$B$6:$B$1505,A425)&gt;0,"Unassigned","T"&amp;_xlfn.MAXIFS('Material routes'!$P$6:$P$1505,'Material routes'!$B$6:$B$1505,A425)))</x:f>
        <x:v>T3</x:v>
      </x:c>
      <x:c r="I425" s="4" t="n">
        <x:f>SUM(COUNTIFS('Material routes'!$B$6:$B$1505,A425,'Material routes'!$C$6:$C$1505,"Ingredient candidate"),COUNTIFS('Material routes'!$B$6:$B$1505,A425,'Material routes'!$C$6:$C$1505,"Consumed input"),COUNTIFS('Material routes'!$B$6:$B$1505,A425,'Material routes'!$C$6:$C$1505,"Contained input"),COUNTIFS('Material routes'!$B$6:$B$1505,A425,'Material routes'!$C$6:$C$1505,"Transform input"))</x:f>
        <x:v>2</x:v>
      </x:c>
      <x:c r="J425" s="4" t="n">
        <x:f>COUNTIFS('Material routes'!$B$6:$B$1505,A425,'Material routes'!$C$6:$C$1505,"Output")</x:f>
        <x:v>1</x:v>
      </x:c>
      <x:c r="K425" s="4" t="n">
        <x:f>COUNTIFS('Material routes'!$B$6:$B$1505,A425,'Material routes'!$C$6:$C$1505,"Tool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Tools, fixtures, contained processing and required energy unresolved</x:v>
      </x:c>
      <x:c r="H426" s="4" t="str">
        <x:f>IF(I426=0,"Unassigned",IF(SUMIFS('Material routes'!$Q$6:$Q$1505,'Material routes'!$B$6:$B$1505,A426)&gt;0,"Unassigned","T"&amp;_xlfn.MAXIFS('Material routes'!$P$6:$P$1505,'Material routes'!$B$6:$B$1505,A426)))</x:f>
        <x:v>T2</x:v>
      </x:c>
      <x:c r="I426" s="4" t="n">
        <x:f>SUM(COUNTIFS('Material routes'!$B$6:$B$1505,A426,'Material routes'!$C$6:$C$1505,"Ingredient candidate"),COUNTIFS('Material routes'!$B$6:$B$1505,A426,'Material routes'!$C$6:$C$1505,"Consumed input"),COUNTIFS('Material routes'!$B$6:$B$1505,A426,'Material routes'!$C$6:$C$1505,"Contained input"),COUNTIFS('Material routes'!$B$6:$B$1505,A426,'Material routes'!$C$6:$C$1505,"Transform input"))</x:f>
        <x:v>1</x:v>
      </x:c>
      <x:c r="J426" s="4" t="n">
        <x:f>COUNTIFS('Material routes'!$B$6:$B$1505,A426,'Material routes'!$C$6:$C$1505,"Output")</x:f>
        <x:v>1</x:v>
      </x:c>
      <x:c r="K426" s="4" t="n">
        <x:f>COUNTIFS('Material routes'!$B$6:$B$1505,A426,'Material routes'!$C$6:$C$1505,"Tool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Tools, fixtures, contained processing and required energy unresolved</x:v>
      </x:c>
      <x:c r="H427" s="4" t="str">
        <x:f>IF(I427=0,"Unassigned",IF(SUMIFS('Material routes'!$Q$6:$Q$1505,'Material routes'!$B$6:$B$1505,A427)&gt;0,"Unassigned","T"&amp;_xlfn.MAXIFS('Material routes'!$P$6:$P$1505,'Material routes'!$B$6:$B$1505,A427)))</x:f>
        <x:v>T3</x:v>
      </x:c>
      <x:c r="I427" s="4" t="n">
        <x:f>SUM(COUNTIFS('Material routes'!$B$6:$B$1505,A427,'Material routes'!$C$6:$C$1505,"Ingredient candidate"),COUNTIFS('Material routes'!$B$6:$B$1505,A427,'Material routes'!$C$6:$C$1505,"Consumed input"),COUNTIFS('Material routes'!$B$6:$B$1505,A427,'Material routes'!$C$6:$C$1505,"Contained input"),COUNTIFS('Material routes'!$B$6:$B$1505,A427,'Material routes'!$C$6:$C$1505,"Transform input"))</x:f>
        <x:v>2</x:v>
      </x:c>
      <x:c r="J427" s="4" t="n">
        <x:f>COUNTIFS('Material routes'!$B$6:$B$1505,A427,'Material routes'!$C$6:$C$1505,"Output")</x:f>
        <x:v>1</x:v>
      </x:c>
      <x:c r="K427" s="4" t="n">
        <x:f>COUNTIFS('Material routes'!$B$6:$B$1505,A427,'Material routes'!$C$6:$C$1505,"Tool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Tools, fixtures, contained processing and required energy unresolved</x:v>
      </x:c>
      <x:c r="H428" s="4" t="str">
        <x:f>IF(I428=0,"Unassigned",IF(SUMIFS('Material routes'!$Q$6:$Q$1505,'Material routes'!$B$6:$B$1505,A428)&gt;0,"Unassigned","T"&amp;_xlfn.MAXIFS('Material routes'!$P$6:$P$1505,'Material routes'!$B$6:$B$1505,A428)))</x:f>
        <x:v>T2</x:v>
      </x:c>
      <x:c r="I428" s="4" t="n">
        <x:f>SUM(COUNTIFS('Material routes'!$B$6:$B$1505,A428,'Material routes'!$C$6:$C$1505,"Ingredient candidate"),COUNTIFS('Material routes'!$B$6:$B$1505,A428,'Material routes'!$C$6:$C$1505,"Consumed input"),COUNTIFS('Material routes'!$B$6:$B$1505,A428,'Material routes'!$C$6:$C$1505,"Contained input"),COUNTIFS('Material routes'!$B$6:$B$1505,A428,'Material routes'!$C$6:$C$1505,"Transform input"))</x:f>
        <x:v>2</x:v>
      </x:c>
      <x:c r="J428" s="4" t="n">
        <x:f>COUNTIFS('Material routes'!$B$6:$B$1505,A428,'Material routes'!$C$6:$C$1505,"Output")</x:f>
        <x:v>1</x:v>
      </x:c>
      <x:c r="K428" s="4" t="n">
        <x:f>COUNTIFS('Material routes'!$B$6:$B$1505,A428,'Material routes'!$C$6:$C$1505,"Tool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Tools, fixtures, contained processing and required energy unresolved</x:v>
      </x:c>
      <x:c r="H429" s="4" t="str">
        <x:f>IF(I429=0,"Unassigned",IF(SUMIFS('Material routes'!$Q$6:$Q$1505,'Material routes'!$B$6:$B$1505,A429)&gt;0,"Unassigned","T"&amp;_xlfn.MAXIFS('Material routes'!$P$6:$P$1505,'Material routes'!$B$6:$B$1505,A429)))</x:f>
        <x:v>T3</x:v>
      </x:c>
      <x:c r="I429" s="4" t="n">
        <x:f>SUM(COUNTIFS('Material routes'!$B$6:$B$1505,A429,'Material routes'!$C$6:$C$1505,"Ingredient candidate"),COUNTIFS('Material routes'!$B$6:$B$1505,A429,'Material routes'!$C$6:$C$1505,"Consumed input"),COUNTIFS('Material routes'!$B$6:$B$1505,A429,'Material routes'!$C$6:$C$1505,"Contained input"),COUNTIFS('Material routes'!$B$6:$B$1505,A429,'Material routes'!$C$6:$C$1505,"Transform input"))</x:f>
        <x:v>2</x:v>
      </x:c>
      <x:c r="J429" s="4" t="n">
        <x:f>COUNTIFS('Material routes'!$B$6:$B$1505,A429,'Material routes'!$C$6:$C$1505,"Output")</x:f>
        <x:v>1</x:v>
      </x:c>
      <x:c r="K429" s="4" t="n">
        <x:f>COUNTIFS('Material routes'!$B$6:$B$1505,A429,'Material routes'!$C$6:$C$1505,"Tool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Tools, fixtures, contained processing and required energy unresolved</x:v>
      </x:c>
      <x:c r="H430" s="4" t="str">
        <x:f>IF(I430=0,"Unassigned",IF(SUMIFS('Material routes'!$Q$6:$Q$1505,'Material routes'!$B$6:$B$1505,A430)&gt;0,"Unassigned","T"&amp;_xlfn.MAXIFS('Material routes'!$P$6:$P$1505,'Material routes'!$B$6:$B$1505,A430)))</x:f>
        <x:v>T3</x:v>
      </x:c>
      <x:c r="I430" s="4" t="n">
        <x:f>SUM(COUNTIFS('Material routes'!$B$6:$B$1505,A430,'Material routes'!$C$6:$C$1505,"Ingredient candidate"),COUNTIFS('Material routes'!$B$6:$B$1505,A430,'Material routes'!$C$6:$C$1505,"Consumed input"),COUNTIFS('Material routes'!$B$6:$B$1505,A430,'Material routes'!$C$6:$C$1505,"Contained input"),COUNTIFS('Material routes'!$B$6:$B$1505,A430,'Material routes'!$C$6:$C$1505,"Transform input"))</x:f>
        <x:v>2</x:v>
      </x:c>
      <x:c r="J430" s="4" t="n">
        <x:f>COUNTIFS('Material routes'!$B$6:$B$1505,A430,'Material routes'!$C$6:$C$1505,"Output")</x:f>
        <x:v>1</x:v>
      </x:c>
      <x:c r="K430" s="4" t="n">
        <x:f>COUNTIFS('Material routes'!$B$6:$B$1505,A430,'Material routes'!$C$6:$C$1505,"Tool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Tools, fixtures, contained processing and required energy unresolved</x:v>
      </x:c>
      <x:c r="H431" s="4" t="str">
        <x:f>IF(I431=0,"Unassigned",IF(SUMIFS('Material routes'!$Q$6:$Q$1505,'Material routes'!$B$6:$B$1505,A431)&gt;0,"Unassigned","T"&amp;_xlfn.MAXIFS('Material routes'!$P$6:$P$1505,'Material routes'!$B$6:$B$1505,A431)))</x:f>
        <x:v>T4</x:v>
      </x:c>
      <x:c r="I431" s="4" t="n">
        <x:f>SUM(COUNTIFS('Material routes'!$B$6:$B$1505,A431,'Material routes'!$C$6:$C$1505,"Ingredient candidate"),COUNTIFS('Material routes'!$B$6:$B$1505,A431,'Material routes'!$C$6:$C$1505,"Consumed input"),COUNTIFS('Material routes'!$B$6:$B$1505,A431,'Material routes'!$C$6:$C$1505,"Contained input"),COUNTIFS('Material routes'!$B$6:$B$1505,A431,'Material routes'!$C$6:$C$1505,"Transform input"))</x:f>
        <x:v>2</x:v>
      </x:c>
      <x:c r="J431" s="4" t="n">
        <x:f>COUNTIFS('Material routes'!$B$6:$B$1505,A431,'Material routes'!$C$6:$C$1505,"Output")</x:f>
        <x:v>1</x:v>
      </x:c>
      <x:c r="K431" s="4" t="n">
        <x:f>COUNTIFS('Material routes'!$B$6:$B$1505,A431,'Material routes'!$C$6:$C$1505,"Tool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Tools, fixtures, contained processing and required energy unresolved</x:v>
      </x:c>
      <x:c r="H432" s="4" t="str">
        <x:f>IF(I432=0,"Unassigned",IF(SUMIFS('Material routes'!$Q$6:$Q$1505,'Material routes'!$B$6:$B$1505,A432)&gt;0,"Unassigned","T"&amp;_xlfn.MAXIFS('Material routes'!$P$6:$P$1505,'Material routes'!$B$6:$B$1505,A432)))</x:f>
        <x:v>T2</x:v>
      </x:c>
      <x:c r="I432" s="4" t="n">
        <x:f>SUM(COUNTIFS('Material routes'!$B$6:$B$1505,A432,'Material routes'!$C$6:$C$1505,"Ingredient candidate"),COUNTIFS('Material routes'!$B$6:$B$1505,A432,'Material routes'!$C$6:$C$1505,"Consumed input"),COUNTIFS('Material routes'!$B$6:$B$1505,A432,'Material routes'!$C$6:$C$1505,"Contained input"),COUNTIFS('Material routes'!$B$6:$B$1505,A432,'Material routes'!$C$6:$C$1505,"Transform input"))</x:f>
        <x:v>2</x:v>
      </x:c>
      <x:c r="J432" s="4" t="n">
        <x:f>COUNTIFS('Material routes'!$B$6:$B$1505,A432,'Material routes'!$C$6:$C$1505,"Output")</x:f>
        <x:v>1</x:v>
      </x:c>
      <x:c r="K432" s="4" t="n">
        <x:f>COUNTIFS('Material routes'!$B$6:$B$1505,A432,'Material routes'!$C$6:$C$1505,"Tool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Tools, fixtures, contained processing and required energy unresolved</x:v>
      </x:c>
      <x:c r="H433" s="4" t="str">
        <x:f>IF(I433=0,"Unassigned",IF(SUMIFS('Material routes'!$Q$6:$Q$1505,'Material routes'!$B$6:$B$1505,A433)&gt;0,"Unassigned","T"&amp;_xlfn.MAXIFS('Material routes'!$P$6:$P$1505,'Material routes'!$B$6:$B$1505,A433)))</x:f>
        <x:v>T3</x:v>
      </x:c>
      <x:c r="I433" s="4" t="n">
        <x:f>SUM(COUNTIFS('Material routes'!$B$6:$B$1505,A433,'Material routes'!$C$6:$C$1505,"Ingredient candidate"),COUNTIFS('Material routes'!$B$6:$B$1505,A433,'Material routes'!$C$6:$C$1505,"Consumed input"),COUNTIFS('Material routes'!$B$6:$B$1505,A433,'Material routes'!$C$6:$C$1505,"Contained input"),COUNTIFS('Material routes'!$B$6:$B$1505,A433,'Material routes'!$C$6:$C$1505,"Transform input"))</x:f>
        <x:v>2</x:v>
      </x:c>
      <x:c r="J433" s="4" t="n">
        <x:f>COUNTIFS('Material routes'!$B$6:$B$1505,A433,'Material routes'!$C$6:$C$1505,"Output")</x:f>
        <x:v>1</x:v>
      </x:c>
      <x:c r="K433" s="4" t="n">
        <x:f>COUNTIFS('Material routes'!$B$6:$B$1505,A433,'Material routes'!$C$6:$C$1505,"Tool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Tools, fixtures, contained processing and required energy unresolved</x:v>
      </x:c>
      <x:c r="H434" s="4" t="str">
        <x:f>IF(I434=0,"Unassigned",IF(SUMIFS('Material routes'!$Q$6:$Q$1505,'Material routes'!$B$6:$B$1505,A434)&gt;0,"Unassigned","T"&amp;_xlfn.MAXIFS('Material routes'!$P$6:$P$1505,'Material routes'!$B$6:$B$1505,A434)))</x:f>
        <x:v>T2</x:v>
      </x:c>
      <x:c r="I434" s="4" t="n">
        <x:f>SUM(COUNTIFS('Material routes'!$B$6:$B$1505,A434,'Material routes'!$C$6:$C$1505,"Ingredient candidate"),COUNTIFS('Material routes'!$B$6:$B$1505,A434,'Material routes'!$C$6:$C$1505,"Consumed input"),COUNTIFS('Material routes'!$B$6:$B$1505,A434,'Material routes'!$C$6:$C$1505,"Contained input"),COUNTIFS('Material routes'!$B$6:$B$1505,A434,'Material routes'!$C$6:$C$1505,"Transform input"))</x:f>
        <x:v>1</x:v>
      </x:c>
      <x:c r="J434" s="4" t="n">
        <x:f>COUNTIFS('Material routes'!$B$6:$B$1505,A434,'Material routes'!$C$6:$C$1505,"Output")</x:f>
        <x:v>1</x:v>
      </x:c>
      <x:c r="K434" s="4" t="n">
        <x:f>COUNTIFS('Material routes'!$B$6:$B$1505,A434,'Material routes'!$C$6:$C$1505,"Tool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Tools, fixtures, contained processing and required energy unresolved</x:v>
      </x:c>
      <x:c r="H435" s="4" t="str">
        <x:f>IF(I435=0,"Unassigned",IF(SUMIFS('Material routes'!$Q$6:$Q$1505,'Material routes'!$B$6:$B$1505,A435)&gt;0,"Unassigned","T"&amp;_xlfn.MAXIFS('Material routes'!$P$6:$P$1505,'Material routes'!$B$6:$B$1505,A435)))</x:f>
        <x:v>T1</x:v>
      </x:c>
      <x:c r="I435" s="4" t="n">
        <x:f>SUM(COUNTIFS('Material routes'!$B$6:$B$1505,A435,'Material routes'!$C$6:$C$1505,"Ingredient candidate"),COUNTIFS('Material routes'!$B$6:$B$1505,A435,'Material routes'!$C$6:$C$1505,"Consumed input"),COUNTIFS('Material routes'!$B$6:$B$1505,A435,'Material routes'!$C$6:$C$1505,"Contained input"),COUNTIFS('Material routes'!$B$6:$B$1505,A435,'Material routes'!$C$6:$C$1505,"Transform input"))</x:f>
        <x:v>1</x:v>
      </x:c>
      <x:c r="J435" s="4" t="n">
        <x:f>COUNTIFS('Material routes'!$B$6:$B$1505,A435,'Material routes'!$C$6:$C$1505,"Output")</x:f>
        <x:v>1</x:v>
      </x:c>
      <x:c r="K435" s="4" t="n">
        <x:f>COUNTIFS('Material routes'!$B$6:$B$1505,A435,'Material routes'!$C$6:$C$1505,"Tool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Tools, fixtures, contained processing and required energy unresolved</x:v>
      </x:c>
      <x:c r="H436" s="4" t="str">
        <x:f>IF(I436=0,"Unassigned",IF(SUMIFS('Material routes'!$Q$6:$Q$1505,'Material routes'!$B$6:$B$1505,A436)&gt;0,"Unassigned","T"&amp;_xlfn.MAXIFS('Material routes'!$P$6:$P$1505,'Material routes'!$B$6:$B$1505,A436)))</x:f>
        <x:v>T2</x:v>
      </x:c>
      <x:c r="I436" s="4" t="n">
        <x:f>SUM(COUNTIFS('Material routes'!$B$6:$B$1505,A436,'Material routes'!$C$6:$C$1505,"Ingredient candidate"),COUNTIFS('Material routes'!$B$6:$B$1505,A436,'Material routes'!$C$6:$C$1505,"Consumed input"),COUNTIFS('Material routes'!$B$6:$B$1505,A436,'Material routes'!$C$6:$C$1505,"Contained input"),COUNTIFS('Material routes'!$B$6:$B$1505,A436,'Material routes'!$C$6:$C$1505,"Transform input"))</x:f>
        <x:v>2</x:v>
      </x:c>
      <x:c r="J436" s="4" t="n">
        <x:f>COUNTIFS('Material routes'!$B$6:$B$1505,A436,'Material routes'!$C$6:$C$1505,"Output")</x:f>
        <x:v>1</x:v>
      </x:c>
      <x:c r="K436" s="4" t="n">
        <x:f>COUNTIFS('Material routes'!$B$6:$B$1505,A436,'Material routes'!$C$6:$C$1505,"Tool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Tools, fixtures, contained processing and required energy unresolved</x:v>
      </x:c>
      <x:c r="H437" s="4" t="str">
        <x:f>IF(I437=0,"Unassigned",IF(SUMIFS('Material routes'!$Q$6:$Q$1505,'Material routes'!$B$6:$B$1505,A437)&gt;0,"Unassigned","T"&amp;_xlfn.MAXIFS('Material routes'!$P$6:$P$1505,'Material routes'!$B$6:$B$1505,A437)))</x:f>
        <x:v>T2</x:v>
      </x:c>
      <x:c r="I437" s="4" t="n">
        <x:f>SUM(COUNTIFS('Material routes'!$B$6:$B$1505,A437,'Material routes'!$C$6:$C$1505,"Ingredient candidate"),COUNTIFS('Material routes'!$B$6:$B$1505,A437,'Material routes'!$C$6:$C$1505,"Consumed input"),COUNTIFS('Material routes'!$B$6:$B$1505,A437,'Material routes'!$C$6:$C$1505,"Contained input"),COUNTIFS('Material routes'!$B$6:$B$1505,A437,'Material routes'!$C$6:$C$1505,"Transform input"))</x:f>
        <x:v>2</x:v>
      </x:c>
      <x:c r="J437" s="4" t="n">
        <x:f>COUNTIFS('Material routes'!$B$6:$B$1505,A437,'Material routes'!$C$6:$C$1505,"Output")</x:f>
        <x:v>1</x:v>
      </x:c>
      <x:c r="K437" s="4" t="n">
        <x:f>COUNTIFS('Material routes'!$B$6:$B$1505,A437,'Material routes'!$C$6:$C$1505,"Tool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Tools, fixtures, contained processing and required energy unresolved</x:v>
      </x:c>
      <x:c r="H438" s="4" t="str">
        <x:f>IF(I438=0,"Unassigned",IF(SUMIFS('Material routes'!$Q$6:$Q$1505,'Material routes'!$B$6:$B$1505,A438)&gt;0,"Unassigned","T"&amp;_xlfn.MAXIFS('Material routes'!$P$6:$P$1505,'Material routes'!$B$6:$B$1505,A438)))</x:f>
        <x:v>T2</x:v>
      </x:c>
      <x:c r="I438" s="4" t="n">
        <x:f>SUM(COUNTIFS('Material routes'!$B$6:$B$1505,A438,'Material routes'!$C$6:$C$1505,"Ingredient candidate"),COUNTIFS('Material routes'!$B$6:$B$1505,A438,'Material routes'!$C$6:$C$1505,"Consumed input"),COUNTIFS('Material routes'!$B$6:$B$1505,A438,'Material routes'!$C$6:$C$1505,"Contained input"),COUNTIFS('Material routes'!$B$6:$B$1505,A438,'Material routes'!$C$6:$C$1505,"Transform input"))</x:f>
        <x:v>2</x:v>
      </x:c>
      <x:c r="J438" s="4" t="n">
        <x:f>COUNTIFS('Material routes'!$B$6:$B$1505,A438,'Material routes'!$C$6:$C$1505,"Output")</x:f>
        <x:v>1</x:v>
      </x:c>
      <x:c r="K438" s="4" t="n">
        <x:f>COUNTIFS('Material routes'!$B$6:$B$1505,A438,'Material routes'!$C$6:$C$1505,"Tool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Tools, fixtures, contained processing and required energy unresolved</x:v>
      </x:c>
      <x:c r="H439" s="4" t="str">
        <x:f>IF(I439=0,"Unassigned",IF(SUMIFS('Material routes'!$Q$6:$Q$1505,'Material routes'!$B$6:$B$1505,A439)&gt;0,"Unassigned","T"&amp;_xlfn.MAXIFS('Material routes'!$P$6:$P$1505,'Material routes'!$B$6:$B$1505,A439)))</x:f>
        <x:v>T4</x:v>
      </x:c>
      <x:c r="I439" s="4" t="n">
        <x:f>SUM(COUNTIFS('Material routes'!$B$6:$B$1505,A439,'Material routes'!$C$6:$C$1505,"Ingredient candidate"),COUNTIFS('Material routes'!$B$6:$B$1505,A439,'Material routes'!$C$6:$C$1505,"Consumed input"),COUNTIFS('Material routes'!$B$6:$B$1505,A439,'Material routes'!$C$6:$C$1505,"Contained input"),COUNTIFS('Material routes'!$B$6:$B$1505,A439,'Material routes'!$C$6:$C$1505,"Transform input"))</x:f>
        <x:v>2</x:v>
      </x:c>
      <x:c r="J439" s="4" t="n">
        <x:f>COUNTIFS('Material routes'!$B$6:$B$1505,A439,'Material routes'!$C$6:$C$1505,"Output")</x:f>
        <x:v>1</x:v>
      </x:c>
      <x:c r="K439" s="4" t="n">
        <x:f>COUNTIFS('Material routes'!$B$6:$B$1505,A439,'Material routes'!$C$6:$C$1505,"Tool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Tools, fixtures, contained processing and required energy unresolved</x:v>
      </x:c>
      <x:c r="H440" s="4" t="str">
        <x:f>IF(I440=0,"Unassigned",IF(SUMIFS('Material routes'!$Q$6:$Q$1505,'Material routes'!$B$6:$B$1505,A440)&gt;0,"Unassigned","T"&amp;_xlfn.MAXIFS('Material routes'!$P$6:$P$1505,'Material routes'!$B$6:$B$1505,A440)))</x:f>
        <x:v>T3</x:v>
      </x:c>
      <x:c r="I440" s="4" t="n">
        <x:f>SUM(COUNTIFS('Material routes'!$B$6:$B$1505,A440,'Material routes'!$C$6:$C$1505,"Ingredient candidate"),COUNTIFS('Material routes'!$B$6:$B$1505,A440,'Material routes'!$C$6:$C$1505,"Consumed input"),COUNTIFS('Material routes'!$B$6:$B$1505,A440,'Material routes'!$C$6:$C$1505,"Contained input"),COUNTIFS('Material routes'!$B$6:$B$1505,A440,'Material routes'!$C$6:$C$1505,"Transform input"))</x:f>
        <x:v>2</x:v>
      </x:c>
      <x:c r="J440" s="4" t="n">
        <x:f>COUNTIFS('Material routes'!$B$6:$B$1505,A440,'Material routes'!$C$6:$C$1505,"Output")</x:f>
        <x:v>1</x:v>
      </x:c>
      <x:c r="K440" s="4" t="n">
        <x:f>COUNTIFS('Material routes'!$B$6:$B$1505,A440,'Material routes'!$C$6:$C$1505,"Tool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Tools, fixtures, contained processing and required energy unresolved</x:v>
      </x:c>
      <x:c r="H441" s="4" t="str">
        <x:f>IF(I441=0,"Unassigned",IF(SUMIFS('Material routes'!$Q$6:$Q$1505,'Material routes'!$B$6:$B$1505,A441)&gt;0,"Unassigned","T"&amp;_xlfn.MAXIFS('Material routes'!$P$6:$P$1505,'Material routes'!$B$6:$B$1505,A441)))</x:f>
        <x:v>T2</x:v>
      </x:c>
      <x:c r="I441" s="4" t="n">
        <x:f>SUM(COUNTIFS('Material routes'!$B$6:$B$1505,A441,'Material routes'!$C$6:$C$1505,"Ingredient candidate"),COUNTIFS('Material routes'!$B$6:$B$1505,A441,'Material routes'!$C$6:$C$1505,"Consumed input"),COUNTIFS('Material routes'!$B$6:$B$1505,A441,'Material routes'!$C$6:$C$1505,"Contained input"),COUNTIFS('Material routes'!$B$6:$B$1505,A441,'Material routes'!$C$6:$C$1505,"Transform input"))</x:f>
        <x:v>1</x:v>
      </x:c>
      <x:c r="J441" s="4" t="n">
        <x:f>COUNTIFS('Material routes'!$B$6:$B$1505,A441,'Material routes'!$C$6:$C$1505,"Output")</x:f>
        <x:v>1</x:v>
      </x:c>
      <x:c r="K441" s="4" t="n">
        <x:f>COUNTIFS('Material routes'!$B$6:$B$1505,A441,'Material routes'!$C$6:$C$1505,"Tool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Tools, fixtures, contained processing and required energy unresolved</x:v>
      </x:c>
      <x:c r="H442" s="4" t="str">
        <x:f>IF(I442=0,"Unassigned",IF(SUMIFS('Material routes'!$Q$6:$Q$1505,'Material routes'!$B$6:$B$1505,A442)&gt;0,"Unassigned","T"&amp;_xlfn.MAXIFS('Material routes'!$P$6:$P$1505,'Material routes'!$B$6:$B$1505,A442)))</x:f>
        <x:v>T2</x:v>
      </x:c>
      <x:c r="I442" s="4" t="n">
        <x:f>SUM(COUNTIFS('Material routes'!$B$6:$B$1505,A442,'Material routes'!$C$6:$C$1505,"Ingredient candidate"),COUNTIFS('Material routes'!$B$6:$B$1505,A442,'Material routes'!$C$6:$C$1505,"Consumed input"),COUNTIFS('Material routes'!$B$6:$B$1505,A442,'Material routes'!$C$6:$C$1505,"Contained input"),COUNTIFS('Material routes'!$B$6:$B$1505,A442,'Material routes'!$C$6:$C$1505,"Transform input"))</x:f>
        <x:v>2</x:v>
      </x:c>
      <x:c r="J442" s="4" t="n">
        <x:f>COUNTIFS('Material routes'!$B$6:$B$1505,A442,'Material routes'!$C$6:$C$1505,"Output")</x:f>
        <x:v>1</x:v>
      </x:c>
      <x:c r="K442" s="4" t="n">
        <x:f>COUNTIFS('Material routes'!$B$6:$B$1505,A442,'Material routes'!$C$6:$C$1505,"Tool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Tools, fixtures, contained processing and required energy unresolved</x:v>
      </x:c>
      <x:c r="H443" s="4" t="str">
        <x:f>IF(I443=0,"Unassigned",IF(SUMIFS('Material routes'!$Q$6:$Q$1505,'Material routes'!$B$6:$B$1505,A443)&gt;0,"Unassigned","T"&amp;_xlfn.MAXIFS('Material routes'!$P$6:$P$1505,'Material routes'!$B$6:$B$1505,A443)))</x:f>
        <x:v>T2</x:v>
      </x:c>
      <x:c r="I443" s="4" t="n">
        <x:f>SUM(COUNTIFS('Material routes'!$B$6:$B$1505,A443,'Material routes'!$C$6:$C$1505,"Ingredient candidate"),COUNTIFS('Material routes'!$B$6:$B$1505,A443,'Material routes'!$C$6:$C$1505,"Consumed input"),COUNTIFS('Material routes'!$B$6:$B$1505,A443,'Material routes'!$C$6:$C$1505,"Contained input"),COUNTIFS('Material routes'!$B$6:$B$1505,A443,'Material routes'!$C$6:$C$1505,"Transform input"))</x:f>
        <x:v>2</x:v>
      </x:c>
      <x:c r="J443" s="4" t="n">
        <x:f>COUNTIFS('Material routes'!$B$6:$B$1505,A443,'Material routes'!$C$6:$C$1505,"Output")</x:f>
        <x:v>1</x:v>
      </x:c>
      <x:c r="K443" s="4" t="n">
        <x:f>COUNTIFS('Material routes'!$B$6:$B$1505,A443,'Material routes'!$C$6:$C$1505,"Tool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t="str">
        <x:v>design.collection.shell_rib_oval_shield</x:v>
      </x:c>
      <x:c r="B444" s="4" t="str">
        <x:v>Shell-rib oval shield candidate preparation</x:v>
      </x:c>
      <x:c r="C444" s="4" t="str">
        <x:v>Finished-item crafting</x:v>
      </x:c>
      <x:c r="D444" s="4" t="str">
        <x:v>Proposal</x:v>
      </x:c>
      <x:c r="E444" s="4" t="str">
        <x:v>Partial proposal</x:v>
      </x:c>
      <x:c r="F444" s="4" t="str">
        <x:v>Shell plates supported by natural ribs</x:v>
      </x:c>
      <x:c r="G444" s="4" t="str">
        <x:v>Tools, fixtures, contained processing and required energy unresolved</x:v>
      </x:c>
      <x:c r="H444" s="4" t="str">
        <x:f>IF(I444=0,"Unassigned",IF(SUMIFS('Material routes'!$Q$6:$Q$1505,'Material routes'!$B$6:$B$1505,A444)&gt;0,"Unassigned","T"&amp;_xlfn.MAXIFS('Material routes'!$P$6:$P$1505,'Material routes'!$B$6:$B$1505,A444)))</x:f>
        <x:v>T1</x:v>
      </x:c>
      <x:c r="I444" s="4" t="n">
        <x:f>SUM(COUNTIFS('Material routes'!$B$6:$B$1505,A444,'Material routes'!$C$6:$C$1505,"Ingredient candidate"),COUNTIFS('Material routes'!$B$6:$B$1505,A444,'Material routes'!$C$6:$C$1505,"Consumed input"),COUNTIFS('Material routes'!$B$6:$B$1505,A444,'Material routes'!$C$6:$C$1505,"Contained input"),COUNTIFS('Material routes'!$B$6:$B$1505,A444,'Material routes'!$C$6:$C$1505,"Transform input"))</x:f>
        <x:v>2</x:v>
      </x:c>
      <x:c r="J444" s="4" t="n">
        <x:f>COUNTIFS('Material routes'!$B$6:$B$1505,A444,'Material routes'!$C$6:$C$1505,"Output")</x:f>
        <x:v>1</x:v>
      </x:c>
      <x:c r="K444" s="4" t="n">
        <x:f>COUNTIFS('Material routes'!$B$6:$B$1505,A444,'Material routes'!$C$6:$C$1505,"Tool candidate")</x:f>
        <x:v>0</x:v>
      </x:c>
      <x:c r="L444" s="4" t="str">
        <x:v>New item proposal, October 15, 2026. Setting reference (source proposal): https://github.com/sleepyseamonster/Arc-Dust/blob/f6f98515c005dc3c73cccd9cbc031691745740c6/02-Arc-Dust-Worldbuilding/world/materials/industrial-material-palette.md</x:v>
      </x:c>
      <x:c r="M444" s="4" t="str">
        <x:v>Quantities, output yield, supporting inputs and compatibility remain undefined.</x:v>
      </x:c>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Tools, fixtures, contained processing and required energy unresolved</x:v>
      </x:c>
      <x:c r="H445" s="4" t="str">
        <x:f>IF(I445=0,"Unassigned",IF(SUMIFS('Material routes'!$Q$6:$Q$1505,'Material routes'!$B$6:$B$1505,A445)&gt;0,"Unassigned","T"&amp;_xlfn.MAXIFS('Material routes'!$P$6:$P$1505,'Material routes'!$B$6:$B$1505,A445)))</x:f>
        <x:v>T3</x:v>
      </x:c>
      <x:c r="I445" s="4" t="n">
        <x:f>SUM(COUNTIFS('Material routes'!$B$6:$B$1505,A445,'Material routes'!$C$6:$C$1505,"Ingredient candidate"),COUNTIFS('Material routes'!$B$6:$B$1505,A445,'Material routes'!$C$6:$C$1505,"Consumed input"),COUNTIFS('Material routes'!$B$6:$B$1505,A445,'Material routes'!$C$6:$C$1505,"Contained input"),COUNTIFS('Material routes'!$B$6:$B$1505,A445,'Material routes'!$C$6:$C$1505,"Transform input"))</x:f>
        <x:v>2</x:v>
      </x:c>
      <x:c r="J445" s="4" t="n">
        <x:f>COUNTIFS('Material routes'!$B$6:$B$1505,A445,'Material routes'!$C$6:$C$1505,"Output")</x:f>
        <x:v>1</x:v>
      </x:c>
      <x:c r="K445" s="4" t="n">
        <x:f>COUNTIFS('Material routes'!$B$6:$B$1505,A445,'Material routes'!$C$6:$C$1505,"Tool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Tools, fixtures, contained processing and required energy unresolved</x:v>
      </x:c>
      <x:c r="H446" s="4" t="str">
        <x:f>IF(I446=0,"Unassigned",IF(SUMIFS('Material routes'!$Q$6:$Q$1505,'Material routes'!$B$6:$B$1505,A446)&gt;0,"Unassigned","T"&amp;_xlfn.MAXIFS('Material routes'!$P$6:$P$1505,'Material routes'!$B$6:$B$1505,A446)))</x:f>
        <x:v>T4</x:v>
      </x:c>
      <x:c r="I446" s="4" t="n">
        <x:f>SUM(COUNTIFS('Material routes'!$B$6:$B$1505,A446,'Material routes'!$C$6:$C$1505,"Ingredient candidate"),COUNTIFS('Material routes'!$B$6:$B$1505,A446,'Material routes'!$C$6:$C$1505,"Consumed input"),COUNTIFS('Material routes'!$B$6:$B$1505,A446,'Material routes'!$C$6:$C$1505,"Contained input"),COUNTIFS('Material routes'!$B$6:$B$1505,A446,'Material routes'!$C$6:$C$1505,"Transform input"))</x:f>
        <x:v>2</x:v>
      </x:c>
      <x:c r="J446" s="4" t="n">
        <x:f>COUNTIFS('Material routes'!$B$6:$B$1505,A446,'Material routes'!$C$6:$C$1505,"Output")</x:f>
        <x:v>1</x:v>
      </x:c>
      <x:c r="K446" s="4" t="n">
        <x:f>COUNTIFS('Material routes'!$B$6:$B$1505,A446,'Material routes'!$C$6:$C$1505,"Tool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Tools, fixtures, contained processing and required energy unresolved</x:v>
      </x:c>
      <x:c r="H447" s="4" t="str">
        <x:f>IF(I447=0,"Unassigned",IF(SUMIFS('Material routes'!$Q$6:$Q$1505,'Material routes'!$B$6:$B$1505,A447)&gt;0,"Unassigned","T"&amp;_xlfn.MAXIFS('Material routes'!$P$6:$P$1505,'Material routes'!$B$6:$B$1505,A447)))</x:f>
        <x:v>Unassigned</x:v>
      </x:c>
      <x:c r="I447" s="4" t="n">
        <x:f>SUM(COUNTIFS('Material routes'!$B$6:$B$1505,A447,'Material routes'!$C$6:$C$1505,"Ingredient candidate"),COUNTIFS('Material routes'!$B$6:$B$1505,A447,'Material routes'!$C$6:$C$1505,"Consumed input"),COUNTIFS('Material routes'!$B$6:$B$1505,A447,'Material routes'!$C$6:$C$1505,"Contained input"),COUNTIFS('Material routes'!$B$6:$B$1505,A447,'Material routes'!$C$6:$C$1505,"Transform input"))</x:f>
        <x:v>2</x:v>
      </x:c>
      <x:c r="J447" s="4" t="n">
        <x:f>COUNTIFS('Material routes'!$B$6:$B$1505,A447,'Material routes'!$C$6:$C$1505,"Output")</x:f>
        <x:v>1</x:v>
      </x:c>
      <x:c r="K447" s="4" t="n">
        <x:f>COUNTIFS('Material routes'!$B$6:$B$1505,A447,'Material routes'!$C$6:$C$1505,"Tool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Tools, fixtures, contained processing and required energy unresolved</x:v>
      </x:c>
      <x:c r="H448" s="4" t="str">
        <x:f>IF(I448=0,"Unassigned",IF(SUMIFS('Material routes'!$Q$6:$Q$1505,'Material routes'!$B$6:$B$1505,A448)&gt;0,"Unassigned","T"&amp;_xlfn.MAXIFS('Material routes'!$P$6:$P$1505,'Material routes'!$B$6:$B$1505,A448)))</x:f>
        <x:v>T3</x:v>
      </x:c>
      <x:c r="I448" s="4" t="n">
        <x:f>SUM(COUNTIFS('Material routes'!$B$6:$B$1505,A448,'Material routes'!$C$6:$C$1505,"Ingredient candidate"),COUNTIFS('Material routes'!$B$6:$B$1505,A448,'Material routes'!$C$6:$C$1505,"Consumed input"),COUNTIFS('Material routes'!$B$6:$B$1505,A448,'Material routes'!$C$6:$C$1505,"Contained input"),COUNTIFS('Material routes'!$B$6:$B$1505,A448,'Material routes'!$C$6:$C$1505,"Transform input"))</x:f>
        <x:v>2</x:v>
      </x:c>
      <x:c r="J448" s="4" t="n">
        <x:f>COUNTIFS('Material routes'!$B$6:$B$1505,A448,'Material routes'!$C$6:$C$1505,"Output")</x:f>
        <x:v>1</x:v>
      </x:c>
      <x:c r="K448" s="4" t="n">
        <x:f>COUNTIFS('Material routes'!$B$6:$B$1505,A448,'Material routes'!$C$6:$C$1505,"Tool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Tools, fixtures, contained processing and required energy unresolved</x:v>
      </x:c>
      <x:c r="H449" s="4" t="str">
        <x:f>IF(I449=0,"Unassigned",IF(SUMIFS('Material routes'!$Q$6:$Q$1505,'Material routes'!$B$6:$B$1505,A449)&gt;0,"Unassigned","T"&amp;_xlfn.MAXIFS('Material routes'!$P$6:$P$1505,'Material routes'!$B$6:$B$1505,A449)))</x:f>
        <x:v>T2</x:v>
      </x:c>
      <x:c r="I449" s="4" t="n">
        <x:f>SUM(COUNTIFS('Material routes'!$B$6:$B$1505,A449,'Material routes'!$C$6:$C$1505,"Ingredient candidate"),COUNTIFS('Material routes'!$B$6:$B$1505,A449,'Material routes'!$C$6:$C$1505,"Consumed input"),COUNTIFS('Material routes'!$B$6:$B$1505,A449,'Material routes'!$C$6:$C$1505,"Contained input"),COUNTIFS('Material routes'!$B$6:$B$1505,A449,'Material routes'!$C$6:$C$1505,"Transform input"))</x:f>
        <x:v>2</x:v>
      </x:c>
      <x:c r="J449" s="4" t="n">
        <x:f>COUNTIFS('Material routes'!$B$6:$B$1505,A449,'Material routes'!$C$6:$C$1505,"Output")</x:f>
        <x:v>1</x:v>
      </x:c>
      <x:c r="K449" s="4" t="n">
        <x:f>COUNTIFS('Material routes'!$B$6:$B$1505,A449,'Material routes'!$C$6:$C$1505,"Tool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t="str">
        <x:v>design.collection.hook_edged_catch_shield</x:v>
      </x:c>
      <x:c r="B450" s="4" t="str">
        <x:v>Hook-edged catch shield candidate preparation</x:v>
      </x:c>
      <x:c r="C450" s="4" t="str">
        <x:v>Finished-item crafting</x:v>
      </x:c>
      <x:c r="D450" s="4" t="str">
        <x:v>Proposal</x:v>
      </x:c>
      <x:c r="E450" s="4" t="str">
        <x:v>Partial proposal</x:v>
      </x:c>
      <x:c r="F450" s="4" t="str">
        <x:v>Shaped rim intended for catching equipment, function unresolved</x:v>
      </x:c>
      <x:c r="G450" s="4" t="str">
        <x:v>Tools, fixtures, contained processing and required energy unresolved</x:v>
      </x:c>
      <x:c r="H450" s="4" t="str">
        <x:f>IF(I450=0,"Unassigned",IF(SUMIFS('Material routes'!$Q$6:$Q$1505,'Material routes'!$B$6:$B$1505,A450)&gt;0,"Unassigned","T"&amp;_xlfn.MAXIFS('Material routes'!$P$6:$P$1505,'Material routes'!$B$6:$B$1505,A450)))</x:f>
        <x:v>T2</x:v>
      </x:c>
      <x:c r="I450" s="4" t="n">
        <x:f>SUM(COUNTIFS('Material routes'!$B$6:$B$1505,A450,'Material routes'!$C$6:$C$1505,"Ingredient candidate"),COUNTIFS('Material routes'!$B$6:$B$1505,A450,'Material routes'!$C$6:$C$1505,"Consumed input"),COUNTIFS('Material routes'!$B$6:$B$1505,A450,'Material routes'!$C$6:$C$1505,"Contained input"),COUNTIFS('Material routes'!$B$6:$B$1505,A450,'Material routes'!$C$6:$C$1505,"Transform input"))</x:f>
        <x:v>1</x:v>
      </x:c>
      <x:c r="J450" s="4" t="n">
        <x:f>COUNTIFS('Material routes'!$B$6:$B$1505,A450,'Material routes'!$C$6:$C$1505,"Output")</x:f>
        <x:v>1</x:v>
      </x:c>
      <x:c r="K450" s="4" t="n">
        <x:f>COUNTIFS('Material routes'!$B$6:$B$1505,A450,'Material routes'!$C$6:$C$1505,"Tool candidate")</x:f>
        <x:v>0</x:v>
      </x:c>
      <x:c r="L450" s="4" t="str">
        <x:v>New item proposal, October 15, 2026. Setting reference (source proposal): https://github.com/sleepyseamonster/Arc-Dust/blob/f6f98515c005dc3c73cccd9cbc031691745740c6/02-Arc-Dust-Worldbuilding/world/materials/industrial-material-palette.md</x:v>
      </x:c>
      <x:c r="M450" s="4" t="str">
        <x:v>Quantities, output yield, supporting inputs and compatibility remain undefined.</x:v>
      </x:c>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Tools, fixtures, contained processing and required energy unresolved</x:v>
      </x:c>
      <x:c r="H451" s="4" t="str">
        <x:f>IF(I451=0,"Unassigned",IF(SUMIFS('Material routes'!$Q$6:$Q$1505,'Material routes'!$B$6:$B$1505,A451)&gt;0,"Unassigned","T"&amp;_xlfn.MAXIFS('Material routes'!$P$6:$P$1505,'Material routes'!$B$6:$B$1505,A451)))</x:f>
        <x:v>T3</x:v>
      </x:c>
      <x:c r="I451" s="4" t="n">
        <x:f>SUM(COUNTIFS('Material routes'!$B$6:$B$1505,A451,'Material routes'!$C$6:$C$1505,"Ingredient candidate"),COUNTIFS('Material routes'!$B$6:$B$1505,A451,'Material routes'!$C$6:$C$1505,"Consumed input"),COUNTIFS('Material routes'!$B$6:$B$1505,A451,'Material routes'!$C$6:$C$1505,"Contained input"),COUNTIFS('Material routes'!$B$6:$B$1505,A451,'Material routes'!$C$6:$C$1505,"Transform input"))</x:f>
        <x:v>2</x:v>
      </x:c>
      <x:c r="J451" s="4" t="n">
        <x:f>COUNTIFS('Material routes'!$B$6:$B$1505,A451,'Material routes'!$C$6:$C$1505,"Output")</x:f>
        <x:v>1</x:v>
      </x:c>
      <x:c r="K451" s="4" t="n">
        <x:f>COUNTIFS('Material routes'!$B$6:$B$1505,A451,'Material routes'!$C$6:$C$1505,"Tool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Tools, fixtures, contained processing and required energy unresolved</x:v>
      </x:c>
      <x:c r="H452" s="4" t="str">
        <x:f>IF(I452=0,"Unassigned",IF(SUMIFS('Material routes'!$Q$6:$Q$1505,'Material routes'!$B$6:$B$1505,A452)&gt;0,"Unassigned","T"&amp;_xlfn.MAXIFS('Material routes'!$P$6:$P$1505,'Material routes'!$B$6:$B$1505,A452)))</x:f>
        <x:v>T3</x:v>
      </x:c>
      <x:c r="I452" s="4" t="n">
        <x:f>SUM(COUNTIFS('Material routes'!$B$6:$B$1505,A452,'Material routes'!$C$6:$C$1505,"Ingredient candidate"),COUNTIFS('Material routes'!$B$6:$B$1505,A452,'Material routes'!$C$6:$C$1505,"Consumed input"),COUNTIFS('Material routes'!$B$6:$B$1505,A452,'Material routes'!$C$6:$C$1505,"Contained input"),COUNTIFS('Material routes'!$B$6:$B$1505,A452,'Material routes'!$C$6:$C$1505,"Transform input"))</x:f>
        <x:v>2</x:v>
      </x:c>
      <x:c r="J452" s="4" t="n">
        <x:f>COUNTIFS('Material routes'!$B$6:$B$1505,A452,'Material routes'!$C$6:$C$1505,"Output")</x:f>
        <x:v>1</x:v>
      </x:c>
      <x:c r="K452" s="4" t="n">
        <x:f>COUNTIFS('Material routes'!$B$6:$B$1505,A452,'Material routes'!$C$6:$C$1505,"Tool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Tools, fixtures, contained processing and required energy unresolved</x:v>
      </x:c>
      <x:c r="H453" s="4" t="str">
        <x:f>IF(I453=0,"Unassigned",IF(SUMIFS('Material routes'!$Q$6:$Q$1505,'Material routes'!$B$6:$B$1505,A453)&gt;0,"Unassigned","T"&amp;_xlfn.MAXIFS('Material routes'!$P$6:$P$1505,'Material routes'!$B$6:$B$1505,A453)))</x:f>
        <x:v>T3</x:v>
      </x:c>
      <x:c r="I453" s="4" t="n">
        <x:f>SUM(COUNTIFS('Material routes'!$B$6:$B$1505,A453,'Material routes'!$C$6:$C$1505,"Ingredient candidate"),COUNTIFS('Material routes'!$B$6:$B$1505,A453,'Material routes'!$C$6:$C$1505,"Consumed input"),COUNTIFS('Material routes'!$B$6:$B$1505,A453,'Material routes'!$C$6:$C$1505,"Contained input"),COUNTIFS('Material routes'!$B$6:$B$1505,A453,'Material routes'!$C$6:$C$1505,"Transform input"))</x:f>
        <x:v>2</x:v>
      </x:c>
      <x:c r="J453" s="4" t="n">
        <x:f>COUNTIFS('Material routes'!$B$6:$B$1505,A453,'Material routes'!$C$6:$C$1505,"Output")</x:f>
        <x:v>1</x:v>
      </x:c>
      <x:c r="K453" s="4" t="n">
        <x:f>COUNTIFS('Material routes'!$B$6:$B$1505,A453,'Material routes'!$C$6:$C$1505,"Tool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Tools, fixtures, contained processing and required energy unresolved</x:v>
      </x:c>
      <x:c r="H454" s="4" t="str">
        <x:f>IF(I454=0,"Unassigned",IF(SUMIFS('Material routes'!$Q$6:$Q$1505,'Material routes'!$B$6:$B$1505,A454)&gt;0,"Unassigned","T"&amp;_xlfn.MAXIFS('Material routes'!$P$6:$P$1505,'Material routes'!$B$6:$B$1505,A454)))</x:f>
        <x:v>T2</x:v>
      </x:c>
      <x:c r="I454" s="4" t="n">
        <x:f>SUM(COUNTIFS('Material routes'!$B$6:$B$1505,A454,'Material routes'!$C$6:$C$1505,"Ingredient candidate"),COUNTIFS('Material routes'!$B$6:$B$1505,A454,'Material routes'!$C$6:$C$1505,"Consumed input"),COUNTIFS('Material routes'!$B$6:$B$1505,A454,'Material routes'!$C$6:$C$1505,"Contained input"),COUNTIFS('Material routes'!$B$6:$B$1505,A454,'Material routes'!$C$6:$C$1505,"Transform input"))</x:f>
        <x:v>2</x:v>
      </x:c>
      <x:c r="J454" s="4" t="n">
        <x:f>COUNTIFS('Material routes'!$B$6:$B$1505,A454,'Material routes'!$C$6:$C$1505,"Output")</x:f>
        <x:v>1</x:v>
      </x:c>
      <x:c r="K454" s="4" t="n">
        <x:f>COUNTIFS('Material routes'!$B$6:$B$1505,A454,'Material routes'!$C$6:$C$1505,"Tool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Tools, fixtures, contained processing and required energy unresolved</x:v>
      </x:c>
      <x:c r="H455" s="4" t="str">
        <x:f>IF(I455=0,"Unassigned",IF(SUMIFS('Material routes'!$Q$6:$Q$1505,'Material routes'!$B$6:$B$1505,A455)&gt;0,"Unassigned","T"&amp;_xlfn.MAXIFS('Material routes'!$P$6:$P$1505,'Material routes'!$B$6:$B$1505,A455)))</x:f>
        <x:v>T1</x:v>
      </x:c>
      <x:c r="I455" s="4" t="n">
        <x:f>SUM(COUNTIFS('Material routes'!$B$6:$B$1505,A455,'Material routes'!$C$6:$C$1505,"Ingredient candidate"),COUNTIFS('Material routes'!$B$6:$B$1505,A455,'Material routes'!$C$6:$C$1505,"Consumed input"),COUNTIFS('Material routes'!$B$6:$B$1505,A455,'Material routes'!$C$6:$C$1505,"Contained input"),COUNTIFS('Material routes'!$B$6:$B$1505,A455,'Material routes'!$C$6:$C$1505,"Transform input"))</x:f>
        <x:v>2</x:v>
      </x:c>
      <x:c r="J455" s="4" t="n">
        <x:f>COUNTIFS('Material routes'!$B$6:$B$1505,A455,'Material routes'!$C$6:$C$1505,"Output")</x:f>
        <x:v>1</x:v>
      </x:c>
      <x:c r="K455" s="4" t="n">
        <x:f>COUNTIFS('Material routes'!$B$6:$B$1505,A455,'Material routes'!$C$6:$C$1505,"Tool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Tools, fixtures, contained processing and required energy unresolved</x:v>
      </x:c>
      <x:c r="H456" s="4" t="str">
        <x:f>IF(I456=0,"Unassigned",IF(SUMIFS('Material routes'!$Q$6:$Q$1505,'Material routes'!$B$6:$B$1505,A456)&gt;0,"Unassigned","T"&amp;_xlfn.MAXIFS('Material routes'!$P$6:$P$1505,'Material routes'!$B$6:$B$1505,A456)))</x:f>
        <x:v>T3</x:v>
      </x:c>
      <x:c r="I456" s="4" t="n">
        <x:f>SUM(COUNTIFS('Material routes'!$B$6:$B$1505,A456,'Material routes'!$C$6:$C$1505,"Ingredient candidate"),COUNTIFS('Material routes'!$B$6:$B$1505,A456,'Material routes'!$C$6:$C$1505,"Consumed input"),COUNTIFS('Material routes'!$B$6:$B$1505,A456,'Material routes'!$C$6:$C$1505,"Contained input"),COUNTIFS('Material routes'!$B$6:$B$1505,A456,'Material routes'!$C$6:$C$1505,"Transform input"))</x:f>
        <x:v>2</x:v>
      </x:c>
      <x:c r="J456" s="4" t="n">
        <x:f>COUNTIFS('Material routes'!$B$6:$B$1505,A456,'Material routes'!$C$6:$C$1505,"Output")</x:f>
        <x:v>1</x:v>
      </x:c>
      <x:c r="K456" s="4" t="n">
        <x:f>COUNTIFS('Material routes'!$B$6:$B$1505,A456,'Material routes'!$C$6:$C$1505,"Tool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t="str">
        <x:v>design.collection.ceremonial_inlay_shield</x:v>
      </x:c>
      <x:c r="B457" s="4" t="str">
        <x:v>Ceremonial inlay shield candidate preparation</x:v>
      </x:c>
      <x:c r="C457" s="4" t="str">
        <x:v>Finished-item crafting</x:v>
      </x:c>
      <x:c r="D457" s="4" t="str">
        <x:v>Proposal</x:v>
      </x:c>
      <x:c r="E457" s="4" t="str">
        <x:v>Partial proposal</x:v>
      </x:c>
      <x:c r="F457" s="4" t="str">
        <x:v>Rare display shield with expensive decorative work</x:v>
      </x:c>
      <x:c r="G457" s="4" t="str">
        <x:v>Tools, fixtures, contained processing and required energy unresolved</x:v>
      </x:c>
      <x:c r="H457" s="4" t="str">
        <x:f>IF(I457=0,"Unassigned",IF(SUMIFS('Material routes'!$Q$6:$Q$1505,'Material routes'!$B$6:$B$1505,A457)&gt;0,"Unassigned","T"&amp;_xlfn.MAXIFS('Material routes'!$P$6:$P$1505,'Material routes'!$B$6:$B$1505,A457)))</x:f>
        <x:v>T4</x:v>
      </x:c>
      <x:c r="I457" s="4" t="n">
        <x:f>SUM(COUNTIFS('Material routes'!$B$6:$B$1505,A457,'Material routes'!$C$6:$C$1505,"Ingredient candidate"),COUNTIFS('Material routes'!$B$6:$B$1505,A457,'Material routes'!$C$6:$C$1505,"Consumed input"),COUNTIFS('Material routes'!$B$6:$B$1505,A457,'Material routes'!$C$6:$C$1505,"Contained input"),COUNTIFS('Material routes'!$B$6:$B$1505,A457,'Material routes'!$C$6:$C$1505,"Transform input"))</x:f>
        <x:v>2</x:v>
      </x:c>
      <x:c r="J457" s="4" t="n">
        <x:f>COUNTIFS('Material routes'!$B$6:$B$1505,A457,'Material routes'!$C$6:$C$1505,"Output")</x:f>
        <x:v>1</x:v>
      </x:c>
      <x:c r="K457" s="4" t="n">
        <x:f>COUNTIFS('Material routes'!$B$6:$B$1505,A457,'Material routes'!$C$6:$C$1505,"Tool candidate")</x:f>
        <x:v>0</x:v>
      </x:c>
      <x:c r="L457" s="4" t="str">
        <x:v>New item proposal, October 15, 2026. Setting reference (source proposal): https://github.com/sleepyseamonster/Arc-Dust/blob/f6f98515c005dc3c73cccd9cbc031691745740c6/02-Arc-Dust-Worldbuilding/world/materials/industrial-material-palette.md</x:v>
      </x:c>
      <x:c r="M457" s="4" t="str">
        <x:v>Quantities, output yield, supporting inputs and compatibility remain undefined.</x:v>
      </x:c>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Tools, fixtures, contained processing and required energy unresolved</x:v>
      </x:c>
      <x:c r="H458" s="4" t="str">
        <x:f>IF(I458=0,"Unassigned",IF(SUMIFS('Material routes'!$Q$6:$Q$1505,'Material routes'!$B$6:$B$1505,A458)&gt;0,"Unassigned","T"&amp;_xlfn.MAXIFS('Material routes'!$P$6:$P$1505,'Material routes'!$B$6:$B$1505,A458)))</x:f>
        <x:v>Unassigned</x:v>
      </x:c>
      <x:c r="I458" s="4" t="n">
        <x:f>SUM(COUNTIFS('Material routes'!$B$6:$B$1505,A458,'Material routes'!$C$6:$C$1505,"Ingredient candidate"),COUNTIFS('Material routes'!$B$6:$B$1505,A458,'Material routes'!$C$6:$C$1505,"Consumed input"),COUNTIFS('Material routes'!$B$6:$B$1505,A458,'Material routes'!$C$6:$C$1505,"Contained input"),COUNTIFS('Material routes'!$B$6:$B$1505,A458,'Material routes'!$C$6:$C$1505,"Transform input"))</x:f>
        <x:v>2</x:v>
      </x:c>
      <x:c r="J458" s="4" t="n">
        <x:f>COUNTIFS('Material routes'!$B$6:$B$1505,A458,'Material routes'!$C$6:$C$1505,"Output")</x:f>
        <x:v>1</x:v>
      </x:c>
      <x:c r="K458" s="4" t="n">
        <x:f>COUNTIFS('Material routes'!$B$6:$B$1505,A458,'Material routes'!$C$6:$C$1505,"Tool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Tools, fixtures, contained processing and required energy unresolved</x:v>
      </x:c>
      <x:c r="H459" s="4" t="str">
        <x:f>IF(I459=0,"Unassigned",IF(SUMIFS('Material routes'!$Q$6:$Q$1505,'Material routes'!$B$6:$B$1505,A459)&gt;0,"Unassigned","T"&amp;_xlfn.MAXIFS('Material routes'!$P$6:$P$1505,'Material routes'!$B$6:$B$1505,A459)))</x:f>
        <x:v>T3</x:v>
      </x:c>
      <x:c r="I459" s="4" t="n">
        <x:f>SUM(COUNTIFS('Material routes'!$B$6:$B$1505,A459,'Material routes'!$C$6:$C$1505,"Ingredient candidate"),COUNTIFS('Material routes'!$B$6:$B$1505,A459,'Material routes'!$C$6:$C$1505,"Consumed input"),COUNTIFS('Material routes'!$B$6:$B$1505,A459,'Material routes'!$C$6:$C$1505,"Contained input"),COUNTIFS('Material routes'!$B$6:$B$1505,A459,'Material routes'!$C$6:$C$1505,"Transform input"))</x:f>
        <x:v>2</x:v>
      </x:c>
      <x:c r="J459" s="4" t="n">
        <x:f>COUNTIFS('Material routes'!$B$6:$B$1505,A459,'Material routes'!$C$6:$C$1505,"Output")</x:f>
        <x:v>1</x:v>
      </x:c>
      <x:c r="K459" s="4" t="n">
        <x:f>COUNTIFS('Material routes'!$B$6:$B$1505,A459,'Material routes'!$C$6:$C$1505,"Tool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Tools, fixtures, contained processing and required energy unresolved</x:v>
      </x:c>
      <x:c r="H460" s="4" t="str">
        <x:f>IF(I460=0,"Unassigned",IF(SUMIFS('Material routes'!$Q$6:$Q$1505,'Material routes'!$B$6:$B$1505,A460)&gt;0,"Unassigned","T"&amp;_xlfn.MAXIFS('Material routes'!$P$6:$P$1505,'Material routes'!$B$6:$B$1505,A460)))</x:f>
        <x:v>Unassigned</x:v>
      </x:c>
      <x:c r="I460" s="4" t="n">
        <x:f>SUM(COUNTIFS('Material routes'!$B$6:$B$1505,A460,'Material routes'!$C$6:$C$1505,"Ingredient candidate"),COUNTIFS('Material routes'!$B$6:$B$1505,A460,'Material routes'!$C$6:$C$1505,"Consumed input"),COUNTIFS('Material routes'!$B$6:$B$1505,A460,'Material routes'!$C$6:$C$1505,"Contained input"),COUNTIFS('Material routes'!$B$6:$B$1505,A460,'Material routes'!$C$6:$C$1505,"Transform input"))</x:f>
        <x:v>2</x:v>
      </x:c>
      <x:c r="J460" s="4" t="n">
        <x:f>COUNTIFS('Material routes'!$B$6:$B$1505,A460,'Material routes'!$C$6:$C$1505,"Output")</x:f>
        <x:v>1</x:v>
      </x:c>
      <x:c r="K460" s="4" t="n">
        <x:f>COUNTIFS('Material routes'!$B$6:$B$1505,A460,'Material routes'!$C$6:$C$1505,"Tool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Tools, fixtures, contained processing and required energy unresolved</x:v>
      </x:c>
      <x:c r="H461" s="4" t="str">
        <x:f>IF(I461=0,"Unassigned",IF(SUMIFS('Material routes'!$Q$6:$Q$1505,'Material routes'!$B$6:$B$1505,A461)&gt;0,"Unassigned","T"&amp;_xlfn.MAXIFS('Material routes'!$P$6:$P$1505,'Material routes'!$B$6:$B$1505,A461)))</x:f>
        <x:v>Unassigned</x:v>
      </x:c>
      <x:c r="I461" s="4" t="n">
        <x:f>SUM(COUNTIFS('Material routes'!$B$6:$B$1505,A461,'Material routes'!$C$6:$C$1505,"Ingredient candidate"),COUNTIFS('Material routes'!$B$6:$B$1505,A461,'Material routes'!$C$6:$C$1505,"Consumed input"),COUNTIFS('Material routes'!$B$6:$B$1505,A461,'Material routes'!$C$6:$C$1505,"Contained input"),COUNTIFS('Material routes'!$B$6:$B$1505,A461,'Material routes'!$C$6:$C$1505,"Transform input"))</x:f>
        <x:v>2</x:v>
      </x:c>
      <x:c r="J461" s="4" t="n">
        <x:f>COUNTIFS('Material routes'!$B$6:$B$1505,A461,'Material routes'!$C$6:$C$1505,"Output")</x:f>
        <x:v>1</x:v>
      </x:c>
      <x:c r="K461" s="4" t="n">
        <x:f>COUNTIFS('Material routes'!$B$6:$B$1505,A461,'Material routes'!$C$6:$C$1505,"Tool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Tools, fixtures, contained processing and required energy unresolved</x:v>
      </x:c>
      <x:c r="H462" s="4" t="str">
        <x:f>IF(I462=0,"Unassigned",IF(SUMIFS('Material routes'!$Q$6:$Q$1505,'Material routes'!$B$6:$B$1505,A462)&gt;0,"Unassigned","T"&amp;_xlfn.MAXIFS('Material routes'!$P$6:$P$1505,'Material routes'!$B$6:$B$1505,A462)))</x:f>
        <x:v>Unassigned</x:v>
      </x:c>
      <x:c r="I462" s="4" t="n">
        <x:f>SUM(COUNTIFS('Material routes'!$B$6:$B$1505,A462,'Material routes'!$C$6:$C$1505,"Ingredient candidate"),COUNTIFS('Material routes'!$B$6:$B$1505,A462,'Material routes'!$C$6:$C$1505,"Consumed input"),COUNTIFS('Material routes'!$B$6:$B$1505,A462,'Material routes'!$C$6:$C$1505,"Contained input"),COUNTIFS('Material routes'!$B$6:$B$1505,A462,'Material routes'!$C$6:$C$1505,"Transform input"))</x:f>
        <x:v>2</x:v>
      </x:c>
      <x:c r="J462" s="4" t="n">
        <x:f>COUNTIFS('Material routes'!$B$6:$B$1505,A462,'Material routes'!$C$6:$C$1505,"Output")</x:f>
        <x:v>1</x:v>
      </x:c>
      <x:c r="K462" s="4" t="n">
        <x:f>COUNTIFS('Material routes'!$B$6:$B$1505,A462,'Material routes'!$C$6:$C$1505,"Tool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Tools, fixtures, contained processing and required energy unresolved</x:v>
      </x:c>
      <x:c r="H463" s="4" t="str">
        <x:f>IF(I463=0,"Unassigned",IF(SUMIFS('Material routes'!$Q$6:$Q$1505,'Material routes'!$B$6:$B$1505,A463)&gt;0,"Unassigned","T"&amp;_xlfn.MAXIFS('Material routes'!$P$6:$P$1505,'Material routes'!$B$6:$B$1505,A463)))</x:f>
        <x:v>T3</x:v>
      </x:c>
      <x:c r="I463" s="4" t="n">
        <x:f>SUM(COUNTIFS('Material routes'!$B$6:$B$1505,A463,'Material routes'!$C$6:$C$1505,"Ingredient candidate"),COUNTIFS('Material routes'!$B$6:$B$1505,A463,'Material routes'!$C$6:$C$1505,"Consumed input"),COUNTIFS('Material routes'!$B$6:$B$1505,A463,'Material routes'!$C$6:$C$1505,"Contained input"),COUNTIFS('Material routes'!$B$6:$B$1505,A463,'Material routes'!$C$6:$C$1505,"Transform input"))</x:f>
        <x:v>2</x:v>
      </x:c>
      <x:c r="J463" s="4" t="n">
        <x:f>COUNTIFS('Material routes'!$B$6:$B$1505,A463,'Material routes'!$C$6:$C$1505,"Output")</x:f>
        <x:v>1</x:v>
      </x:c>
      <x:c r="K463" s="4" t="n">
        <x:f>COUNTIFS('Material routes'!$B$6:$B$1505,A463,'Material routes'!$C$6:$C$1505,"Tool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Tools, fixtures, contained processing and required energy unresolved</x:v>
      </x:c>
      <x:c r="H464" s="4" t="str">
        <x:f>IF(I464=0,"Unassigned",IF(SUMIFS('Material routes'!$Q$6:$Q$1505,'Material routes'!$B$6:$B$1505,A464)&gt;0,"Unassigned","T"&amp;_xlfn.MAXIFS('Material routes'!$P$6:$P$1505,'Material routes'!$B$6:$B$1505,A464)))</x:f>
        <x:v>T3</x:v>
      </x:c>
      <x:c r="I464" s="4" t="n">
        <x:f>SUM(COUNTIFS('Material routes'!$B$6:$B$1505,A464,'Material routes'!$C$6:$C$1505,"Ingredient candidate"),COUNTIFS('Material routes'!$B$6:$B$1505,A464,'Material routes'!$C$6:$C$1505,"Consumed input"),COUNTIFS('Material routes'!$B$6:$B$1505,A464,'Material routes'!$C$6:$C$1505,"Contained input"),COUNTIFS('Material routes'!$B$6:$B$1505,A464,'Material routes'!$C$6:$C$1505,"Transform input"))</x:f>
        <x:v>1</x:v>
      </x:c>
      <x:c r="J464" s="4" t="n">
        <x:f>COUNTIFS('Material routes'!$B$6:$B$1505,A464,'Material routes'!$C$6:$C$1505,"Output")</x:f>
        <x:v>1</x:v>
      </x:c>
      <x:c r="K464" s="4" t="n">
        <x:f>COUNTIFS('Material routes'!$B$6:$B$1505,A464,'Material routes'!$C$6:$C$1505,"Tool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Tools, fixtures, contained processing and required energy unresolved</x:v>
      </x:c>
      <x:c r="H465" s="4" t="str">
        <x:f>IF(I465=0,"Unassigned",IF(SUMIFS('Material routes'!$Q$6:$Q$1505,'Material routes'!$B$6:$B$1505,A465)&gt;0,"Unassigned","T"&amp;_xlfn.MAXIFS('Material routes'!$P$6:$P$1505,'Material routes'!$B$6:$B$1505,A465)))</x:f>
        <x:v>T1</x:v>
      </x:c>
      <x:c r="I465" s="4" t="n">
        <x:f>SUM(COUNTIFS('Material routes'!$B$6:$B$1505,A465,'Material routes'!$C$6:$C$1505,"Ingredient candidate"),COUNTIFS('Material routes'!$B$6:$B$1505,A465,'Material routes'!$C$6:$C$1505,"Consumed input"),COUNTIFS('Material routes'!$B$6:$B$1505,A465,'Material routes'!$C$6:$C$1505,"Contained input"),COUNTIFS('Material routes'!$B$6:$B$1505,A465,'Material routes'!$C$6:$C$1505,"Transform input"))</x:f>
        <x:v>2</x:v>
      </x:c>
      <x:c r="J465" s="4" t="n">
        <x:f>COUNTIFS('Material routes'!$B$6:$B$1505,A465,'Material routes'!$C$6:$C$1505,"Output")</x:f>
        <x:v>1</x:v>
      </x:c>
      <x:c r="K465" s="4" t="n">
        <x:f>COUNTIFS('Material routes'!$B$6:$B$1505,A465,'Material routes'!$C$6:$C$1505,"Tool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Tools, fixtures, contained processing and required energy unresolved</x:v>
      </x:c>
      <x:c r="H466" s="4" t="str">
        <x:f>IF(I466=0,"Unassigned",IF(SUMIFS('Material routes'!$Q$6:$Q$1505,'Material routes'!$B$6:$B$1505,A466)&gt;0,"Unassigned","T"&amp;_xlfn.MAXIFS('Material routes'!$P$6:$P$1505,'Material routes'!$B$6:$B$1505,A466)))</x:f>
        <x:v>T2</x:v>
      </x:c>
      <x:c r="I466" s="4" t="n">
        <x:f>SUM(COUNTIFS('Material routes'!$B$6:$B$1505,A466,'Material routes'!$C$6:$C$1505,"Ingredient candidate"),COUNTIFS('Material routes'!$B$6:$B$1505,A466,'Material routes'!$C$6:$C$1505,"Consumed input"),COUNTIFS('Material routes'!$B$6:$B$1505,A466,'Material routes'!$C$6:$C$1505,"Contained input"),COUNTIFS('Material routes'!$B$6:$B$1505,A466,'Material routes'!$C$6:$C$1505,"Transform input"))</x:f>
        <x:v>2</x:v>
      </x:c>
      <x:c r="J466" s="4" t="n">
        <x:f>COUNTIFS('Material routes'!$B$6:$B$1505,A466,'Material routes'!$C$6:$C$1505,"Output")</x:f>
        <x:v>1</x:v>
      </x:c>
      <x:c r="K466" s="4" t="n">
        <x:f>COUNTIFS('Material routes'!$B$6:$B$1505,A466,'Material routes'!$C$6:$C$1505,"Tool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Tools, fixtures, contained processing and required energy unresolved</x:v>
      </x:c>
      <x:c r="H467" s="4" t="str">
        <x:f>IF(I467=0,"Unassigned",IF(SUMIFS('Material routes'!$Q$6:$Q$1505,'Material routes'!$B$6:$B$1505,A467)&gt;0,"Unassigned","T"&amp;_xlfn.MAXIFS('Material routes'!$P$6:$P$1505,'Material routes'!$B$6:$B$1505,A467)))</x:f>
        <x:v>T3</x:v>
      </x:c>
      <x:c r="I467" s="4" t="n">
        <x:f>SUM(COUNTIFS('Material routes'!$B$6:$B$1505,A467,'Material routes'!$C$6:$C$1505,"Ingredient candidate"),COUNTIFS('Material routes'!$B$6:$B$1505,A467,'Material routes'!$C$6:$C$1505,"Consumed input"),COUNTIFS('Material routes'!$B$6:$B$1505,A467,'Material routes'!$C$6:$C$1505,"Contained input"),COUNTIFS('Material routes'!$B$6:$B$1505,A467,'Material routes'!$C$6:$C$1505,"Transform input"))</x:f>
        <x:v>2</x:v>
      </x:c>
      <x:c r="J467" s="4" t="n">
        <x:f>COUNTIFS('Material routes'!$B$6:$B$1505,A467,'Material routes'!$C$6:$C$1505,"Output")</x:f>
        <x:v>1</x:v>
      </x:c>
      <x:c r="K467" s="4" t="n">
        <x:f>COUNTIFS('Material routes'!$B$6:$B$1505,A467,'Material routes'!$C$6:$C$1505,"Tool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Tools, fixtures, contained processing and required energy unresolved</x:v>
      </x:c>
      <x:c r="H468" s="4" t="str">
        <x:f>IF(I468=0,"Unassigned",IF(SUMIFS('Material routes'!$Q$6:$Q$1505,'Material routes'!$B$6:$B$1505,A468)&gt;0,"Unassigned","T"&amp;_xlfn.MAXIFS('Material routes'!$P$6:$P$1505,'Material routes'!$B$6:$B$1505,A468)))</x:f>
        <x:v>T2</x:v>
      </x:c>
      <x:c r="I468" s="4" t="n">
        <x:f>SUM(COUNTIFS('Material routes'!$B$6:$B$1505,A468,'Material routes'!$C$6:$C$1505,"Ingredient candidate"),COUNTIFS('Material routes'!$B$6:$B$1505,A468,'Material routes'!$C$6:$C$1505,"Consumed input"),COUNTIFS('Material routes'!$B$6:$B$1505,A468,'Material routes'!$C$6:$C$1505,"Contained input"),COUNTIFS('Material routes'!$B$6:$B$1505,A468,'Material routes'!$C$6:$C$1505,"Transform input"))</x:f>
        <x:v>2</x:v>
      </x:c>
      <x:c r="J468" s="4" t="n">
        <x:f>COUNTIFS('Material routes'!$B$6:$B$1505,A468,'Material routes'!$C$6:$C$1505,"Output")</x:f>
        <x:v>1</x:v>
      </x:c>
      <x:c r="K468" s="4" t="n">
        <x:f>COUNTIFS('Material routes'!$B$6:$B$1505,A468,'Material routes'!$C$6:$C$1505,"Tool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Tools, fixtures, contained processing and required energy unresolved</x:v>
      </x:c>
      <x:c r="H469" s="4" t="str">
        <x:f>IF(I469=0,"Unassigned",IF(SUMIFS('Material routes'!$Q$6:$Q$1505,'Material routes'!$B$6:$B$1505,A469)&gt;0,"Unassigned","T"&amp;_xlfn.MAXIFS('Material routes'!$P$6:$P$1505,'Material routes'!$B$6:$B$1505,A469)))</x:f>
        <x:v>T1</x:v>
      </x:c>
      <x:c r="I469" s="4" t="n">
        <x:f>SUM(COUNTIFS('Material routes'!$B$6:$B$1505,A469,'Material routes'!$C$6:$C$1505,"Ingredient candidate"),COUNTIFS('Material routes'!$B$6:$B$1505,A469,'Material routes'!$C$6:$C$1505,"Consumed input"),COUNTIFS('Material routes'!$B$6:$B$1505,A469,'Material routes'!$C$6:$C$1505,"Contained input"),COUNTIFS('Material routes'!$B$6:$B$1505,A469,'Material routes'!$C$6:$C$1505,"Transform input"))</x:f>
        <x:v>2</x:v>
      </x:c>
      <x:c r="J469" s="4" t="n">
        <x:f>COUNTIFS('Material routes'!$B$6:$B$1505,A469,'Material routes'!$C$6:$C$1505,"Output")</x:f>
        <x:v>1</x:v>
      </x:c>
      <x:c r="K469" s="4" t="n">
        <x:f>COUNTIFS('Material routes'!$B$6:$B$1505,A469,'Material routes'!$C$6:$C$1505,"Tool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Tools, fixtures, contained processing and required energy unresolved</x:v>
      </x:c>
      <x:c r="H470" s="4" t="str">
        <x:f>IF(I470=0,"Unassigned",IF(SUMIFS('Material routes'!$Q$6:$Q$1505,'Material routes'!$B$6:$B$1505,A470)&gt;0,"Unassigned","T"&amp;_xlfn.MAXIFS('Material routes'!$P$6:$P$1505,'Material routes'!$B$6:$B$1505,A470)))</x:f>
        <x:v>T3</x:v>
      </x:c>
      <x:c r="I470" s="4" t="n">
        <x:f>SUM(COUNTIFS('Material routes'!$B$6:$B$1505,A470,'Material routes'!$C$6:$C$1505,"Ingredient candidate"),COUNTIFS('Material routes'!$B$6:$B$1505,A470,'Material routes'!$C$6:$C$1505,"Consumed input"),COUNTIFS('Material routes'!$B$6:$B$1505,A470,'Material routes'!$C$6:$C$1505,"Contained input"),COUNTIFS('Material routes'!$B$6:$B$1505,A470,'Material routes'!$C$6:$C$1505,"Transform input"))</x:f>
        <x:v>2</x:v>
      </x:c>
      <x:c r="J470" s="4" t="n">
        <x:f>COUNTIFS('Material routes'!$B$6:$B$1505,A470,'Material routes'!$C$6:$C$1505,"Output")</x:f>
        <x:v>1</x:v>
      </x:c>
      <x:c r="K470" s="4" t="n">
        <x:f>COUNTIFS('Material routes'!$B$6:$B$1505,A470,'Material routes'!$C$6:$C$1505,"Tool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x:v>
      </x:c>
    </x:row>
    <x:row r="471" ht="90" customHeight="1">
      <x:c r="A471" s="4" t="str">
        <x:v>design.collection.counterweight_net_drop</x:v>
      </x:c>
      <x:c r="B471" s="4" t="str">
        <x:v>Counterweight net drop candidate preparation</x:v>
      </x:c>
      <x:c r="C471" s="4" t="str">
        <x:v>Finished-item crafting</x:v>
      </x:c>
      <x:c r="D471" s="4" t="str">
        <x:v>Proposal</x:v>
      </x:c>
      <x:c r="E471" s="4" t="str">
        <x:v>Partial proposal</x:v>
      </x:c>
      <x:c r="F471" s="4" t="str">
        <x:v>Open cord lattice released by a mechanical latch</x:v>
      </x:c>
      <x:c r="G471" s="4" t="str">
        <x:v>Tools, fixtures, contained processing and required energy unresolved</x:v>
      </x:c>
      <x:c r="H471" s="4" t="str">
        <x:f>IF(I471=0,"Unassigned",IF(SUMIFS('Material routes'!$Q$6:$Q$1505,'Material routes'!$B$6:$B$1505,A471)&gt;0,"Unassigned","T"&amp;_xlfn.MAXIFS('Material routes'!$P$6:$P$1505,'Material routes'!$B$6:$B$1505,A471)))</x:f>
        <x:v>T4</x:v>
      </x:c>
      <x:c r="I471" s="4" t="n">
        <x:f>SUM(COUNTIFS('Material routes'!$B$6:$B$1505,A471,'Material routes'!$C$6:$C$1505,"Ingredient candidate"),COUNTIFS('Material routes'!$B$6:$B$1505,A471,'Material routes'!$C$6:$C$1505,"Consumed input"),COUNTIFS('Material routes'!$B$6:$B$1505,A471,'Material routes'!$C$6:$C$1505,"Contained input"),COUNTIFS('Material routes'!$B$6:$B$1505,A471,'Material routes'!$C$6:$C$1505,"Transform input"))</x:f>
        <x:v>3</x:v>
      </x:c>
      <x:c r="J471" s="4" t="n">
        <x:f>COUNTIFS('Material routes'!$B$6:$B$1505,A471,'Material routes'!$C$6:$C$1505,"Output")</x:f>
        <x:v>1</x:v>
      </x:c>
      <x:c r="K471" s="4" t="n">
        <x:f>COUNTIFS('Material routes'!$B$6:$B$1505,A471,'Material routes'!$C$6:$C$1505,"Tool candidate")</x:f>
        <x:v>0</x:v>
      </x:c>
      <x:c r="L471" s="4" t="str">
        <x:v>New item proposal, October 15, 2026. Setting reference (source proposal): https://github.com/sleepyseamonster/Arc-Dust/blob/f6f98515c005dc3c73cccd9cbc031691745740c6/02-Arc-Dust-Worldbuilding/world/materials/industrial-material-palette.md</x:v>
      </x:c>
      <x:c r="M471" s="4" t="str">
        <x:v>Quantities, output yield, supporting inputs and compatibility remain undefined.</x:v>
      </x:c>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Tools, fixtures, contained processing and required energy unresolved</x:v>
      </x:c>
      <x:c r="H472" s="4" t="str">
        <x:f>IF(I472=0,"Unassigned",IF(SUMIFS('Material routes'!$Q$6:$Q$1505,'Material routes'!$B$6:$B$1505,A472)&gt;0,"Unassigned","T"&amp;_xlfn.MAXIFS('Material routes'!$P$6:$P$1505,'Material routes'!$B$6:$B$1505,A472)))</x:f>
        <x:v>Unassigned</x:v>
      </x:c>
      <x:c r="I472" s="4" t="n">
        <x:f>SUM(COUNTIFS('Material routes'!$B$6:$B$1505,A472,'Material routes'!$C$6:$C$1505,"Ingredient candidate"),COUNTIFS('Material routes'!$B$6:$B$1505,A472,'Material routes'!$C$6:$C$1505,"Consumed input"),COUNTIFS('Material routes'!$B$6:$B$1505,A472,'Material routes'!$C$6:$C$1505,"Contained input"),COUNTIFS('Material routes'!$B$6:$B$1505,A472,'Material routes'!$C$6:$C$1505,"Transform input"))</x:f>
        <x:v>2</x:v>
      </x:c>
      <x:c r="J472" s="4" t="n">
        <x:f>COUNTIFS('Material routes'!$B$6:$B$1505,A472,'Material routes'!$C$6:$C$1505,"Output")</x:f>
        <x:v>1</x:v>
      </x:c>
      <x:c r="K472" s="4" t="n">
        <x:f>COUNTIFS('Material routes'!$B$6:$B$1505,A472,'Material routes'!$C$6:$C$1505,"Tool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Tools, fixtures, contained processing and required energy unresolved</x:v>
      </x:c>
      <x:c r="H473" s="4" t="str">
        <x:f>IF(I473=0,"Unassigned",IF(SUMIFS('Material routes'!$Q$6:$Q$1505,'Material routes'!$B$6:$B$1505,A473)&gt;0,"Unassigned","T"&amp;_xlfn.MAXIFS('Material routes'!$P$6:$P$1505,'Material routes'!$B$6:$B$1505,A473)))</x:f>
        <x:v>T3</x:v>
      </x:c>
      <x:c r="I473" s="4" t="n">
        <x:f>SUM(COUNTIFS('Material routes'!$B$6:$B$1505,A473,'Material routes'!$C$6:$C$1505,"Ingredient candidate"),COUNTIFS('Material routes'!$B$6:$B$1505,A473,'Material routes'!$C$6:$C$1505,"Consumed input"),COUNTIFS('Material routes'!$B$6:$B$1505,A473,'Material routes'!$C$6:$C$1505,"Contained input"),COUNTIFS('Material routes'!$B$6:$B$1505,A473,'Material routes'!$C$6:$C$1505,"Transform input"))</x:f>
        <x:v>2</x:v>
      </x:c>
      <x:c r="J473" s="4" t="n">
        <x:f>COUNTIFS('Material routes'!$B$6:$B$1505,A473,'Material routes'!$C$6:$C$1505,"Output")</x:f>
        <x:v>1</x:v>
      </x:c>
      <x:c r="K473" s="4" t="n">
        <x:f>COUNTIFS('Material routes'!$B$6:$B$1505,A473,'Material routes'!$C$6:$C$1505,"Tool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Tools, fixtures, contained processing and required energy unresolved</x:v>
      </x:c>
      <x:c r="H474" s="4" t="str">
        <x:f>IF(I474=0,"Unassigned",IF(SUMIFS('Material routes'!$Q$6:$Q$1505,'Material routes'!$B$6:$B$1505,A474)&gt;0,"Unassigned","T"&amp;_xlfn.MAXIFS('Material routes'!$P$6:$P$1505,'Material routes'!$B$6:$B$1505,A474)))</x:f>
        <x:v>Unassigned</x:v>
      </x:c>
      <x:c r="I474" s="4" t="n">
        <x:f>SUM(COUNTIFS('Material routes'!$B$6:$B$1505,A474,'Material routes'!$C$6:$C$1505,"Ingredient candidate"),COUNTIFS('Material routes'!$B$6:$B$1505,A474,'Material routes'!$C$6:$C$1505,"Consumed input"),COUNTIFS('Material routes'!$B$6:$B$1505,A474,'Material routes'!$C$6:$C$1505,"Contained input"),COUNTIFS('Material routes'!$B$6:$B$1505,A474,'Material routes'!$C$6:$C$1505,"Transform input"))</x:f>
        <x:v>2</x:v>
      </x:c>
      <x:c r="J474" s="4" t="n">
        <x:f>COUNTIFS('Material routes'!$B$6:$B$1505,A474,'Material routes'!$C$6:$C$1505,"Output")</x:f>
        <x:v>1</x:v>
      </x:c>
      <x:c r="K474" s="4" t="n">
        <x:f>COUNTIFS('Material routes'!$B$6:$B$1505,A474,'Material routes'!$C$6:$C$1505,"Tool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Tools, fixtures, contained processing and required energy unresolved</x:v>
      </x:c>
      <x:c r="H475" s="4" t="str">
        <x:f>IF(I475=0,"Unassigned",IF(SUMIFS('Material routes'!$Q$6:$Q$1505,'Material routes'!$B$6:$B$1505,A475)&gt;0,"Unassigned","T"&amp;_xlfn.MAXIFS('Material routes'!$P$6:$P$1505,'Material routes'!$B$6:$B$1505,A475)))</x:f>
        <x:v>Unassigned</x:v>
      </x:c>
      <x:c r="I475" s="4" t="n">
        <x:f>SUM(COUNTIFS('Material routes'!$B$6:$B$1505,A475,'Material routes'!$C$6:$C$1505,"Ingredient candidate"),COUNTIFS('Material routes'!$B$6:$B$1505,A475,'Material routes'!$C$6:$C$1505,"Consumed input"),COUNTIFS('Material routes'!$B$6:$B$1505,A475,'Material routes'!$C$6:$C$1505,"Contained input"),COUNTIFS('Material routes'!$B$6:$B$1505,A475,'Material routes'!$C$6:$C$1505,"Transform input"))</x:f>
        <x:v>2</x:v>
      </x:c>
      <x:c r="J475" s="4" t="n">
        <x:f>COUNTIFS('Material routes'!$B$6:$B$1505,A475,'Material routes'!$C$6:$C$1505,"Output")</x:f>
        <x:v>1</x:v>
      </x:c>
      <x:c r="K475" s="4" t="n">
        <x:f>COUNTIFS('Material routes'!$B$6:$B$1505,A475,'Material routes'!$C$6:$C$1505,"Tool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Tools, fixtures, contained processing and required energy unresolved</x:v>
      </x:c>
      <x:c r="H476" s="4" t="str">
        <x:f>IF(I476=0,"Unassigned",IF(SUMIFS('Material routes'!$Q$6:$Q$1505,'Material routes'!$B$6:$B$1505,A476)&gt;0,"Unassigned","T"&amp;_xlfn.MAXIFS('Material routes'!$P$6:$P$1505,'Material routes'!$B$6:$B$1505,A476)))</x:f>
        <x:v>T2</x:v>
      </x:c>
      <x:c r="I476" s="4" t="n">
        <x:f>SUM(COUNTIFS('Material routes'!$B$6:$B$1505,A476,'Material routes'!$C$6:$C$1505,"Ingredient candidate"),COUNTIFS('Material routes'!$B$6:$B$1505,A476,'Material routes'!$C$6:$C$1505,"Consumed input"),COUNTIFS('Material routes'!$B$6:$B$1505,A476,'Material routes'!$C$6:$C$1505,"Contained input"),COUNTIFS('Material routes'!$B$6:$B$1505,A476,'Material routes'!$C$6:$C$1505,"Transform input"))</x:f>
        <x:v>1</x:v>
      </x:c>
      <x:c r="J476" s="4" t="n">
        <x:f>COUNTIFS('Material routes'!$B$6:$B$1505,A476,'Material routes'!$C$6:$C$1505,"Output")</x:f>
        <x:v>1</x:v>
      </x:c>
      <x:c r="K476" s="4" t="n">
        <x:f>COUNTIFS('Material routes'!$B$6:$B$1505,A476,'Material routes'!$C$6:$C$1505,"Tool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Tools, fixtures, contained processing and required energy unresolved</x:v>
      </x:c>
      <x:c r="H477" s="4" t="str">
        <x:f>IF(I477=0,"Unassigned",IF(SUMIFS('Material routes'!$Q$6:$Q$1505,'Material routes'!$B$6:$B$1505,A477)&gt;0,"Unassigned","T"&amp;_xlfn.MAXIFS('Material routes'!$P$6:$P$1505,'Material routes'!$B$6:$B$1505,A477)))</x:f>
        <x:v>T1</x:v>
      </x:c>
      <x:c r="I477" s="4" t="n">
        <x:f>SUM(COUNTIFS('Material routes'!$B$6:$B$1505,A477,'Material routes'!$C$6:$C$1505,"Ingredient candidate"),COUNTIFS('Material routes'!$B$6:$B$1505,A477,'Material routes'!$C$6:$C$1505,"Consumed input"),COUNTIFS('Material routes'!$B$6:$B$1505,A477,'Material routes'!$C$6:$C$1505,"Contained input"),COUNTIFS('Material routes'!$B$6:$B$1505,A477,'Material routes'!$C$6:$C$1505,"Transform input"))</x:f>
        <x:v>1</x:v>
      </x:c>
      <x:c r="J477" s="4" t="n">
        <x:f>COUNTIFS('Material routes'!$B$6:$B$1505,A477,'Material routes'!$C$6:$C$1505,"Output")</x:f>
        <x:v>1</x:v>
      </x:c>
      <x:c r="K477" s="4" t="n">
        <x:f>COUNTIFS('Material routes'!$B$6:$B$1505,A477,'Material routes'!$C$6:$C$1505,"Tool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Tools, fixtures, contained processing and required energy unresolved</x:v>
      </x:c>
      <x:c r="H478" s="4" t="str">
        <x:f>IF(I478=0,"Unassigned",IF(SUMIFS('Material routes'!$Q$6:$Q$1505,'Material routes'!$B$6:$B$1505,A478)&gt;0,"Unassigned","T"&amp;_xlfn.MAXIFS('Material routes'!$P$6:$P$1505,'Material routes'!$B$6:$B$1505,A478)))</x:f>
        <x:v>T4</x:v>
      </x:c>
      <x:c r="I478" s="4" t="n">
        <x:f>SUM(COUNTIFS('Material routes'!$B$6:$B$1505,A478,'Material routes'!$C$6:$C$1505,"Ingredient candidate"),COUNTIFS('Material routes'!$B$6:$B$1505,A478,'Material routes'!$C$6:$C$1505,"Consumed input"),COUNTIFS('Material routes'!$B$6:$B$1505,A478,'Material routes'!$C$6:$C$1505,"Contained input"),COUNTIFS('Material routes'!$B$6:$B$1505,A478,'Material routes'!$C$6:$C$1505,"Transform input"))</x:f>
        <x:v>2</x:v>
      </x:c>
      <x:c r="J478" s="4" t="n">
        <x:f>COUNTIFS('Material routes'!$B$6:$B$1505,A478,'Material routes'!$C$6:$C$1505,"Output")</x:f>
        <x:v>1</x:v>
      </x:c>
      <x:c r="K478" s="4" t="n">
        <x:f>COUNTIFS('Material routes'!$B$6:$B$1505,A478,'Material routes'!$C$6:$C$1505,"Tool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Tools, fixtures, contained processing and required energy unresolved</x:v>
      </x:c>
      <x:c r="H479" s="4" t="str">
        <x:f>IF(I479=0,"Unassigned",IF(SUMIFS('Material routes'!$Q$6:$Q$1505,'Material routes'!$B$6:$B$1505,A479)&gt;0,"Unassigned","T"&amp;_xlfn.MAXIFS('Material routes'!$P$6:$P$1505,'Material routes'!$B$6:$B$1505,A479)))</x:f>
        <x:v>T1</x:v>
      </x:c>
      <x:c r="I479" s="4" t="n">
        <x:f>SUM(COUNTIFS('Material routes'!$B$6:$B$1505,A479,'Material routes'!$C$6:$C$1505,"Ingredient candidate"),COUNTIFS('Material routes'!$B$6:$B$1505,A479,'Material routes'!$C$6:$C$1505,"Consumed input"),COUNTIFS('Material routes'!$B$6:$B$1505,A479,'Material routes'!$C$6:$C$1505,"Contained input"),COUNTIFS('Material routes'!$B$6:$B$1505,A479,'Material routes'!$C$6:$C$1505,"Transform input"))</x:f>
        <x:v>1</x:v>
      </x:c>
      <x:c r="J479" s="4" t="n">
        <x:f>COUNTIFS('Material routes'!$B$6:$B$1505,A479,'Material routes'!$C$6:$C$1505,"Output")</x:f>
        <x:v>1</x:v>
      </x:c>
      <x:c r="K479" s="4" t="n">
        <x:f>COUNTIFS('Material routes'!$B$6:$B$1505,A479,'Material routes'!$C$6:$C$1505,"Tool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Tools, fixtures, contained processing and required energy unresolved</x:v>
      </x:c>
      <x:c r="H480" s="4" t="str">
        <x:f>IF(I480=0,"Unassigned",IF(SUMIFS('Material routes'!$Q$6:$Q$1505,'Material routes'!$B$6:$B$1505,A480)&gt;0,"Unassigned","T"&amp;_xlfn.MAXIFS('Material routes'!$P$6:$P$1505,'Material routes'!$B$6:$B$1505,A480)))</x:f>
        <x:v>T2</x:v>
      </x:c>
      <x:c r="I480" s="4" t="n">
        <x:f>SUM(COUNTIFS('Material routes'!$B$6:$B$1505,A480,'Material routes'!$C$6:$C$1505,"Ingredient candidate"),COUNTIFS('Material routes'!$B$6:$B$1505,A480,'Material routes'!$C$6:$C$1505,"Consumed input"),COUNTIFS('Material routes'!$B$6:$B$1505,A480,'Material routes'!$C$6:$C$1505,"Contained input"),COUNTIFS('Material routes'!$B$6:$B$1505,A480,'Material routes'!$C$6:$C$1505,"Transform input"))</x:f>
        <x:v>1</x:v>
      </x:c>
      <x:c r="J480" s="4" t="n">
        <x:f>COUNTIFS('Material routes'!$B$6:$B$1505,A480,'Material routes'!$C$6:$C$1505,"Output")</x:f>
        <x:v>1</x:v>
      </x:c>
      <x:c r="K480" s="4" t="n">
        <x:f>COUNTIFS('Material routes'!$B$6:$B$1505,A480,'Material routes'!$C$6:$C$1505,"Tool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Tools, fixtures, contained processing and required energy unresolved</x:v>
      </x:c>
      <x:c r="H481" s="4" t="str">
        <x:f>IF(I481=0,"Unassigned",IF(SUMIFS('Material routes'!$Q$6:$Q$1505,'Material routes'!$B$6:$B$1505,A481)&gt;0,"Unassigned","T"&amp;_xlfn.MAXIFS('Material routes'!$P$6:$P$1505,'Material routes'!$B$6:$B$1505,A481)))</x:f>
        <x:v>T3</x:v>
      </x:c>
      <x:c r="I481" s="4" t="n">
        <x:f>SUM(COUNTIFS('Material routes'!$B$6:$B$1505,A481,'Material routes'!$C$6:$C$1505,"Ingredient candidate"),COUNTIFS('Material routes'!$B$6:$B$1505,A481,'Material routes'!$C$6:$C$1505,"Consumed input"),COUNTIFS('Material routes'!$B$6:$B$1505,A481,'Material routes'!$C$6:$C$1505,"Contained input"),COUNTIFS('Material routes'!$B$6:$B$1505,A481,'Material routes'!$C$6:$C$1505,"Transform input"))</x:f>
        <x:v>2</x:v>
      </x:c>
      <x:c r="J481" s="4" t="n">
        <x:f>COUNTIFS('Material routes'!$B$6:$B$1505,A481,'Material routes'!$C$6:$C$1505,"Output")</x:f>
        <x:v>1</x:v>
      </x:c>
      <x:c r="K481" s="4" t="n">
        <x:f>COUNTIFS('Material routes'!$B$6:$B$1505,A481,'Material routes'!$C$6:$C$1505,"Tool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Tools, fixtures, contained processing and required energy unresolved</x:v>
      </x:c>
      <x:c r="H482" s="4" t="str">
        <x:f>IF(I482=0,"Unassigned",IF(SUMIFS('Material routes'!$Q$6:$Q$1505,'Material routes'!$B$6:$B$1505,A482)&gt;0,"Unassigned","T"&amp;_xlfn.MAXIFS('Material routes'!$P$6:$P$1505,'Material routes'!$B$6:$B$1505,A482)))</x:f>
        <x:v>T2</x:v>
      </x:c>
      <x:c r="I482" s="4" t="n">
        <x:f>SUM(COUNTIFS('Material routes'!$B$6:$B$1505,A482,'Material routes'!$C$6:$C$1505,"Ingredient candidate"),COUNTIFS('Material routes'!$B$6:$B$1505,A482,'Material routes'!$C$6:$C$1505,"Consumed input"),COUNTIFS('Material routes'!$B$6:$B$1505,A482,'Material routes'!$C$6:$C$1505,"Contained input"),COUNTIFS('Material routes'!$B$6:$B$1505,A482,'Material routes'!$C$6:$C$1505,"Transform input"))</x:f>
        <x:v>1</x:v>
      </x:c>
      <x:c r="J482" s="4" t="n">
        <x:f>COUNTIFS('Material routes'!$B$6:$B$1505,A482,'Material routes'!$C$6:$C$1505,"Output")</x:f>
        <x:v>1</x:v>
      </x:c>
      <x:c r="K482" s="4" t="n">
        <x:f>COUNTIFS('Material routes'!$B$6:$B$1505,A482,'Material routes'!$C$6:$C$1505,"Tool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Tools, fixtures, contained processing and required energy unresolved</x:v>
      </x:c>
      <x:c r="H483" s="4" t="str">
        <x:f>IF(I483=0,"Unassigned",IF(SUMIFS('Material routes'!$Q$6:$Q$1505,'Material routes'!$B$6:$B$1505,A483)&gt;0,"Unassigned","T"&amp;_xlfn.MAXIFS('Material routes'!$P$6:$P$1505,'Material routes'!$B$6:$B$1505,A483)))</x:f>
        <x:v>T2</x:v>
      </x:c>
      <x:c r="I483" s="4" t="n">
        <x:f>SUM(COUNTIFS('Material routes'!$B$6:$B$1505,A483,'Material routes'!$C$6:$C$1505,"Ingredient candidate"),COUNTIFS('Material routes'!$B$6:$B$1505,A483,'Material routes'!$C$6:$C$1505,"Consumed input"),COUNTIFS('Material routes'!$B$6:$B$1505,A483,'Material routes'!$C$6:$C$1505,"Contained input"),COUNTIFS('Material routes'!$B$6:$B$1505,A483,'Material routes'!$C$6:$C$1505,"Transform input"))</x:f>
        <x:v>1</x:v>
      </x:c>
      <x:c r="J483" s="4" t="n">
        <x:f>COUNTIFS('Material routes'!$B$6:$B$1505,A483,'Material routes'!$C$6:$C$1505,"Output")</x:f>
        <x:v>1</x:v>
      </x:c>
      <x:c r="K483" s="4" t="n">
        <x:f>COUNTIFS('Material routes'!$B$6:$B$1505,A483,'Material routes'!$C$6:$C$1505,"Tool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Tools, fixtures, contained processing and required energy unresolved</x:v>
      </x:c>
      <x:c r="H484" s="4" t="str">
        <x:f>IF(I484=0,"Unassigned",IF(SUMIFS('Material routes'!$Q$6:$Q$1505,'Material routes'!$B$6:$B$1505,A484)&gt;0,"Unassigned","T"&amp;_xlfn.MAXIFS('Material routes'!$P$6:$P$1505,'Material routes'!$B$6:$B$1505,A484)))</x:f>
        <x:v>T2</x:v>
      </x:c>
      <x:c r="I484" s="4" t="n">
        <x:f>SUM(COUNTIFS('Material routes'!$B$6:$B$1505,A484,'Material routes'!$C$6:$C$1505,"Ingredient candidate"),COUNTIFS('Material routes'!$B$6:$B$1505,A484,'Material routes'!$C$6:$C$1505,"Consumed input"),COUNTIFS('Material routes'!$B$6:$B$1505,A484,'Material routes'!$C$6:$C$1505,"Contained input"),COUNTIFS('Material routes'!$B$6:$B$1505,A484,'Material routes'!$C$6:$C$1505,"Transform input"))</x:f>
        <x:v>1</x:v>
      </x:c>
      <x:c r="J484" s="4" t="n">
        <x:f>COUNTIFS('Material routes'!$B$6:$B$1505,A484,'Material routes'!$C$6:$C$1505,"Output")</x:f>
        <x:v>1</x:v>
      </x:c>
      <x:c r="K484" s="4" t="n">
        <x:f>COUNTIFS('Material routes'!$B$6:$B$1505,A484,'Material routes'!$C$6:$C$1505,"Tool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Tools, fixtures, contained processing and required energy unresolved</x:v>
      </x:c>
      <x:c r="H485" s="4" t="str">
        <x:f>IF(I485=0,"Unassigned",IF(SUMIFS('Material routes'!$Q$6:$Q$1505,'Material routes'!$B$6:$B$1505,A485)&gt;0,"Unassigned","T"&amp;_xlfn.MAXIFS('Material routes'!$P$6:$P$1505,'Material routes'!$B$6:$B$1505,A485)))</x:f>
        <x:v>T2</x:v>
      </x:c>
      <x:c r="I485" s="4" t="n">
        <x:f>SUM(COUNTIFS('Material routes'!$B$6:$B$1505,A485,'Material routes'!$C$6:$C$1505,"Ingredient candidate"),COUNTIFS('Material routes'!$B$6:$B$1505,A485,'Material routes'!$C$6:$C$1505,"Consumed input"),COUNTIFS('Material routes'!$B$6:$B$1505,A485,'Material routes'!$C$6:$C$1505,"Contained input"),COUNTIFS('Material routes'!$B$6:$B$1505,A485,'Material routes'!$C$6:$C$1505,"Transform input"))</x:f>
        <x:v>1</x:v>
      </x:c>
      <x:c r="J485" s="4" t="n">
        <x:f>COUNTIFS('Material routes'!$B$6:$B$1505,A485,'Material routes'!$C$6:$C$1505,"Output")</x:f>
        <x:v>1</x:v>
      </x:c>
      <x:c r="K485" s="4" t="n">
        <x:f>COUNTIFS('Material routes'!$B$6:$B$1505,A485,'Material routes'!$C$6:$C$1505,"Tool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Tools, fixtures, contained processing and required energy unresolved</x:v>
      </x:c>
      <x:c r="H486" s="4" t="str">
        <x:f>IF(I486=0,"Unassigned",IF(SUMIFS('Material routes'!$Q$6:$Q$1505,'Material routes'!$B$6:$B$1505,A486)&gt;0,"Unassigned","T"&amp;_xlfn.MAXIFS('Material routes'!$P$6:$P$1505,'Material routes'!$B$6:$B$1505,A486)))</x:f>
        <x:v>Unassigned</x:v>
      </x:c>
      <x:c r="I486" s="4" t="n">
        <x:f>SUM(COUNTIFS('Material routes'!$B$6:$B$1505,A486,'Material routes'!$C$6:$C$1505,"Ingredient candidate"),COUNTIFS('Material routes'!$B$6:$B$1505,A486,'Material routes'!$C$6:$C$1505,"Consumed input"),COUNTIFS('Material routes'!$B$6:$B$1505,A486,'Material routes'!$C$6:$C$1505,"Contained input"),COUNTIFS('Material routes'!$B$6:$B$1505,A486,'Material routes'!$C$6:$C$1505,"Transform input"))</x:f>
        <x:v>1</x:v>
      </x:c>
      <x:c r="J486" s="4" t="n">
        <x:f>COUNTIFS('Material routes'!$B$6:$B$1505,A486,'Material routes'!$C$6:$C$1505,"Output")</x:f>
        <x:v>1</x:v>
      </x:c>
      <x:c r="K486" s="4" t="n">
        <x:f>COUNTIFS('Material routes'!$B$6:$B$1505,A486,'Material routes'!$C$6:$C$1505,"Tool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2fe332fc72194741"/>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routes'!$E$6:$E$1505,MATCH(U6,'Material routes'!$A$6:$A$1505,0)),"MISSING ID")</x:f>
        <x:v>Magnetite-rich stone</x:v>
      </x:c>
      <x:c r="B6" s="4" t="str">
        <x:f>IFERROR(INDEX('Material routes'!$F$6:$F$1505,MATCH(U6,'Material routes'!$A$6:$A$1505,0)),"MISSING ID")</x:f>
        <x:v>T0</x:v>
      </x:c>
      <x:c r="C6" s="4" t="str">
        <x:f>IFERROR(INDEX('Material routes'!$H$6:$H$1505,MATCH(U6,'Material routes'!$A$6:$A$1505,0)),"MISSING ID")</x:f>
        <x:v>Raw material</x:v>
      </x:c>
      <x:c r="D6" s="4" t="str">
        <x:f>IFERROR(INDEX('Material routes'!$G$6:$G$1505,MATCH(U6,'Material routes'!$A$6:$A$1505,0)),"MISSING ID")</x:f>
        <x:v>Mineral resources</x:v>
      </x:c>
      <x:c r="E6" s="4" t="str">
        <x:f>IFERROR(INDEX('Material routes'!$C$6:$C$1505,MATCH(U6,'Material routes'!$A$6:$A$1505,0)),"MISSING ID")</x:f>
        <x:v>Ingredient candidate</x:v>
      </x:c>
      <x:c r="F6" s="4" t="str">
        <x:f>IFERROR(INDEX('Material routes'!$E$6:$E$1505,MATCH(V6,'Material routes'!$A$6:$A$1505,0)),"MISSING ID")</x:f>
        <x:v>Iron-rich mineral feed</x:v>
      </x:c>
      <x:c r="G6" s="4" t="str">
        <x:f>IFERROR(INDEX('Material routes'!$F$6:$F$1505,MATCH(V6,'Material routes'!$A$6:$A$1505,0)),"MISSING ID")</x:f>
        <x:v>T1</x:v>
      </x:c>
      <x:c r="H6" s="4" t="str">
        <x:f>IFERROR(INDEX('Material routes'!$H$6:$H$1505,MATCH(V6,'Material routes'!$A$6:$A$1505,0)),"MISSING ID")</x:f>
        <x:v>Processed material</x:v>
      </x:c>
      <x:c r="I6" s="4" t="str">
        <x:f>IFERROR(INDEX('Material routes'!$G$6:$G$1505,MATCH(V6,'Material routes'!$A$6:$A$1505,0)),"MISSING ID")</x:f>
        <x:v>Manufactured stock</x:v>
      </x:c>
      <x:c r="J6" s="4" t="str">
        <x:f>IFERROR(INDEX('Material routes'!$B$6:$B$1505,MATCH(U6,'Material routes'!$A$6:$A$1505,0)),"MISSING ID")</x:f>
        <x:v>design.refine.natural.iron_feed</x:v>
      </x:c>
      <x:c r="K6" s="4" t="str">
        <x:f>IFERROR(INDEX('Crafting recipes'!$C$6:$C$1005,MATCH(J6,'Crafting recipes'!$A$6:$A$1005,0)),"MISSING ID")</x:f>
        <x:v>Material refinement</x:v>
      </x:c>
      <x:c r="L6" s="4" t="str">
        <x:f>IFERROR(INDEX('Material routes'!$K$6:$K$1505,MATCH(U6,'Material routes'!$A$6:$A$1505,0)),"MISSING ID")</x:f>
        <x:v>Proposal</x:v>
      </x:c>
      <x:c r="M6" s="4" t="str">
        <x:f>IFERROR(INDEX('Material routes'!$M$6:$M$1505,MATCH(U6,'Material routes'!$A$6:$A$1505,0)),"MISSING ID")</x:f>
        <x:v>Partial proposal</x:v>
      </x:c>
      <x:c r="N6" s="4" t="str">
        <x:f>IF(IFERROR(INDEX('Material routes'!$I$6:$I$1005,MATCH(U6,'Material routes'!$A$6:$A$1005,0)),"MISSING ID")=0,"",IFERROR(INDEX('Material routes'!$I$6:$I$1005,MATCH(U6,'Material routes'!$A$6:$A$1005,0)),"MISSING ID"))</x:f>
      </x:c>
      <x:c r="O6" s="4" t="str">
        <x:f>IFERROR(INDEX('Material routes'!$J$6:$J$1505,MATCH(U6,'Material routes'!$A$6:$A$1505,0)),"MISSING ID")</x:f>
        <x:v>Unspecified</x:v>
      </x:c>
      <x:c r="P6" s="4" t="str">
        <x:f>IF(IFERROR(INDEX('Material routes'!$I$6:$I$1005,MATCH(V6,'Material routes'!$A$6:$A$1005,0)),"MISSING ID")=0,"",IFERROR(INDEX('Material routes'!$I$6:$I$1005,MATCH(V6,'Material routes'!$A$6:$A$1005,0)),"MISSING ID"))</x:f>
      </x:c>
      <x:c r="Q6" s="4" t="str">
        <x:f>IFERROR(INDEX('Material routes'!$J$6:$J$1505,MATCH(V6,'Material routes'!$A$6:$A$1505,0)),"MISSING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routes'!$D$6:$D$1505,MATCH(U6,'Material routes'!$A$6:$A$1505,0)),"MISSING ID")</x:f>
        <x:v>proposal.natural.magnetite</x:v>
      </x:c>
      <x:c r="T6" s="4" t="str">
        <x:f>IFERROR(INDEX('Material routes'!$D$6:$D$1505,MATCH(V6,'Material routes'!$A$6:$A$1505,0)),"MISSING ID")</x:f>
        <x:v>proposal.natural.iron_feed</x:v>
      </x:c>
      <x:c r="U6" s="4" t="str">
        <x:v>material.route.001</x:v>
      </x:c>
      <x:c r="V6" s="4" t="str">
        <x:v>output.design.refine.natural.iron_feed</x:v>
      </x:c>
    </x:row>
    <x:row r="7" ht="85" customHeight="1">
      <x:c r="A7" s="4" t="str">
        <x:f>IFERROR(INDEX('Material routes'!$E$6:$E$1505,MATCH(U7,'Material routes'!$A$6:$A$1505,0)),"MISSING ID")</x:f>
        <x:v>Emery-bearing lumps</x:v>
      </x:c>
      <x:c r="B7" s="4" t="str">
        <x:f>IFERROR(INDEX('Material routes'!$F$6:$F$1505,MATCH(U7,'Material routes'!$A$6:$A$1505,0)),"MISSING ID")</x:f>
        <x:v>T0</x:v>
      </x:c>
      <x:c r="C7" s="4" t="str">
        <x:f>IFERROR(INDEX('Material routes'!$H$6:$H$1505,MATCH(U7,'Material routes'!$A$6:$A$1505,0)),"MISSING ID")</x:f>
        <x:v>Raw material</x:v>
      </x:c>
      <x:c r="D7" s="4" t="str">
        <x:f>IFERROR(INDEX('Material routes'!$G$6:$G$1505,MATCH(U7,'Material routes'!$A$6:$A$1505,0)),"MISSING ID")</x:f>
        <x:v>Mineral resources</x:v>
      </x:c>
      <x:c r="E7" s="4" t="str">
        <x:f>IFERROR(INDEX('Material routes'!$C$6:$C$1505,MATCH(U7,'Material routes'!$A$6:$A$1505,0)),"MISSING ID")</x:f>
        <x:v>Ingredient candidate</x:v>
      </x:c>
      <x:c r="F7" s="4" t="str">
        <x:f>IFERROR(INDEX('Material routes'!$E$6:$E$1505,MATCH(V7,'Material routes'!$A$6:$A$1505,0)),"MISSING ID")</x:f>
        <x:v>Graded abrasive grit</x:v>
      </x:c>
      <x:c r="G7" s="4" t="str">
        <x:f>IFERROR(INDEX('Material routes'!$F$6:$F$1505,MATCH(V7,'Material routes'!$A$6:$A$1505,0)),"MISSING ID")</x:f>
        <x:v>T1</x:v>
      </x:c>
      <x:c r="H7" s="4" t="str">
        <x:f>IFERROR(INDEX('Material routes'!$H$6:$H$1505,MATCH(V7,'Material routes'!$A$6:$A$1505,0)),"MISSING ID")</x:f>
        <x:v>Processed material</x:v>
      </x:c>
      <x:c r="I7" s="4" t="str">
        <x:f>IFERROR(INDEX('Material routes'!$G$6:$G$1505,MATCH(V7,'Material routes'!$A$6:$A$1505,0)),"MISSING ID")</x:f>
        <x:v>Manufactured stock</x:v>
      </x:c>
      <x:c r="J7" s="4" t="str">
        <x:f>IFERROR(INDEX('Material routes'!$B$6:$B$1505,MATCH(U7,'Material routes'!$A$6:$A$1505,0)),"MISSING ID")</x:f>
        <x:v>design.refine.natural.abrasive</x:v>
      </x:c>
      <x:c r="K7" s="4" t="str">
        <x:f>IFERROR(INDEX('Crafting recipes'!$C$6:$C$1005,MATCH(J7,'Crafting recipes'!$A$6:$A$1005,0)),"MISSING ID")</x:f>
        <x:v>Material refinement</x:v>
      </x:c>
      <x:c r="L7" s="4" t="str">
        <x:f>IFERROR(INDEX('Material routes'!$K$6:$K$1505,MATCH(U7,'Material routes'!$A$6:$A$1505,0)),"MISSING ID")</x:f>
        <x:v>Proposal</x:v>
      </x:c>
      <x:c r="M7" s="4" t="str">
        <x:f>IFERROR(INDEX('Material routes'!$M$6:$M$1505,MATCH(U7,'Material routes'!$A$6:$A$1505,0)),"MISSING ID")</x:f>
        <x:v>Partial proposal</x:v>
      </x:c>
      <x:c r="N7" s="4" t="str">
        <x:f>IF(IFERROR(INDEX('Material routes'!$I$6:$I$1005,MATCH(U7,'Material routes'!$A$6:$A$1005,0)),"MISSING ID")=0,"",IFERROR(INDEX('Material routes'!$I$6:$I$1005,MATCH(U7,'Material routes'!$A$6:$A$1005,0)),"MISSING ID"))</x:f>
      </x:c>
      <x:c r="O7" s="4" t="str">
        <x:f>IFERROR(INDEX('Material routes'!$J$6:$J$1505,MATCH(U7,'Material routes'!$A$6:$A$1505,0)),"MISSING ID")</x:f>
        <x:v>Unspecified</x:v>
      </x:c>
      <x:c r="P7" s="4" t="str">
        <x:f>IF(IFERROR(INDEX('Material routes'!$I$6:$I$1005,MATCH(V7,'Material routes'!$A$6:$A$1005,0)),"MISSING ID")=0,"",IFERROR(INDEX('Material routes'!$I$6:$I$1005,MATCH(V7,'Material routes'!$A$6:$A$1005,0)),"MISSING ID"))</x:f>
      </x:c>
      <x:c r="Q7" s="4" t="str">
        <x:f>IFERROR(INDEX('Material routes'!$J$6:$J$1505,MATCH(V7,'Material routes'!$A$6:$A$1505,0)),"MISSING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routes'!$D$6:$D$1505,MATCH(U7,'Material routes'!$A$6:$A$1505,0)),"MISSING ID")</x:f>
        <x:v>proposal.raw.emery</x:v>
      </x:c>
      <x:c r="T7" s="4" t="str">
        <x:f>IFERROR(INDEX('Material routes'!$D$6:$D$1505,MATCH(V7,'Material routes'!$A$6:$A$1505,0)),"MISSING ID")</x:f>
        <x:v>proposal.natural.abrasive</x:v>
      </x:c>
      <x:c r="U7" s="4" t="str">
        <x:v>material.route.003</x:v>
      </x:c>
      <x:c r="V7" s="4" t="str">
        <x:v>output.design.refine.natural.abrasive</x:v>
      </x:c>
    </x:row>
    <x:row r="8" ht="85" customHeight="1">
      <x:c r="A8" s="4" t="str">
        <x:f>IFERROR(INDEX('Material routes'!$E$6:$E$1505,MATCH(U8,'Material routes'!$A$6:$A$1505,0)),"MISSING ID")</x:f>
        <x:v>Graphite-bearing stone</x:v>
      </x:c>
      <x:c r="B8" s="4" t="str">
        <x:f>IFERROR(INDEX('Material routes'!$F$6:$F$1505,MATCH(U8,'Material routes'!$A$6:$A$1505,0)),"MISSING ID")</x:f>
        <x:v>T0</x:v>
      </x:c>
      <x:c r="C8" s="4" t="str">
        <x:f>IFERROR(INDEX('Material routes'!$H$6:$H$1505,MATCH(U8,'Material routes'!$A$6:$A$1505,0)),"MISSING ID")</x:f>
        <x:v>Raw material</x:v>
      </x:c>
      <x:c r="D8" s="4" t="str">
        <x:f>IFERROR(INDEX('Material routes'!$G$6:$G$1505,MATCH(U8,'Material routes'!$A$6:$A$1505,0)),"MISSING ID")</x:f>
        <x:v>Mineral resources</x:v>
      </x:c>
      <x:c r="E8" s="4" t="str">
        <x:f>IFERROR(INDEX('Material routes'!$C$6:$C$1505,MATCH(U8,'Material routes'!$A$6:$A$1505,0)),"MISSING ID")</x:f>
        <x:v>Ingredient candidate</x:v>
      </x:c>
      <x:c r="F8" s="4" t="str">
        <x:f>IFERROR(INDEX('Material routes'!$E$6:$E$1505,MATCH(V8,'Material routes'!$A$6:$A$1505,0)),"MISSING ID")</x:f>
        <x:v>Graded graphite flakes</x:v>
      </x:c>
      <x:c r="G8" s="4" t="str">
        <x:f>IFERROR(INDEX('Material routes'!$F$6:$F$1505,MATCH(V8,'Material routes'!$A$6:$A$1505,0)),"MISSING ID")</x:f>
        <x:v>T1</x:v>
      </x:c>
      <x:c r="H8" s="4" t="str">
        <x:f>IFERROR(INDEX('Material routes'!$H$6:$H$1505,MATCH(V8,'Material routes'!$A$6:$A$1505,0)),"MISSING ID")</x:f>
        <x:v>Processed material</x:v>
      </x:c>
      <x:c r="I8" s="4" t="str">
        <x:f>IFERROR(INDEX('Material routes'!$G$6:$G$1505,MATCH(V8,'Material routes'!$A$6:$A$1505,0)),"MISSING ID")</x:f>
        <x:v>Manufactured stock</x:v>
      </x:c>
      <x:c r="J8" s="4" t="str">
        <x:f>IFERROR(INDEX('Material routes'!$B$6:$B$1505,MATCH(U8,'Material routes'!$A$6:$A$1505,0)),"MISSING ID")</x:f>
        <x:v>design.refine.natural.carbon</x:v>
      </x:c>
      <x:c r="K8" s="4" t="str">
        <x:f>IFERROR(INDEX('Crafting recipes'!$C$6:$C$1005,MATCH(J8,'Crafting recipes'!$A$6:$A$1005,0)),"MISSING ID")</x:f>
        <x:v>Material refinement</x:v>
      </x:c>
      <x:c r="L8" s="4" t="str">
        <x:f>IFERROR(INDEX('Material routes'!$K$6:$K$1505,MATCH(U8,'Material routes'!$A$6:$A$1505,0)),"MISSING ID")</x:f>
        <x:v>Proposal</x:v>
      </x:c>
      <x:c r="M8" s="4" t="str">
        <x:f>IFERROR(INDEX('Material routes'!$M$6:$M$1505,MATCH(U8,'Material routes'!$A$6:$A$1505,0)),"MISSING ID")</x:f>
        <x:v>Partial proposal</x:v>
      </x:c>
      <x:c r="N8" s="4" t="str">
        <x:f>IF(IFERROR(INDEX('Material routes'!$I$6:$I$1005,MATCH(U8,'Material routes'!$A$6:$A$1005,0)),"MISSING ID")=0,"",IFERROR(INDEX('Material routes'!$I$6:$I$1005,MATCH(U8,'Material routes'!$A$6:$A$1005,0)),"MISSING ID"))</x:f>
      </x:c>
      <x:c r="O8" s="4" t="str">
        <x:f>IFERROR(INDEX('Material routes'!$J$6:$J$1505,MATCH(U8,'Material routes'!$A$6:$A$1505,0)),"MISSING ID")</x:f>
        <x:v>Unspecified</x:v>
      </x:c>
      <x:c r="P8" s="4" t="str">
        <x:f>IF(IFERROR(INDEX('Material routes'!$I$6:$I$1005,MATCH(V8,'Material routes'!$A$6:$A$1005,0)),"MISSING ID")=0,"",IFERROR(INDEX('Material routes'!$I$6:$I$1005,MATCH(V8,'Material routes'!$A$6:$A$1005,0)),"MISSING ID"))</x:f>
      </x:c>
      <x:c r="Q8" s="4" t="str">
        <x:f>IFERROR(INDEX('Material routes'!$J$6:$J$1505,MATCH(V8,'Material routes'!$A$6:$A$1505,0)),"MISSING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routes'!$D$6:$D$1505,MATCH(U8,'Material routes'!$A$6:$A$1505,0)),"MISSING ID")</x:f>
        <x:v>proposal.natural.graphite</x:v>
      </x:c>
      <x:c r="T8" s="4" t="str">
        <x:f>IFERROR(INDEX('Material routes'!$D$6:$D$1505,MATCH(V8,'Material routes'!$A$6:$A$1505,0)),"MISSING ID")</x:f>
        <x:v>proposal.natural.carbon</x:v>
      </x:c>
      <x:c r="U8" s="4" t="str">
        <x:v>material.route.004</x:v>
      </x:c>
      <x:c r="V8" s="4" t="str">
        <x:v>output.design.refine.natural.carbon</x:v>
      </x:c>
    </x:row>
    <x:row r="9" ht="85" customHeight="1">
      <x:c r="A9" s="4" t="str">
        <x:f>IFERROR(INDEX('Material routes'!$E$6:$E$1505,MATCH(U9,'Material routes'!$A$6:$A$1505,0)),"MISSING ID")</x:f>
        <x:v>Carbonate stone</x:v>
      </x:c>
      <x:c r="B9" s="4" t="str">
        <x:f>IFERROR(INDEX('Material routes'!$F$6:$F$1505,MATCH(U9,'Material routes'!$A$6:$A$1505,0)),"MISSING ID")</x:f>
        <x:v>T0</x:v>
      </x:c>
      <x:c r="C9" s="4" t="str">
        <x:f>IFERROR(INDEX('Material routes'!$H$6:$H$1505,MATCH(U9,'Material routes'!$A$6:$A$1505,0)),"MISSING ID")</x:f>
        <x:v>Raw material</x:v>
      </x:c>
      <x:c r="D9" s="4" t="str">
        <x:f>IFERROR(INDEX('Material routes'!$G$6:$G$1505,MATCH(U9,'Material routes'!$A$6:$A$1505,0)),"MISSING ID")</x:f>
        <x:v>Mineral resources</x:v>
      </x:c>
      <x:c r="E9" s="4" t="str">
        <x:f>IFERROR(INDEX('Material routes'!$C$6:$C$1505,MATCH(U9,'Material routes'!$A$6:$A$1505,0)),"MISSING ID")</x:f>
        <x:v>Ingredient candidate</x:v>
      </x:c>
      <x:c r="F9" s="4" t="str">
        <x:f>IFERROR(INDEX('Material routes'!$E$6:$E$1505,MATCH(V9,'Material routes'!$A$6:$A$1505,0)),"MISSING ID")</x:f>
        <x:v>Calcined mineral binder</x:v>
      </x:c>
      <x:c r="G9" s="4" t="str">
        <x:f>IFERROR(INDEX('Material routes'!$F$6:$F$1505,MATCH(V9,'Material routes'!$A$6:$A$1505,0)),"MISSING ID")</x:f>
        <x:v>T1</x:v>
      </x:c>
      <x:c r="H9" s="4" t="str">
        <x:f>IFERROR(INDEX('Material routes'!$H$6:$H$1505,MATCH(V9,'Material routes'!$A$6:$A$1505,0)),"MISSING ID")</x:f>
        <x:v>Processed material</x:v>
      </x:c>
      <x:c r="I9" s="4" t="str">
        <x:f>IFERROR(INDEX('Material routes'!$G$6:$G$1505,MATCH(V9,'Material routes'!$A$6:$A$1505,0)),"MISSING ID")</x:f>
        <x:v>Manufactured stock</x:v>
      </x:c>
      <x:c r="J9" s="4" t="str">
        <x:f>IFERROR(INDEX('Material routes'!$B$6:$B$1505,MATCH(U9,'Material routes'!$A$6:$A$1505,0)),"MISSING ID")</x:f>
        <x:v>design.refine.natural.lime</x:v>
      </x:c>
      <x:c r="K9" s="4" t="str">
        <x:f>IFERROR(INDEX('Crafting recipes'!$C$6:$C$1005,MATCH(J9,'Crafting recipes'!$A$6:$A$1005,0)),"MISSING ID")</x:f>
        <x:v>Material refinement</x:v>
      </x:c>
      <x:c r="L9" s="4" t="str">
        <x:f>IFERROR(INDEX('Material routes'!$K$6:$K$1505,MATCH(U9,'Material routes'!$A$6:$A$1505,0)),"MISSING ID")</x:f>
        <x:v>Proposal</x:v>
      </x:c>
      <x:c r="M9" s="4" t="str">
        <x:f>IFERROR(INDEX('Material routes'!$M$6:$M$1505,MATCH(U9,'Material routes'!$A$6:$A$1505,0)),"MISSING ID")</x:f>
        <x:v>Partial proposal</x:v>
      </x:c>
      <x:c r="N9" s="4" t="str">
        <x:f>IF(IFERROR(INDEX('Material routes'!$I$6:$I$1005,MATCH(U9,'Material routes'!$A$6:$A$1005,0)),"MISSING ID")=0,"",IFERROR(INDEX('Material routes'!$I$6:$I$1005,MATCH(U9,'Material routes'!$A$6:$A$1005,0)),"MISSING ID"))</x:f>
      </x:c>
      <x:c r="O9" s="4" t="str">
        <x:f>IFERROR(INDEX('Material routes'!$J$6:$J$1505,MATCH(U9,'Material routes'!$A$6:$A$1505,0)),"MISSING ID")</x:f>
        <x:v>Unspecified</x:v>
      </x:c>
      <x:c r="P9" s="4" t="str">
        <x:f>IF(IFERROR(INDEX('Material routes'!$I$6:$I$1005,MATCH(V9,'Material routes'!$A$6:$A$1005,0)),"MISSING ID")=0,"",IFERROR(INDEX('Material routes'!$I$6:$I$1005,MATCH(V9,'Material routes'!$A$6:$A$1005,0)),"MISSING ID"))</x:f>
      </x:c>
      <x:c r="Q9" s="4" t="str">
        <x:f>IFERROR(INDEX('Material routes'!$J$6:$J$1505,MATCH(V9,'Material routes'!$A$6:$A$1505,0)),"MISSING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routes'!$D$6:$D$1505,MATCH(U9,'Material routes'!$A$6:$A$1505,0)),"MISSING ID")</x:f>
        <x:v>proposal.natural.carbonate</x:v>
      </x:c>
      <x:c r="T9" s="4" t="str">
        <x:f>IFERROR(INDEX('Material routes'!$D$6:$D$1505,MATCH(V9,'Material routes'!$A$6:$A$1505,0)),"MISSING ID")</x:f>
        <x:v>proposal.natural.lime</x:v>
      </x:c>
      <x:c r="U9" s="4" t="str">
        <x:v>material.route.005</x:v>
      </x:c>
      <x:c r="V9" s="4" t="str">
        <x:v>output.design.refine.natural.lime</x:v>
      </x:c>
    </x:row>
    <x:row r="10" ht="85" customHeight="1">
      <x:c r="A10" s="4" t="str">
        <x:f>IFERROR(INDEX('Material routes'!$E$6:$E$1505,MATCH(U10,'Material routes'!$A$6:$A$1505,0)),"MISSING ID")</x:f>
        <x:v>Broken ceramic shards</x:v>
      </x:c>
      <x:c r="B10" s="4" t="str">
        <x:f>IFERROR(INDEX('Material routes'!$F$6:$F$1505,MATCH(U10,'Material routes'!$A$6:$A$1505,0)),"MISSING ID")</x:f>
        <x:v>T0</x:v>
      </x:c>
      <x:c r="C10" s="4" t="str">
        <x:f>IFERROR(INDEX('Material routes'!$H$6:$H$1505,MATCH(U10,'Material routes'!$A$6:$A$1505,0)),"MISSING ID")</x:f>
        <x:v>Raw material</x:v>
      </x:c>
      <x:c r="D10" s="4" t="str">
        <x:f>IFERROR(INDEX('Material routes'!$G$6:$G$1505,MATCH(U10,'Material routes'!$A$6:$A$1505,0)),"MISSING ID")</x:f>
        <x:v>Salvage feedstock</x:v>
      </x:c>
      <x:c r="E10" s="4" t="str">
        <x:f>IFERROR(INDEX('Material routes'!$C$6:$C$1505,MATCH(U10,'Material routes'!$A$6:$A$1505,0)),"MISSING ID")</x:f>
        <x:v>Ingredient candidate</x:v>
      </x:c>
      <x:c r="F10" s="4" t="str">
        <x:f>IFERROR(INDEX('Material routes'!$E$6:$E$1505,MATCH(V10,'Material routes'!$A$6:$A$1505,0)),"MISSING ID")</x:f>
        <x:v>Crushed fired ceramic grit</x:v>
      </x:c>
      <x:c r="G10" s="4" t="str">
        <x:f>IFERROR(INDEX('Material routes'!$F$6:$F$1505,MATCH(V10,'Material routes'!$A$6:$A$1505,0)),"MISSING ID")</x:f>
        <x:v>T1</x:v>
      </x:c>
      <x:c r="H10" s="4" t="str">
        <x:f>IFERROR(INDEX('Material routes'!$H$6:$H$1505,MATCH(V10,'Material routes'!$A$6:$A$1505,0)),"MISSING ID")</x:f>
        <x:v>Processed material</x:v>
      </x:c>
      <x:c r="I10" s="4" t="str">
        <x:f>IFERROR(INDEX('Material routes'!$G$6:$G$1505,MATCH(V10,'Material routes'!$A$6:$A$1505,0)),"MISSING ID")</x:f>
        <x:v>Manufactured stock</x:v>
      </x:c>
      <x:c r="J10" s="4" t="str">
        <x:f>IFERROR(INDEX('Material routes'!$B$6:$B$1505,MATCH(U10,'Material routes'!$A$6:$A$1505,0)),"MISSING ID")</x:f>
        <x:v>design.refine.ceramic.grog</x:v>
      </x:c>
      <x:c r="K10" s="4" t="str">
        <x:f>IFERROR(INDEX('Crafting recipes'!$C$6:$C$1005,MATCH(J10,'Crafting recipes'!$A$6:$A$1005,0)),"MISSING ID")</x:f>
        <x:v>Material refinement</x:v>
      </x:c>
      <x:c r="L10" s="4" t="str">
        <x:f>IFERROR(INDEX('Material routes'!$K$6:$K$1505,MATCH(U10,'Material routes'!$A$6:$A$1505,0)),"MISSING ID")</x:f>
        <x:v>Proposal</x:v>
      </x:c>
      <x:c r="M10" s="4" t="str">
        <x:f>IFERROR(INDEX('Material routes'!$M$6:$M$1505,MATCH(U10,'Material routes'!$A$6:$A$1505,0)),"MISSING ID")</x:f>
        <x:v>Partial proposal</x:v>
      </x:c>
      <x:c r="N10" s="4" t="str">
        <x:f>IF(IFERROR(INDEX('Material routes'!$I$6:$I$1005,MATCH(U10,'Material routes'!$A$6:$A$1005,0)),"MISSING ID")=0,"",IFERROR(INDEX('Material routes'!$I$6:$I$1005,MATCH(U10,'Material routes'!$A$6:$A$1005,0)),"MISSING ID"))</x:f>
      </x:c>
      <x:c r="O10" s="4" t="str">
        <x:f>IFERROR(INDEX('Material routes'!$J$6:$J$1505,MATCH(U10,'Material routes'!$A$6:$A$1505,0)),"MISSING ID")</x:f>
        <x:v>Unspecified</x:v>
      </x:c>
      <x:c r="P10" s="4" t="str">
        <x:f>IF(IFERROR(INDEX('Material routes'!$I$6:$I$1005,MATCH(V10,'Material routes'!$A$6:$A$1005,0)),"MISSING ID")=0,"",IFERROR(INDEX('Material routes'!$I$6:$I$1005,MATCH(V10,'Material routes'!$A$6:$A$1005,0)),"MISSING ID"))</x:f>
      </x:c>
      <x:c r="Q10" s="4" t="str">
        <x:f>IFERROR(INDEX('Material routes'!$J$6:$J$1505,MATCH(V10,'Material routes'!$A$6:$A$1505,0)),"MISSING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routes'!$D$6:$D$1505,MATCH(U10,'Material routes'!$A$6:$A$1505,0)),"MISSING ID")</x:f>
        <x:v>proposal.raw.ceramic_shards</x:v>
      </x:c>
      <x:c r="T10" s="4" t="str">
        <x:f>IFERROR(INDEX('Material routes'!$D$6:$D$1505,MATCH(V10,'Material routes'!$A$6:$A$1505,0)),"MISSING ID")</x:f>
        <x:v>proposal.ceramic.grog</x:v>
      </x:c>
      <x:c r="U10" s="4" t="str">
        <x:v>material.route.006</x:v>
      </x:c>
      <x:c r="V10" s="4" t="str">
        <x:v>output.design.refine.ceramic.grog</x:v>
      </x:c>
    </x:row>
    <x:row r="11" ht="85" customHeight="1">
      <x:c r="A11" s="4" t="str">
        <x:f>IFERROR(INDEX('Material routes'!$E$6:$E$1505,MATCH(U11,'Material routes'!$A$6:$A$1505,0)),"MISSING ID")</x:f>
        <x:v>Claystone</x:v>
      </x:c>
      <x:c r="B11" s="4" t="str">
        <x:f>IFERROR(INDEX('Material routes'!$F$6:$F$1505,MATCH(U11,'Material routes'!$A$6:$A$1505,0)),"MISSING ID")</x:f>
        <x:v>T0</x:v>
      </x:c>
      <x:c r="C11" s="4" t="str">
        <x:f>IFERROR(INDEX('Material routes'!$H$6:$H$1505,MATCH(U11,'Material routes'!$A$6:$A$1505,0)),"MISSING ID")</x:f>
        <x:v>Raw material</x:v>
      </x:c>
      <x:c r="D11" s="4" t="str">
        <x:f>IFERROR(INDEX('Material routes'!$G$6:$G$1505,MATCH(U11,'Material routes'!$A$6:$A$1505,0)),"MISSING ID")</x:f>
        <x:v>Mineral resources</x:v>
      </x:c>
      <x:c r="E11" s="4" t="str">
        <x:f>IFERROR(INDEX('Material routes'!$C$6:$C$1505,MATCH(U11,'Material routes'!$A$6:$A$1505,0)),"MISSING ID")</x:f>
        <x:v>Ingredient candidate</x:v>
      </x:c>
      <x:c r="F11" s="4" t="str">
        <x:f>IFERROR(INDEX('Material routes'!$E$6:$E$1505,MATCH(V11,'Material routes'!$A$6:$A$1505,0)),"MISSING ID")</x:f>
        <x:v>Prepared ceramic body feed</x:v>
      </x:c>
      <x:c r="G11" s="4" t="str">
        <x:f>IFERROR(INDEX('Material routes'!$F$6:$F$1505,MATCH(V11,'Material routes'!$A$6:$A$1505,0)),"MISSING ID")</x:f>
        <x:v>T1</x:v>
      </x:c>
      <x:c r="H11" s="4" t="str">
        <x:f>IFERROR(INDEX('Material routes'!$H$6:$H$1505,MATCH(V11,'Material routes'!$A$6:$A$1505,0)),"MISSING ID")</x:f>
        <x:v>Processed material</x:v>
      </x:c>
      <x:c r="I11" s="4" t="str">
        <x:f>IFERROR(INDEX('Material routes'!$G$6:$G$1505,MATCH(V11,'Material routes'!$A$6:$A$1505,0)),"MISSING ID")</x:f>
        <x:v>Manufactured stock</x:v>
      </x:c>
      <x:c r="J11" s="4" t="str">
        <x:f>IFERROR(INDEX('Material routes'!$B$6:$B$1505,MATCH(U11,'Material routes'!$A$6:$A$1505,0)),"MISSING ID")</x:f>
        <x:v>design.refine.ceramic.body_feed</x:v>
      </x:c>
      <x:c r="K11" s="4" t="str">
        <x:f>IFERROR(INDEX('Crafting recipes'!$C$6:$C$1005,MATCH(J11,'Crafting recipes'!$A$6:$A$1005,0)),"MISSING ID")</x:f>
        <x:v>Material refinement</x:v>
      </x:c>
      <x:c r="L11" s="4" t="str">
        <x:f>IFERROR(INDEX('Material routes'!$K$6:$K$1505,MATCH(U11,'Material routes'!$A$6:$A$1505,0)),"MISSING ID")</x:f>
        <x:v>Proposal</x:v>
      </x:c>
      <x:c r="M11" s="4" t="str">
        <x:f>IFERROR(INDEX('Material routes'!$M$6:$M$1505,MATCH(U11,'Material routes'!$A$6:$A$1505,0)),"MISSING ID")</x:f>
        <x:v>Partial proposal</x:v>
      </x:c>
      <x:c r="N11" s="4" t="str">
        <x:f>IF(IFERROR(INDEX('Material routes'!$I$6:$I$1005,MATCH(U11,'Material routes'!$A$6:$A$1005,0)),"MISSING ID")=0,"",IFERROR(INDEX('Material routes'!$I$6:$I$1005,MATCH(U11,'Material routes'!$A$6:$A$1005,0)),"MISSING ID"))</x:f>
      </x:c>
      <x:c r="O11" s="4" t="str">
        <x:f>IFERROR(INDEX('Material routes'!$J$6:$J$1505,MATCH(U11,'Material routes'!$A$6:$A$1505,0)),"MISSING ID")</x:f>
        <x:v>Unspecified</x:v>
      </x:c>
      <x:c r="P11" s="4" t="str">
        <x:f>IF(IFERROR(INDEX('Material routes'!$I$6:$I$1005,MATCH(V11,'Material routes'!$A$6:$A$1005,0)),"MISSING ID")=0,"",IFERROR(INDEX('Material routes'!$I$6:$I$1005,MATCH(V11,'Material routes'!$A$6:$A$1005,0)),"MISSING ID"))</x:f>
      </x:c>
      <x:c r="Q11" s="4" t="str">
        <x:f>IFERROR(INDEX('Material routes'!$J$6:$J$1505,MATCH(V11,'Material routes'!$A$6:$A$1505,0)),"MISSING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routes'!$D$6:$D$1505,MATCH(U11,'Material routes'!$A$6:$A$1505,0)),"MISSING ID")</x:f>
        <x:v>proposal.natural.claystone</x:v>
      </x:c>
      <x:c r="T11" s="4" t="str">
        <x:f>IFERROR(INDEX('Material routes'!$D$6:$D$1505,MATCH(V11,'Material routes'!$A$6:$A$1505,0)),"MISSING ID")</x:f>
        <x:v>proposal.ceramic.body_feed</x:v>
      </x:c>
      <x:c r="U11" s="4" t="str">
        <x:v>material.route.007</x:v>
      </x:c>
      <x:c r="V11" s="4" t="str">
        <x:v>output.design.refine.ceramic.body_feed</x:v>
      </x:c>
    </x:row>
    <x:row r="12" ht="85" customHeight="1">
      <x:c r="A12" s="4" t="str">
        <x:f>IFERROR(INDEX('Material routes'!$E$6:$E$1505,MATCH(U12,'Material routes'!$A$6:$A$1505,0)),"MISSING ID")</x:f>
        <x:v>Raw borate minerals</x:v>
      </x:c>
      <x:c r="B12" s="4" t="str">
        <x:f>IFERROR(INDEX('Material routes'!$F$6:$F$1505,MATCH(U12,'Material routes'!$A$6:$A$1505,0)),"MISSING ID")</x:f>
        <x:v>T0</x:v>
      </x:c>
      <x:c r="C12" s="4" t="str">
        <x:f>IFERROR(INDEX('Material routes'!$H$6:$H$1505,MATCH(U12,'Material routes'!$A$6:$A$1505,0)),"MISSING ID")</x:f>
        <x:v>Raw material</x:v>
      </x:c>
      <x:c r="D12" s="4" t="str">
        <x:f>IFERROR(INDEX('Material routes'!$G$6:$G$1505,MATCH(U12,'Material routes'!$A$6:$A$1505,0)),"MISSING ID")</x:f>
        <x:v>Mineral resources</x:v>
      </x:c>
      <x:c r="E12" s="4" t="str">
        <x:f>IFERROR(INDEX('Material routes'!$C$6:$C$1505,MATCH(U12,'Material routes'!$A$6:$A$1505,0)),"MISSING ID")</x:f>
        <x:v>Ingredient candidate</x:v>
      </x:c>
      <x:c r="F12" s="4" t="str">
        <x:f>IFERROR(INDEX('Material routes'!$E$6:$E$1505,MATCH(V12,'Material routes'!$A$6:$A$1505,0)),"MISSING ID")</x:f>
        <x:v>Prepared glaze feed</x:v>
      </x:c>
      <x:c r="G12" s="4" t="str">
        <x:f>IFERROR(INDEX('Material routes'!$F$6:$F$1505,MATCH(V12,'Material routes'!$A$6:$A$1505,0)),"MISSING ID")</x:f>
        <x:v>T1</x:v>
      </x:c>
      <x:c r="H12" s="4" t="str">
        <x:f>IFERROR(INDEX('Material routes'!$H$6:$H$1505,MATCH(V12,'Material routes'!$A$6:$A$1505,0)),"MISSING ID")</x:f>
        <x:v>Processed material</x:v>
      </x:c>
      <x:c r="I12" s="4" t="str">
        <x:f>IFERROR(INDEX('Material routes'!$G$6:$G$1505,MATCH(V12,'Material routes'!$A$6:$A$1505,0)),"MISSING ID")</x:f>
        <x:v>Manufactured stock</x:v>
      </x:c>
      <x:c r="J12" s="4" t="str">
        <x:f>IFERROR(INDEX('Material routes'!$B$6:$B$1505,MATCH(U12,'Material routes'!$A$6:$A$1505,0)),"MISSING ID")</x:f>
        <x:v>design.refine.ceramic.glaze_feed</x:v>
      </x:c>
      <x:c r="K12" s="4" t="str">
        <x:f>IFERROR(INDEX('Crafting recipes'!$C$6:$C$1005,MATCH(J12,'Crafting recipes'!$A$6:$A$1005,0)),"MISSING ID")</x:f>
        <x:v>Material refinement</x:v>
      </x:c>
      <x:c r="L12" s="4" t="str">
        <x:f>IFERROR(INDEX('Material routes'!$K$6:$K$1505,MATCH(U12,'Material routes'!$A$6:$A$1505,0)),"MISSING ID")</x:f>
        <x:v>Proposal</x:v>
      </x:c>
      <x:c r="M12" s="4" t="str">
        <x:f>IFERROR(INDEX('Material routes'!$M$6:$M$1505,MATCH(U12,'Material routes'!$A$6:$A$1505,0)),"MISSING ID")</x:f>
        <x:v>Partial proposal</x:v>
      </x:c>
      <x:c r="N12" s="4" t="str">
        <x:f>IF(IFERROR(INDEX('Material routes'!$I$6:$I$1005,MATCH(U12,'Material routes'!$A$6:$A$1005,0)),"MISSING ID")=0,"",IFERROR(INDEX('Material routes'!$I$6:$I$1005,MATCH(U12,'Material routes'!$A$6:$A$1005,0)),"MISSING ID"))</x:f>
      </x:c>
      <x:c r="O12" s="4" t="str">
        <x:f>IFERROR(INDEX('Material routes'!$J$6:$J$1505,MATCH(U12,'Material routes'!$A$6:$A$1505,0)),"MISSING ID")</x:f>
        <x:v>Unspecified</x:v>
      </x:c>
      <x:c r="P12" s="4" t="str">
        <x:f>IF(IFERROR(INDEX('Material routes'!$I$6:$I$1005,MATCH(V12,'Material routes'!$A$6:$A$1005,0)),"MISSING ID")=0,"",IFERROR(INDEX('Material routes'!$I$6:$I$1005,MATCH(V12,'Material routes'!$A$6:$A$1005,0)),"MISSING ID"))</x:f>
      </x:c>
      <x:c r="Q12" s="4" t="str">
        <x:f>IFERROR(INDEX('Material routes'!$J$6:$J$1505,MATCH(V12,'Material routes'!$A$6:$A$1505,0)),"MISSING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routes'!$D$6:$D$1505,MATCH(U12,'Material routes'!$A$6:$A$1505,0)),"MISSING ID")</x:f>
        <x:v>proposal.natural.borate</x:v>
      </x:c>
      <x:c r="T12" s="4" t="str">
        <x:f>IFERROR(INDEX('Material routes'!$D$6:$D$1505,MATCH(V12,'Material routes'!$A$6:$A$1505,0)),"MISSING ID")</x:f>
        <x:v>proposal.ceramic.glaze_feed</x:v>
      </x:c>
      <x:c r="U12" s="4" t="str">
        <x:v>material.route.008</x:v>
      </x:c>
      <x:c r="V12" s="4" t="str">
        <x:v>output.design.refine.ceramic.glaze_feed</x:v>
      </x:c>
    </x:row>
    <x:row r="13" ht="85" customHeight="1">
      <x:c r="A13" s="4" t="str">
        <x:f>IFERROR(INDEX('Material routes'!$E$6:$E$1505,MATCH(U13,'Material routes'!$A$6:$A$1505,0)),"MISSING ID")</x:f>
        <x:v>Raw hide</x:v>
      </x:c>
      <x:c r="B13" s="4" t="str">
        <x:f>IFERROR(INDEX('Material routes'!$F$6:$F$1505,MATCH(U13,'Material routes'!$A$6:$A$1505,0)),"MISSING ID")</x:f>
        <x:v>T0</x:v>
      </x:c>
      <x:c r="C13" s="4" t="str">
        <x:f>IFERROR(INDEX('Material routes'!$H$6:$H$1505,MATCH(U13,'Material routes'!$A$6:$A$1505,0)),"MISSING ID")</x:f>
        <x:v>Raw material</x:v>
      </x:c>
      <x:c r="D13" s="4" t="str">
        <x:f>IFERROR(INDEX('Material routes'!$G$6:$G$1505,MATCH(U13,'Material routes'!$A$6:$A$1505,0)),"MISSING ID")</x:f>
        <x:v>Biological resources</x:v>
      </x:c>
      <x:c r="E13" s="4" t="str">
        <x:f>IFERROR(INDEX('Material routes'!$C$6:$C$1505,MATCH(U13,'Material routes'!$A$6:$A$1505,0)),"MISSING ID")</x:f>
        <x:v>Ingredient candidate</x:v>
      </x:c>
      <x:c r="F13" s="4" t="str">
        <x:f>IFERROR(INDEX('Material routes'!$E$6:$E$1505,MATCH(V13,'Material routes'!$A$6:$A$1505,0)),"MISSING ID")</x:f>
        <x:v>Processed hide material</x:v>
      </x:c>
      <x:c r="G13" s="4" t="str">
        <x:f>IFERROR(INDEX('Material routes'!$F$6:$F$1505,MATCH(V13,'Material routes'!$A$6:$A$1505,0)),"MISSING ID")</x:f>
        <x:v>T1</x:v>
      </x:c>
      <x:c r="H13" s="4" t="str">
        <x:f>IFERROR(INDEX('Material routes'!$H$6:$H$1505,MATCH(V13,'Material routes'!$A$6:$A$1505,0)),"MISSING ID")</x:f>
        <x:v>Processed material</x:v>
      </x:c>
      <x:c r="I13" s="4" t="str">
        <x:f>IFERROR(INDEX('Material routes'!$G$6:$G$1505,MATCH(V13,'Material routes'!$A$6:$A$1505,0)),"MISSING ID")</x:f>
        <x:v>Crafting components</x:v>
      </x:c>
      <x:c r="J13" s="4" t="str">
        <x:f>IFERROR(INDEX('Material routes'!$B$6:$B$1505,MATCH(U13,'Material routes'!$A$6:$A$1505,0)),"MISSING ID")</x:f>
        <x:v>design.refine.bio.hide_material</x:v>
      </x:c>
      <x:c r="K13" s="4" t="str">
        <x:f>IFERROR(INDEX('Crafting recipes'!$C$6:$C$1005,MATCH(J13,'Crafting recipes'!$A$6:$A$1005,0)),"MISSING ID")</x:f>
        <x:v>Material refinement</x:v>
      </x:c>
      <x:c r="L13" s="4" t="str">
        <x:f>IFERROR(INDEX('Material routes'!$K$6:$K$1505,MATCH(U13,'Material routes'!$A$6:$A$1505,0)),"MISSING ID")</x:f>
        <x:v>Proposal</x:v>
      </x:c>
      <x:c r="M13" s="4" t="str">
        <x:f>IFERROR(INDEX('Material routes'!$M$6:$M$1505,MATCH(U13,'Material routes'!$A$6:$A$1505,0)),"MISSING ID")</x:f>
        <x:v>Partial proposal</x:v>
      </x:c>
      <x:c r="N13" s="4" t="str">
        <x:f>IF(IFERROR(INDEX('Material routes'!$I$6:$I$1005,MATCH(U13,'Material routes'!$A$6:$A$1005,0)),"MISSING ID")=0,"",IFERROR(INDEX('Material routes'!$I$6:$I$1005,MATCH(U13,'Material routes'!$A$6:$A$1005,0)),"MISSING ID"))</x:f>
      </x:c>
      <x:c r="O13" s="4" t="str">
        <x:f>IFERROR(INDEX('Material routes'!$J$6:$J$1505,MATCH(U13,'Material routes'!$A$6:$A$1505,0)),"MISSING ID")</x:f>
        <x:v>Unspecified</x:v>
      </x:c>
      <x:c r="P13" s="4" t="str">
        <x:f>IF(IFERROR(INDEX('Material routes'!$I$6:$I$1005,MATCH(V13,'Material routes'!$A$6:$A$1005,0)),"MISSING ID")=0,"",IFERROR(INDEX('Material routes'!$I$6:$I$1005,MATCH(V13,'Material routes'!$A$6:$A$1005,0)),"MISSING ID"))</x:f>
      </x:c>
      <x:c r="Q13" s="4" t="str">
        <x:f>IFERROR(INDEX('Material routes'!$J$6:$J$1505,MATCH(V13,'Material routes'!$A$6:$A$1505,0)),"MISSING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routes'!$D$6:$D$1505,MATCH(U13,'Material routes'!$A$6:$A$1505,0)),"MISSING ID")</x:f>
        <x:v>proposal.bio.hide</x:v>
      </x:c>
      <x:c r="T13" s="4" t="str">
        <x:f>IFERROR(INDEX('Material routes'!$D$6:$D$1505,MATCH(V13,'Material routes'!$A$6:$A$1505,0)),"MISSING ID")</x:f>
        <x:v>proposal.bio.hide_material</x:v>
      </x:c>
      <x:c r="U13" s="4" t="str">
        <x:v>material.route.009</x:v>
      </x:c>
      <x:c r="V13" s="4" t="str">
        <x:v>output.design.refine.bio.hide_material</x:v>
      </x:c>
    </x:row>
    <x:row r="14" ht="85" customHeight="1">
      <x:c r="A14" s="4" t="str">
        <x:f>IFERROR(INDEX('Material routes'!$E$6:$E$1505,MATCH(U14,'Material routes'!$A$6:$A$1505,0)),"MISSING ID")</x:f>
        <x:v>Shed underfur</x:v>
      </x:c>
      <x:c r="B14" s="4" t="str">
        <x:f>IFERROR(INDEX('Material routes'!$F$6:$F$1505,MATCH(U14,'Material routes'!$A$6:$A$1505,0)),"MISSING ID")</x:f>
        <x:v>T0</x:v>
      </x:c>
      <x:c r="C14" s="4" t="str">
        <x:f>IFERROR(INDEX('Material routes'!$H$6:$H$1505,MATCH(U14,'Material routes'!$A$6:$A$1505,0)),"MISSING ID")</x:f>
        <x:v>Raw material</x:v>
      </x:c>
      <x:c r="D14" s="4" t="str">
        <x:f>IFERROR(INDEX('Material routes'!$G$6:$G$1505,MATCH(U14,'Material routes'!$A$6:$A$1505,0)),"MISSING ID")</x:f>
        <x:v>Biological resources</x:v>
      </x:c>
      <x:c r="E14" s="4" t="str">
        <x:f>IFERROR(INDEX('Material routes'!$C$6:$C$1505,MATCH(U14,'Material routes'!$A$6:$A$1505,0)),"MISSING ID")</x:f>
        <x:v>Ingredient candidate</x:v>
      </x:c>
      <x:c r="F14" s="4" t="str">
        <x:f>IFERROR(INDEX('Material routes'!$E$6:$E$1505,MATCH(V14,'Material routes'!$A$6:$A$1505,0)),"MISSING ID")</x:f>
        <x:v>Pressed fur-fiber material</x:v>
      </x:c>
      <x:c r="G14" s="4" t="str">
        <x:f>IFERROR(INDEX('Material routes'!$F$6:$F$1505,MATCH(V14,'Material routes'!$A$6:$A$1505,0)),"MISSING ID")</x:f>
        <x:v>T1</x:v>
      </x:c>
      <x:c r="H14" s="4" t="str">
        <x:f>IFERROR(INDEX('Material routes'!$H$6:$H$1505,MATCH(V14,'Material routes'!$A$6:$A$1505,0)),"MISSING ID")</x:f>
        <x:v>Processed material</x:v>
      </x:c>
      <x:c r="I14" s="4" t="str">
        <x:f>IFERROR(INDEX('Material routes'!$G$6:$G$1505,MATCH(V14,'Material routes'!$A$6:$A$1505,0)),"MISSING ID")</x:f>
        <x:v>Crafting components</x:v>
      </x:c>
      <x:c r="J14" s="4" t="str">
        <x:f>IFERROR(INDEX('Material routes'!$B$6:$B$1505,MATCH(U14,'Material routes'!$A$6:$A$1505,0)),"MISSING ID")</x:f>
        <x:v>design.refine.bio.liner</x:v>
      </x:c>
      <x:c r="K14" s="4" t="str">
        <x:f>IFERROR(INDEX('Crafting recipes'!$C$6:$C$1005,MATCH(J14,'Crafting recipes'!$A$6:$A$1005,0)),"MISSING ID")</x:f>
        <x:v>Material refinement</x:v>
      </x:c>
      <x:c r="L14" s="4" t="str">
        <x:f>IFERROR(INDEX('Material routes'!$K$6:$K$1505,MATCH(U14,'Material routes'!$A$6:$A$1505,0)),"MISSING ID")</x:f>
        <x:v>Proposal</x:v>
      </x:c>
      <x:c r="M14" s="4" t="str">
        <x:f>IFERROR(INDEX('Material routes'!$M$6:$M$1505,MATCH(U14,'Material routes'!$A$6:$A$1505,0)),"MISSING ID")</x:f>
        <x:v>Partial proposal</x:v>
      </x:c>
      <x:c r="N14" s="4" t="str">
        <x:f>IF(IFERROR(INDEX('Material routes'!$I$6:$I$1005,MATCH(U14,'Material routes'!$A$6:$A$1005,0)),"MISSING ID")=0,"",IFERROR(INDEX('Material routes'!$I$6:$I$1005,MATCH(U14,'Material routes'!$A$6:$A$1005,0)),"MISSING ID"))</x:f>
      </x:c>
      <x:c r="O14" s="4" t="str">
        <x:f>IFERROR(INDEX('Material routes'!$J$6:$J$1505,MATCH(U14,'Material routes'!$A$6:$A$1505,0)),"MISSING ID")</x:f>
        <x:v>Unspecified</x:v>
      </x:c>
      <x:c r="P14" s="4" t="str">
        <x:f>IF(IFERROR(INDEX('Material routes'!$I$6:$I$1005,MATCH(V14,'Material routes'!$A$6:$A$1005,0)),"MISSING ID")=0,"",IFERROR(INDEX('Material routes'!$I$6:$I$1005,MATCH(V14,'Material routes'!$A$6:$A$1005,0)),"MISSING ID"))</x:f>
      </x:c>
      <x:c r="Q14" s="4" t="str">
        <x:f>IFERROR(INDEX('Material routes'!$J$6:$J$1505,MATCH(V14,'Material routes'!$A$6:$A$1505,0)),"MISSING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routes'!$D$6:$D$1505,MATCH(U14,'Material routes'!$A$6:$A$1505,0)),"MISSING ID")</x:f>
        <x:v>proposal.bio.underfur</x:v>
      </x:c>
      <x:c r="T14" s="4" t="str">
        <x:f>IFERROR(INDEX('Material routes'!$D$6:$D$1505,MATCH(V14,'Material routes'!$A$6:$A$1505,0)),"MISSING ID")</x:f>
        <x:v>proposal.bio.liner</x:v>
      </x:c>
      <x:c r="U14" s="4" t="str">
        <x:v>material.route.010</x:v>
      </x:c>
      <x:c r="V14" s="4" t="str">
        <x:v>output.design.refine.bio.liner</x:v>
      </x:c>
    </x:row>
    <x:row r="15" ht="85" customHeight="1">
      <x:c r="A15" s="4" t="str">
        <x:f>IFERROR(INDEX('Material routes'!$E$6:$E$1505,MATCH(U15,'Material routes'!$A$6:$A$1505,0)),"MISSING ID")</x:f>
        <x:v>Dried tendon bundles</x:v>
      </x:c>
      <x:c r="B15" s="4" t="str">
        <x:f>IFERROR(INDEX('Material routes'!$F$6:$F$1505,MATCH(U15,'Material routes'!$A$6:$A$1505,0)),"MISSING ID")</x:f>
        <x:v>T0</x:v>
      </x:c>
      <x:c r="C15" s="4" t="str">
        <x:f>IFERROR(INDEX('Material routes'!$H$6:$H$1505,MATCH(U15,'Material routes'!$A$6:$A$1505,0)),"MISSING ID")</x:f>
        <x:v>Raw material</x:v>
      </x:c>
      <x:c r="D15" s="4" t="str">
        <x:f>IFERROR(INDEX('Material routes'!$G$6:$G$1505,MATCH(U15,'Material routes'!$A$6:$A$1505,0)),"MISSING ID")</x:f>
        <x:v>Biological resources</x:v>
      </x:c>
      <x:c r="E15" s="4" t="str">
        <x:f>IFERROR(INDEX('Material routes'!$C$6:$C$1505,MATCH(U15,'Material routes'!$A$6:$A$1505,0)),"MISSING ID")</x:f>
        <x:v>Ingredient candidate</x:v>
      </x:c>
      <x:c r="F15" s="4" t="str">
        <x:f>IFERROR(INDEX('Material routes'!$E$6:$E$1505,MATCH(V15,'Material routes'!$A$6:$A$1505,0)),"MISSING ID")</x:f>
        <x:v>Tendon cord</x:v>
      </x:c>
      <x:c r="G15" s="4" t="str">
        <x:f>IFERROR(INDEX('Material routes'!$F$6:$F$1505,MATCH(V15,'Material routes'!$A$6:$A$1505,0)),"MISSING ID")</x:f>
        <x:v>T1</x:v>
      </x:c>
      <x:c r="H15" s="4" t="str">
        <x:f>IFERROR(INDEX('Material routes'!$H$6:$H$1505,MATCH(V15,'Material routes'!$A$6:$A$1505,0)),"MISSING ID")</x:f>
        <x:v>Crafting component</x:v>
      </x:c>
      <x:c r="I15" s="4" t="str">
        <x:f>IFERROR(INDEX('Material routes'!$G$6:$G$1505,MATCH(V15,'Material routes'!$A$6:$A$1505,0)),"MISSING ID")</x:f>
        <x:v>Crafting components</x:v>
      </x:c>
      <x:c r="J15" s="4" t="str">
        <x:f>IFERROR(INDEX('Material routes'!$B$6:$B$1505,MATCH(U15,'Material routes'!$A$6:$A$1505,0)),"MISSING ID")</x:f>
        <x:v>design.refine.bio.cord</x:v>
      </x:c>
      <x:c r="K15" s="4" t="str">
        <x:f>IFERROR(INDEX('Crafting recipes'!$C$6:$C$1005,MATCH(J15,'Crafting recipes'!$A$6:$A$1005,0)),"MISSING ID")</x:f>
        <x:v>Material refinement</x:v>
      </x:c>
      <x:c r="L15" s="4" t="str">
        <x:f>IFERROR(INDEX('Material routes'!$K$6:$K$1505,MATCH(U15,'Material routes'!$A$6:$A$1505,0)),"MISSING ID")</x:f>
        <x:v>Proposal</x:v>
      </x:c>
      <x:c r="M15" s="4" t="str">
        <x:f>IFERROR(INDEX('Material routes'!$M$6:$M$1505,MATCH(U15,'Material routes'!$A$6:$A$1505,0)),"MISSING ID")</x:f>
        <x:v>Partial proposal</x:v>
      </x:c>
      <x:c r="N15" s="4" t="str">
        <x:f>IF(IFERROR(INDEX('Material routes'!$I$6:$I$1005,MATCH(U15,'Material routes'!$A$6:$A$1005,0)),"MISSING ID")=0,"",IFERROR(INDEX('Material routes'!$I$6:$I$1005,MATCH(U15,'Material routes'!$A$6:$A$1005,0)),"MISSING ID"))</x:f>
      </x:c>
      <x:c r="O15" s="4" t="str">
        <x:f>IFERROR(INDEX('Material routes'!$J$6:$J$1505,MATCH(U15,'Material routes'!$A$6:$A$1505,0)),"MISSING ID")</x:f>
        <x:v>Unspecified</x:v>
      </x:c>
      <x:c r="P15" s="4" t="str">
        <x:f>IF(IFERROR(INDEX('Material routes'!$I$6:$I$1005,MATCH(V15,'Material routes'!$A$6:$A$1005,0)),"MISSING ID")=0,"",IFERROR(INDEX('Material routes'!$I$6:$I$1005,MATCH(V15,'Material routes'!$A$6:$A$1005,0)),"MISSING ID"))</x:f>
      </x:c>
      <x:c r="Q15" s="4" t="str">
        <x:f>IFERROR(INDEX('Material routes'!$J$6:$J$1505,MATCH(V15,'Material routes'!$A$6:$A$1505,0)),"MISSING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routes'!$D$6:$D$1505,MATCH(U15,'Material routes'!$A$6:$A$1505,0)),"MISSING ID")</x:f>
        <x:v>proposal.bio.tendon</x:v>
      </x:c>
      <x:c r="T15" s="4" t="str">
        <x:f>IFERROR(INDEX('Material routes'!$D$6:$D$1505,MATCH(V15,'Material routes'!$A$6:$A$1505,0)),"MISSING ID")</x:f>
        <x:v>proposal.bio.cord</x:v>
      </x:c>
      <x:c r="U15" s="4" t="str">
        <x:v>material.route.011</x:v>
      </x:c>
      <x:c r="V15" s="4" t="str">
        <x:v>output.design.refine.bio.cord</x:v>
      </x:c>
    </x:row>
    <x:row r="16" ht="85" customHeight="1">
      <x:c r="A16" s="4" t="str">
        <x:f>IFERROR(INDEX('Material routes'!$E$6:$E$1505,MATCH(U16,'Material routes'!$A$6:$A$1505,0)),"MISSING ID")</x:f>
        <x:v>Dried joint membrane</x:v>
      </x:c>
      <x:c r="B16" s="4" t="str">
        <x:f>IFERROR(INDEX('Material routes'!$F$6:$F$1505,MATCH(U16,'Material routes'!$A$6:$A$1505,0)),"MISSING ID")</x:f>
        <x:v>T0</x:v>
      </x:c>
      <x:c r="C16" s="4" t="str">
        <x:f>IFERROR(INDEX('Material routes'!$H$6:$H$1505,MATCH(U16,'Material routes'!$A$6:$A$1505,0)),"MISSING ID")</x:f>
        <x:v>Raw material</x:v>
      </x:c>
      <x:c r="D16" s="4" t="str">
        <x:f>IFERROR(INDEX('Material routes'!$G$6:$G$1505,MATCH(U16,'Material routes'!$A$6:$A$1505,0)),"MISSING ID")</x:f>
        <x:v>Biological resources</x:v>
      </x:c>
      <x:c r="E16" s="4" t="str">
        <x:f>IFERROR(INDEX('Material routes'!$C$6:$C$1505,MATCH(U16,'Material routes'!$A$6:$A$1505,0)),"MISSING ID")</x:f>
        <x:v>Ingredient candidate</x:v>
      </x:c>
      <x:c r="F16" s="4" t="str">
        <x:f>IFERROR(INDEX('Material routes'!$E$6:$E$1505,MATCH(V16,'Material routes'!$A$6:$A$1505,0)),"MISSING ID")</x:f>
        <x:v>Membrane seal patches</x:v>
      </x:c>
      <x:c r="G16" s="4" t="str">
        <x:f>IFERROR(INDEX('Material routes'!$F$6:$F$1505,MATCH(V16,'Material routes'!$A$6:$A$1505,0)),"MISSING ID")</x:f>
        <x:v>T1</x:v>
      </x:c>
      <x:c r="H16" s="4" t="str">
        <x:f>IFERROR(INDEX('Material routes'!$H$6:$H$1505,MATCH(V16,'Material routes'!$A$6:$A$1505,0)),"MISSING ID")</x:f>
        <x:v>Crafting component</x:v>
      </x:c>
      <x:c r="I16" s="4" t="str">
        <x:f>IFERROR(INDEX('Material routes'!$G$6:$G$1505,MATCH(V16,'Material routes'!$A$6:$A$1505,0)),"MISSING ID")</x:f>
        <x:v>Crafting components</x:v>
      </x:c>
      <x:c r="J16" s="4" t="str">
        <x:f>IFERROR(INDEX('Material routes'!$B$6:$B$1505,MATCH(U16,'Material routes'!$A$6:$A$1505,0)),"MISSING ID")</x:f>
        <x:v>design.refine.bio.seal</x:v>
      </x:c>
      <x:c r="K16" s="4" t="str">
        <x:f>IFERROR(INDEX('Crafting recipes'!$C$6:$C$1005,MATCH(J16,'Crafting recipes'!$A$6:$A$1005,0)),"MISSING ID")</x:f>
        <x:v>Material refinement</x:v>
      </x:c>
      <x:c r="L16" s="4" t="str">
        <x:f>IFERROR(INDEX('Material routes'!$K$6:$K$1505,MATCH(U16,'Material routes'!$A$6:$A$1505,0)),"MISSING ID")</x:f>
        <x:v>Proposal</x:v>
      </x:c>
      <x:c r="M16" s="4" t="str">
        <x:f>IFERROR(INDEX('Material routes'!$M$6:$M$1505,MATCH(U16,'Material routes'!$A$6:$A$1505,0)),"MISSING ID")</x:f>
        <x:v>Partial proposal</x:v>
      </x:c>
      <x:c r="N16" s="4" t="str">
        <x:f>IF(IFERROR(INDEX('Material routes'!$I$6:$I$1005,MATCH(U16,'Material routes'!$A$6:$A$1005,0)),"MISSING ID")=0,"",IFERROR(INDEX('Material routes'!$I$6:$I$1005,MATCH(U16,'Material routes'!$A$6:$A$1005,0)),"MISSING ID"))</x:f>
      </x:c>
      <x:c r="O16" s="4" t="str">
        <x:f>IFERROR(INDEX('Material routes'!$J$6:$J$1505,MATCH(U16,'Material routes'!$A$6:$A$1505,0)),"MISSING ID")</x:f>
        <x:v>Unspecified</x:v>
      </x:c>
      <x:c r="P16" s="4" t="str">
        <x:f>IF(IFERROR(INDEX('Material routes'!$I$6:$I$1005,MATCH(V16,'Material routes'!$A$6:$A$1005,0)),"MISSING ID")=0,"",IFERROR(INDEX('Material routes'!$I$6:$I$1005,MATCH(V16,'Material routes'!$A$6:$A$1005,0)),"MISSING ID"))</x:f>
      </x:c>
      <x:c r="Q16" s="4" t="str">
        <x:f>IFERROR(INDEX('Material routes'!$J$6:$J$1505,MATCH(V16,'Material routes'!$A$6:$A$1505,0)),"MISSING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routes'!$D$6:$D$1505,MATCH(U16,'Material routes'!$A$6:$A$1505,0)),"MISSING ID")</x:f>
        <x:v>proposal.bio.membrane</x:v>
      </x:c>
      <x:c r="T16" s="4" t="str">
        <x:f>IFERROR(INDEX('Material routes'!$D$6:$D$1505,MATCH(V16,'Material routes'!$A$6:$A$1505,0)),"MISSING ID")</x:f>
        <x:v>proposal.bio.seal</x:v>
      </x:c>
      <x:c r="U16" s="4" t="str">
        <x:v>material.route.012</x:v>
      </x:c>
      <x:c r="V16" s="4" t="str">
        <x:v>output.design.refine.bio.seal</x:v>
      </x:c>
    </x:row>
    <x:row r="17" ht="85" customHeight="1">
      <x:c r="A17" s="4" t="str">
        <x:f>IFERROR(INDEX('Material routes'!$E$6:$E$1505,MATCH(U17,'Material routes'!$A$6:$A$1505,0)),"MISSING ID")</x:f>
        <x:v>Scraped icore fibers</x:v>
      </x:c>
      <x:c r="B17" s="4" t="str">
        <x:f>IFERROR(INDEX('Material routes'!$F$6:$F$1505,MATCH(U17,'Material routes'!$A$6:$A$1505,0)),"MISSING ID")</x:f>
        <x:v>T0</x:v>
      </x:c>
      <x:c r="C17" s="4" t="str">
        <x:f>IFERROR(INDEX('Material routes'!$H$6:$H$1505,MATCH(U17,'Material routes'!$A$6:$A$1505,0)),"MISSING ID")</x:f>
        <x:v>Raw material</x:v>
      </x:c>
      <x:c r="D17" s="4" t="str">
        <x:f>IFERROR(INDEX('Material routes'!$G$6:$G$1505,MATCH(U17,'Material routes'!$A$6:$A$1505,0)),"MISSING ID")</x:f>
        <x:v>Biological resources</x:v>
      </x:c>
      <x:c r="E17" s="4" t="str">
        <x:f>IFERROR(INDEX('Material routes'!$C$6:$C$1505,MATCH(U17,'Material routes'!$A$6:$A$1505,0)),"MISSING ID")</x:f>
        <x:v>Ingredient candidate</x:v>
      </x:c>
      <x:c r="F17" s="4" t="str">
        <x:f>IFERROR(INDEX('Material routes'!$E$6:$E$1505,MATCH(V17,'Material routes'!$A$6:$A$1505,0)),"MISSING ID")</x:f>
        <x:v>Pressed husk-fiber textile material</x:v>
      </x:c>
      <x:c r="G17" s="4" t="str">
        <x:f>IFERROR(INDEX('Material routes'!$F$6:$F$1505,MATCH(V17,'Material routes'!$A$6:$A$1505,0)),"MISSING ID")</x:f>
        <x:v>T1</x:v>
      </x:c>
      <x:c r="H17" s="4" t="str">
        <x:f>IFERROR(INDEX('Material routes'!$H$6:$H$1505,MATCH(V17,'Material routes'!$A$6:$A$1505,0)),"MISSING ID")</x:f>
        <x:v>Processed material</x:v>
      </x:c>
      <x:c r="I17" s="4" t="str">
        <x:f>IFERROR(INDEX('Material routes'!$G$6:$G$1505,MATCH(V17,'Material routes'!$A$6:$A$1505,0)),"MISSING ID")</x:f>
        <x:v>Crafting components</x:v>
      </x:c>
      <x:c r="J17" s="4" t="str">
        <x:f>IFERROR(INDEX('Material routes'!$B$6:$B$1505,MATCH(U17,'Material routes'!$A$6:$A$1505,0)),"MISSING ID")</x:f>
        <x:v>design.refine.bio.pressed_husk</x:v>
      </x:c>
      <x:c r="K17" s="4" t="str">
        <x:f>IFERROR(INDEX('Crafting recipes'!$C$6:$C$1005,MATCH(J17,'Crafting recipes'!$A$6:$A$1005,0)),"MISSING ID")</x:f>
        <x:v>Material refinement</x:v>
      </x:c>
      <x:c r="L17" s="4" t="str">
        <x:f>IFERROR(INDEX('Material routes'!$K$6:$K$1505,MATCH(U17,'Material routes'!$A$6:$A$1505,0)),"MISSING ID")</x:f>
        <x:v>Proposal</x:v>
      </x:c>
      <x:c r="M17" s="4" t="str">
        <x:f>IFERROR(INDEX('Material routes'!$M$6:$M$1505,MATCH(U17,'Material routes'!$A$6:$A$1505,0)),"MISSING ID")</x:f>
        <x:v>Partial proposal</x:v>
      </x:c>
      <x:c r="N17" s="4" t="str">
        <x:f>IF(IFERROR(INDEX('Material routes'!$I$6:$I$1005,MATCH(U17,'Material routes'!$A$6:$A$1005,0)),"MISSING ID")=0,"",IFERROR(INDEX('Material routes'!$I$6:$I$1005,MATCH(U17,'Material routes'!$A$6:$A$1005,0)),"MISSING ID"))</x:f>
      </x:c>
      <x:c r="O17" s="4" t="str">
        <x:f>IFERROR(INDEX('Material routes'!$J$6:$J$1505,MATCH(U17,'Material routes'!$A$6:$A$1505,0)),"MISSING ID")</x:f>
        <x:v>Unspecified</x:v>
      </x:c>
      <x:c r="P17" s="4" t="str">
        <x:f>IF(IFERROR(INDEX('Material routes'!$I$6:$I$1005,MATCH(V17,'Material routes'!$A$6:$A$1005,0)),"MISSING ID")=0,"",IFERROR(INDEX('Material routes'!$I$6:$I$1005,MATCH(V17,'Material routes'!$A$6:$A$1005,0)),"MISSING ID"))</x:f>
      </x:c>
      <x:c r="Q17" s="4" t="str">
        <x:f>IFERROR(INDEX('Material routes'!$J$6:$J$1505,MATCH(V17,'Material routes'!$A$6:$A$1505,0)),"MISSING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routes'!$D$6:$D$1505,MATCH(U17,'Material routes'!$A$6:$A$1505,0)),"MISSING ID")</x:f>
        <x:v>proposal.bio.icore_fibers</x:v>
      </x:c>
      <x:c r="T17" s="4" t="str">
        <x:f>IFERROR(INDEX('Material routes'!$D$6:$D$1505,MATCH(V17,'Material routes'!$A$6:$A$1505,0)),"MISSING ID")</x:f>
        <x:v>proposal.bio.pressed_husk</x:v>
      </x:c>
      <x:c r="U17" s="4" t="str">
        <x:v>material.route.013</x:v>
      </x:c>
      <x:c r="V17" s="4" t="str">
        <x:v>output.design.refine.bio.pressed_husk</x:v>
      </x:c>
    </x:row>
    <x:row r="18" ht="85" customHeight="1">
      <x:c r="A18" s="4" t="str">
        <x:f>IFERROR(INDEX('Material routes'!$E$6:$E$1505,MATCH(U18,'Material routes'!$A$6:$A$1505,0)),"MISSING ID")</x:f>
        <x:v>Delicate inner wing</x:v>
      </x:c>
      <x:c r="B18" s="4" t="str">
        <x:f>IFERROR(INDEX('Material routes'!$F$6:$F$1505,MATCH(U18,'Material routes'!$A$6:$A$1505,0)),"MISSING ID")</x:f>
        <x:v>T0</x:v>
      </x:c>
      <x:c r="C18" s="4" t="str">
        <x:f>IFERROR(INDEX('Material routes'!$H$6:$H$1505,MATCH(U18,'Material routes'!$A$6:$A$1505,0)),"MISSING ID")</x:f>
        <x:v>Raw material</x:v>
      </x:c>
      <x:c r="D18" s="4" t="str">
        <x:f>IFERROR(INDEX('Material routes'!$G$6:$G$1505,MATCH(U18,'Material routes'!$A$6:$A$1505,0)),"MISSING ID")</x:f>
        <x:v>Biological resources</x:v>
      </x:c>
      <x:c r="E18" s="4" t="str">
        <x:f>IFERROR(INDEX('Material routes'!$C$6:$C$1505,MATCH(U18,'Material routes'!$A$6:$A$1505,0)),"MISSING ID")</x:f>
        <x:v>Ingredient candidate</x:v>
      </x:c>
      <x:c r="F18" s="4" t="str">
        <x:f>IFERROR(INDEX('Material routes'!$E$6:$E$1505,MATCH(V18,'Material routes'!$A$6:$A$1505,0)),"MISSING ID")</x:f>
        <x:v>Prepared wing shade panel</x:v>
      </x:c>
      <x:c r="G18" s="4" t="str">
        <x:f>IFERROR(INDEX('Material routes'!$F$6:$F$1505,MATCH(V18,'Material routes'!$A$6:$A$1505,0)),"MISSING ID")</x:f>
        <x:v>T1</x:v>
      </x:c>
      <x:c r="H18" s="4" t="str">
        <x:f>IFERROR(INDEX('Material routes'!$H$6:$H$1505,MATCH(V18,'Material routes'!$A$6:$A$1505,0)),"MISSING ID")</x:f>
        <x:v>Crafting component</x:v>
      </x:c>
      <x:c r="I18" s="4" t="str">
        <x:f>IFERROR(INDEX('Material routes'!$G$6:$G$1505,MATCH(V18,'Material routes'!$A$6:$A$1505,0)),"MISSING ID")</x:f>
        <x:v>Crafting components</x:v>
      </x:c>
      <x:c r="J18" s="4" t="str">
        <x:f>IFERROR(INDEX('Material routes'!$B$6:$B$1505,MATCH(U18,'Material routes'!$A$6:$A$1505,0)),"MISSING ID")</x:f>
        <x:v>design.refine.bio.wing_panel</x:v>
      </x:c>
      <x:c r="K18" s="4" t="str">
        <x:f>IFERROR(INDEX('Crafting recipes'!$C$6:$C$1005,MATCH(J18,'Crafting recipes'!$A$6:$A$1005,0)),"MISSING ID")</x:f>
        <x:v>Material refinement</x:v>
      </x:c>
      <x:c r="L18" s="4" t="str">
        <x:f>IFERROR(INDEX('Material routes'!$K$6:$K$1505,MATCH(U18,'Material routes'!$A$6:$A$1505,0)),"MISSING ID")</x:f>
        <x:v>Proposal</x:v>
      </x:c>
      <x:c r="M18" s="4" t="str">
        <x:f>IFERROR(INDEX('Material routes'!$M$6:$M$1505,MATCH(U18,'Material routes'!$A$6:$A$1505,0)),"MISSING ID")</x:f>
        <x:v>Partial proposal</x:v>
      </x:c>
      <x:c r="N18" s="4" t="str">
        <x:f>IF(IFERROR(INDEX('Material routes'!$I$6:$I$1005,MATCH(U18,'Material routes'!$A$6:$A$1005,0)),"MISSING ID")=0,"",IFERROR(INDEX('Material routes'!$I$6:$I$1005,MATCH(U18,'Material routes'!$A$6:$A$1005,0)),"MISSING ID"))</x:f>
      </x:c>
      <x:c r="O18" s="4" t="str">
        <x:f>IFERROR(INDEX('Material routes'!$J$6:$J$1505,MATCH(U18,'Material routes'!$A$6:$A$1505,0)),"MISSING ID")</x:f>
        <x:v>Unspecified</x:v>
      </x:c>
      <x:c r="P18" s="4" t="str">
        <x:f>IF(IFERROR(INDEX('Material routes'!$I$6:$I$1005,MATCH(V18,'Material routes'!$A$6:$A$1005,0)),"MISSING ID")=0,"",IFERROR(INDEX('Material routes'!$I$6:$I$1005,MATCH(V18,'Material routes'!$A$6:$A$1005,0)),"MISSING ID"))</x:f>
      </x:c>
      <x:c r="Q18" s="4" t="str">
        <x:f>IFERROR(INDEX('Material routes'!$J$6:$J$1505,MATCH(V18,'Material routes'!$A$6:$A$1505,0)),"MISSING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routes'!$D$6:$D$1505,MATCH(U18,'Material routes'!$A$6:$A$1505,0)),"MISSING ID")</x:f>
        <x:v>proposal.bio.inner_wing</x:v>
      </x:c>
      <x:c r="T18" s="4" t="str">
        <x:f>IFERROR(INDEX('Material routes'!$D$6:$D$1505,MATCH(V18,'Material routes'!$A$6:$A$1505,0)),"MISSING ID")</x:f>
        <x:v>proposal.bio.wing_panel</x:v>
      </x:c>
      <x:c r="U18" s="4" t="str">
        <x:v>material.route.014</x:v>
      </x:c>
      <x:c r="V18" s="4" t="str">
        <x:v>output.design.refine.bio.wing_panel</x:v>
      </x:c>
    </x:row>
    <x:row r="19" ht="85" customHeight="1">
      <x:c r="A19" s="4" t="str">
        <x:f>IFERROR(INDEX('Material routes'!$E$6:$E$1505,MATCH(U19,'Material routes'!$A$6:$A$1505,0)),"MISSING ID")</x:f>
        <x:v>Delicate inner wing</x:v>
      </x:c>
      <x:c r="B19" s="4" t="str">
        <x:f>IFERROR(INDEX('Material routes'!$F$6:$F$1505,MATCH(U19,'Material routes'!$A$6:$A$1505,0)),"MISSING ID")</x:f>
        <x:v>T0</x:v>
      </x:c>
      <x:c r="C19" s="4" t="str">
        <x:f>IFERROR(INDEX('Material routes'!$H$6:$H$1505,MATCH(U19,'Material routes'!$A$6:$A$1505,0)),"MISSING ID")</x:f>
        <x:v>Raw material</x:v>
      </x:c>
      <x:c r="D19" s="4" t="str">
        <x:f>IFERROR(INDEX('Material routes'!$G$6:$G$1505,MATCH(U19,'Material routes'!$A$6:$A$1505,0)),"MISSING ID")</x:f>
        <x:v>Biological resources</x:v>
      </x:c>
      <x:c r="E19" s="4" t="str">
        <x:f>IFERROR(INDEX('Material routes'!$C$6:$C$1505,MATCH(U19,'Material routes'!$A$6:$A$1505,0)),"MISSING ID")</x:f>
        <x:v>Ingredient candidate</x:v>
      </x:c>
      <x:c r="F19" s="4" t="str">
        <x:f>IFERROR(INDEX('Material routes'!$E$6:$E$1505,MATCH(V19,'Material routes'!$A$6:$A$1505,0)),"MISSING ID")</x:f>
        <x:v>Prepared insect-wing sail panel</x:v>
      </x:c>
      <x:c r="G19" s="4" t="str">
        <x:f>IFERROR(INDEX('Material routes'!$F$6:$F$1505,MATCH(V19,'Material routes'!$A$6:$A$1505,0)),"MISSING ID")</x:f>
        <x:v>T1</x:v>
      </x:c>
      <x:c r="H19" s="4" t="str">
        <x:f>IFERROR(INDEX('Material routes'!$H$6:$H$1505,MATCH(V19,'Material routes'!$A$6:$A$1505,0)),"MISSING ID")</x:f>
        <x:v>Crafting component</x:v>
      </x:c>
      <x:c r="I19" s="4" t="str">
        <x:f>IFERROR(INDEX('Material routes'!$G$6:$G$1505,MATCH(V19,'Material routes'!$A$6:$A$1505,0)),"MISSING ID")</x:f>
        <x:v>Crafting components</x:v>
      </x:c>
      <x:c r="J19" s="4" t="str">
        <x:f>IFERROR(INDEX('Material routes'!$B$6:$B$1505,MATCH(U19,'Material routes'!$A$6:$A$1505,0)),"MISSING ID")</x:f>
        <x:v>design.refine.wind.sail_panel</x:v>
      </x:c>
      <x:c r="K19" s="4" t="str">
        <x:f>IFERROR(INDEX('Crafting recipes'!$C$6:$C$1005,MATCH(J19,'Crafting recipes'!$A$6:$A$1005,0)),"MISSING ID")</x:f>
        <x:v>Material refinement</x:v>
      </x:c>
      <x:c r="L19" s="4" t="str">
        <x:f>IFERROR(INDEX('Material routes'!$K$6:$K$1505,MATCH(U19,'Material routes'!$A$6:$A$1505,0)),"MISSING ID")</x:f>
        <x:v>Proposal</x:v>
      </x:c>
      <x:c r="M19" s="4" t="str">
        <x:f>IFERROR(INDEX('Material routes'!$M$6:$M$1505,MATCH(U19,'Material routes'!$A$6:$A$1505,0)),"MISSING ID")</x:f>
        <x:v>Partial proposal</x:v>
      </x:c>
      <x:c r="N19" s="4" t="str">
        <x:f>IF(IFERROR(INDEX('Material routes'!$I$6:$I$1005,MATCH(U19,'Material routes'!$A$6:$A$1005,0)),"MISSING ID")=0,"",IFERROR(INDEX('Material routes'!$I$6:$I$1005,MATCH(U19,'Material routes'!$A$6:$A$1005,0)),"MISSING ID"))</x:f>
      </x:c>
      <x:c r="O19" s="4" t="str">
        <x:f>IFERROR(INDEX('Material routes'!$J$6:$J$1505,MATCH(U19,'Material routes'!$A$6:$A$1505,0)),"MISSING ID")</x:f>
        <x:v>Unspecified</x:v>
      </x:c>
      <x:c r="P19" s="4" t="str">
        <x:f>IF(IFERROR(INDEX('Material routes'!$I$6:$I$1005,MATCH(V19,'Material routes'!$A$6:$A$1005,0)),"MISSING ID")=0,"",IFERROR(INDEX('Material routes'!$I$6:$I$1005,MATCH(V19,'Material routes'!$A$6:$A$1005,0)),"MISSING ID"))</x:f>
      </x:c>
      <x:c r="Q19" s="4" t="str">
        <x:f>IFERROR(INDEX('Material routes'!$J$6:$J$1505,MATCH(V19,'Material routes'!$A$6:$A$1505,0)),"MISSING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routes'!$D$6:$D$1505,MATCH(U19,'Material routes'!$A$6:$A$1505,0)),"MISSING ID")</x:f>
        <x:v>proposal.bio.inner_wing</x:v>
      </x:c>
      <x:c r="T19" s="4" t="str">
        <x:f>IFERROR(INDEX('Material routes'!$D$6:$D$1505,MATCH(V19,'Material routes'!$A$6:$A$1505,0)),"MISSING ID")</x:f>
        <x:v>proposal.wind.sail_panel</x:v>
      </x:c>
      <x:c r="U19" s="4" t="str">
        <x:v>material.route.015</x:v>
      </x:c>
      <x:c r="V19" s="4" t="str">
        <x:v>output.design.refine.wind.sail_panel</x:v>
      </x:c>
    </x:row>
    <x:row r="20" ht="85" customHeight="1">
      <x:c r="A20" s="4" t="str">
        <x:f>IFERROR(INDEX('Material routes'!$E$6:$E$1505,MATCH(U20,'Material routes'!$A$6:$A$1505,0)),"MISSING ID")</x:f>
        <x:v>Joint-lubricating secretion</x:v>
      </x:c>
      <x:c r="B20" s="4" t="str">
        <x:f>IFERROR(INDEX('Material routes'!$F$6:$F$1505,MATCH(U20,'Material routes'!$A$6:$A$1505,0)),"MISSING ID")</x:f>
        <x:v>T0</x:v>
      </x:c>
      <x:c r="C20" s="4" t="str">
        <x:f>IFERROR(INDEX('Material routes'!$H$6:$H$1505,MATCH(U20,'Material routes'!$A$6:$A$1505,0)),"MISSING ID")</x:f>
        <x:v>Chemical material</x:v>
      </x:c>
      <x:c r="D20" s="4" t="str">
        <x:f>IFERROR(INDEX('Material routes'!$G$6:$G$1505,MATCH(U20,'Material routes'!$A$6:$A$1505,0)),"MISSING ID")</x:f>
        <x:v>Biological resources</x:v>
      </x:c>
      <x:c r="E20" s="4" t="str">
        <x:f>IFERROR(INDEX('Material routes'!$C$6:$C$1505,MATCH(U20,'Material routes'!$A$6:$A$1505,0)),"MISSING ID")</x:f>
        <x:v>Ingredient candidate</x:v>
      </x:c>
      <x:c r="F20" s="4" t="str">
        <x:f>IFERROR(INDEX('Material routes'!$E$6:$E$1505,MATCH(V20,'Material routes'!$A$6:$A$1505,0)),"MISSING ID")</x:f>
        <x:v>Clarified faunal lubricant base</x:v>
      </x:c>
      <x:c r="G20" s="4" t="str">
        <x:f>IFERROR(INDEX('Material routes'!$F$6:$F$1505,MATCH(V20,'Material routes'!$A$6:$A$1505,0)),"MISSING ID")</x:f>
        <x:v>T1</x:v>
      </x:c>
      <x:c r="H20" s="4" t="str">
        <x:f>IFERROR(INDEX('Material routes'!$H$6:$H$1505,MATCH(V20,'Material routes'!$A$6:$A$1505,0)),"MISSING ID")</x:f>
        <x:v>Chemical material</x:v>
      </x:c>
      <x:c r="I20" s="4" t="str">
        <x:f>IFERROR(INDEX('Material routes'!$G$6:$G$1505,MATCH(V20,'Material routes'!$A$6:$A$1505,0)),"MISSING ID")</x:f>
        <x:v>Processing agents</x:v>
      </x:c>
      <x:c r="J20" s="4" t="str">
        <x:f>IFERROR(INDEX('Material routes'!$B$6:$B$1505,MATCH(U20,'Material routes'!$A$6:$A$1505,0)),"MISSING ID")</x:f>
        <x:v>design.refine.lubricant.base</x:v>
      </x:c>
      <x:c r="K20" s="4" t="str">
        <x:f>IFERROR(INDEX('Crafting recipes'!$C$6:$C$1005,MATCH(J20,'Crafting recipes'!$A$6:$A$1005,0)),"MISSING ID")</x:f>
        <x:v>Material refinement</x:v>
      </x:c>
      <x:c r="L20" s="4" t="str">
        <x:f>IFERROR(INDEX('Material routes'!$K$6:$K$1505,MATCH(U20,'Material routes'!$A$6:$A$1505,0)),"MISSING ID")</x:f>
        <x:v>Proposal</x:v>
      </x:c>
      <x:c r="M20" s="4" t="str">
        <x:f>IFERROR(INDEX('Material routes'!$M$6:$M$1505,MATCH(U20,'Material routes'!$A$6:$A$1505,0)),"MISSING ID")</x:f>
        <x:v>Partial proposal</x:v>
      </x:c>
      <x:c r="N20" s="4" t="str">
        <x:f>IF(IFERROR(INDEX('Material routes'!$I$6:$I$1005,MATCH(U20,'Material routes'!$A$6:$A$1005,0)),"MISSING ID")=0,"",IFERROR(INDEX('Material routes'!$I$6:$I$1005,MATCH(U20,'Material routes'!$A$6:$A$1005,0)),"MISSING ID"))</x:f>
      </x:c>
      <x:c r="O20" s="4" t="str">
        <x:f>IFERROR(INDEX('Material routes'!$J$6:$J$1505,MATCH(U20,'Material routes'!$A$6:$A$1505,0)),"MISSING ID")</x:f>
        <x:v>Unspecified</x:v>
      </x:c>
      <x:c r="P20" s="4" t="str">
        <x:f>IF(IFERROR(INDEX('Material routes'!$I$6:$I$1005,MATCH(V20,'Material routes'!$A$6:$A$1005,0)),"MISSING ID")=0,"",IFERROR(INDEX('Material routes'!$I$6:$I$1005,MATCH(V20,'Material routes'!$A$6:$A$1005,0)),"MISSING ID"))</x:f>
      </x:c>
      <x:c r="Q20" s="4" t="str">
        <x:f>IFERROR(INDEX('Material routes'!$J$6:$J$1505,MATCH(V20,'Material routes'!$A$6:$A$1505,0)),"MISSING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routes'!$D$6:$D$1505,MATCH(U20,'Material routes'!$A$6:$A$1505,0)),"MISSING ID")</x:f>
        <x:v>proposal.chemical.joint_lubricant</x:v>
      </x:c>
      <x:c r="T20" s="4" t="str">
        <x:f>IFERROR(INDEX('Material routes'!$D$6:$D$1505,MATCH(V20,'Material routes'!$A$6:$A$1505,0)),"MISSING ID")</x:f>
        <x:v>proposal.lubricant.base</x:v>
      </x:c>
      <x:c r="U20" s="4" t="str">
        <x:v>material.route.016</x:v>
      </x:c>
      <x:c r="V20" s="4" t="str">
        <x:v>output.design.refine.lubricant.base</x:v>
      </x:c>
    </x:row>
    <x:row r="21" ht="85" customHeight="1">
      <x:c r="A21" s="4" t="str">
        <x:f>IFERROR(INDEX('Material routes'!$E$6:$E$1505,MATCH(U21,'Material routes'!$A$6:$A$1505,0)),"MISSING ID")</x:f>
        <x:v>Faunal chemical material (unspecified)</x:v>
      </x:c>
      <x:c r="B21" s="4" t="str">
        <x:f>IFERROR(INDEX('Material routes'!$F$6:$F$1505,MATCH(U21,'Material routes'!$A$6:$A$1505,0)),"MISSING ID")</x:f>
        <x:v>T0</x:v>
      </x:c>
      <x:c r="C21" s="4" t="str">
        <x:f>IFERROR(INDEX('Material routes'!$H$6:$H$1505,MATCH(U21,'Material routes'!$A$6:$A$1505,0)),"MISSING ID")</x:f>
        <x:v>Chemical material</x:v>
      </x:c>
      <x:c r="D21" s="4" t="str">
        <x:f>IFERROR(INDEX('Material routes'!$G$6:$G$1505,MATCH(U21,'Material routes'!$A$6:$A$1505,0)),"MISSING ID")</x:f>
        <x:v>Biological resources</x:v>
      </x:c>
      <x:c r="E21" s="4" t="str">
        <x:f>IFERROR(INDEX('Material routes'!$C$6:$C$1505,MATCH(U21,'Material routes'!$A$6:$A$1505,0)),"MISSING ID")</x:f>
        <x:v>Ingredient candidate</x:v>
      </x:c>
      <x:c r="F21" s="4" t="str">
        <x:f>IFERROR(INDEX('Material routes'!$E$6:$E$1505,MATCH(V21,'Material routes'!$A$6:$A$1505,0)),"MISSING ID")</x:f>
        <x:v>Prepared secretion thickener</x:v>
      </x:c>
      <x:c r="G21" s="4" t="str">
        <x:f>IFERROR(INDEX('Material routes'!$F$6:$F$1505,MATCH(V21,'Material routes'!$A$6:$A$1505,0)),"MISSING ID")</x:f>
        <x:v>T1</x:v>
      </x:c>
      <x:c r="H21" s="4" t="str">
        <x:f>IFERROR(INDEX('Material routes'!$H$6:$H$1505,MATCH(V21,'Material routes'!$A$6:$A$1505,0)),"MISSING ID")</x:f>
        <x:v>Chemical material</x:v>
      </x:c>
      <x:c r="I21" s="4" t="str">
        <x:f>IFERROR(INDEX('Material routes'!$G$6:$G$1505,MATCH(V21,'Material routes'!$A$6:$A$1505,0)),"MISSING ID")</x:f>
        <x:v>Processing agents</x:v>
      </x:c>
      <x:c r="J21" s="4" t="str">
        <x:f>IFERROR(INDEX('Material routes'!$B$6:$B$1505,MATCH(U21,'Material routes'!$A$6:$A$1505,0)),"MISSING ID")</x:f>
        <x:v>design.refine.lubricant.thickener</x:v>
      </x:c>
      <x:c r="K21" s="4" t="str">
        <x:f>IFERROR(INDEX('Crafting recipes'!$C$6:$C$1005,MATCH(J21,'Crafting recipes'!$A$6:$A$1005,0)),"MISSING ID")</x:f>
        <x:v>Material refinement</x:v>
      </x:c>
      <x:c r="L21" s="4" t="str">
        <x:f>IFERROR(INDEX('Material routes'!$K$6:$K$1505,MATCH(U21,'Material routes'!$A$6:$A$1505,0)),"MISSING ID")</x:f>
        <x:v>Proposal</x:v>
      </x:c>
      <x:c r="M21" s="4" t="str">
        <x:f>IFERROR(INDEX('Material routes'!$M$6:$M$1505,MATCH(U21,'Material routes'!$A$6:$A$1505,0)),"MISSING ID")</x:f>
        <x:v>Partial proposal</x:v>
      </x:c>
      <x:c r="N21" s="4" t="str">
        <x:f>IF(IFERROR(INDEX('Material routes'!$I$6:$I$1005,MATCH(U21,'Material routes'!$A$6:$A$1005,0)),"MISSING ID")=0,"",IFERROR(INDEX('Material routes'!$I$6:$I$1005,MATCH(U21,'Material routes'!$A$6:$A$1005,0)),"MISSING ID"))</x:f>
      </x:c>
      <x:c r="O21" s="4" t="str">
        <x:f>IFERROR(INDEX('Material routes'!$J$6:$J$1505,MATCH(U21,'Material routes'!$A$6:$A$1505,0)),"MISSING ID")</x:f>
        <x:v>Unspecified</x:v>
      </x:c>
      <x:c r="P21" s="4" t="str">
        <x:f>IF(IFERROR(INDEX('Material routes'!$I$6:$I$1005,MATCH(V21,'Material routes'!$A$6:$A$1005,0)),"MISSING ID")=0,"",IFERROR(INDEX('Material routes'!$I$6:$I$1005,MATCH(V21,'Material routes'!$A$6:$A$1005,0)),"MISSING ID"))</x:f>
      </x:c>
      <x:c r="Q21" s="4" t="str">
        <x:f>IFERROR(INDEX('Material routes'!$J$6:$J$1505,MATCH(V21,'Material routes'!$A$6:$A$1505,0)),"MISSING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routes'!$D$6:$D$1505,MATCH(U21,'Material routes'!$A$6:$A$1505,0)),"MISSING ID")</x:f>
        <x:v>proposal.bio.chemical_material</x:v>
      </x:c>
      <x:c r="T21" s="4" t="str">
        <x:f>IFERROR(INDEX('Material routes'!$D$6:$D$1505,MATCH(V21,'Material routes'!$A$6:$A$1505,0)),"MISSING ID")</x:f>
        <x:v>proposal.lubricant.thickener</x:v>
      </x:c>
      <x:c r="U21" s="4" t="str">
        <x:v>material.route.017</x:v>
      </x:c>
      <x:c r="V21" s="4" t="str">
        <x:v>output.design.refine.lubricant.thickener</x:v>
      </x:c>
    </x:row>
    <x:row r="22" ht="85" customHeight="1">
      <x:c r="A22" s="4" t="str">
        <x:f>IFERROR(INDEX('Material routes'!$E$6:$E$1505,MATCH(U22,'Material routes'!$A$6:$A$1505,0)),"MISSING ID")</x:f>
        <x:v>Ironstone Ore</x:v>
      </x:c>
      <x:c r="B22" s="4" t="str">
        <x:f>IFERROR(INDEX('Material routes'!$F$6:$F$1505,MATCH(U22,'Material routes'!$A$6:$A$1505,0)),"MISSING ID")</x:f>
        <x:v>T0</x:v>
      </x:c>
      <x:c r="C22" s="4" t="str">
        <x:f>IFERROR(INDEX('Material routes'!$H$6:$H$1505,MATCH(U22,'Material routes'!$A$6:$A$1505,0)),"MISSING ID")</x:f>
        <x:v>Raw material</x:v>
      </x:c>
      <x:c r="D22" s="4" t="str">
        <x:f>IFERROR(INDEX('Material routes'!$G$6:$G$1505,MATCH(U22,'Material routes'!$A$6:$A$1505,0)),"MISSING ID")</x:f>
        <x:v>Mineral resources</x:v>
      </x:c>
      <x:c r="E22" s="4" t="str">
        <x:f>IFERROR(INDEX('Material routes'!$C$6:$C$1505,MATCH(U22,'Material routes'!$A$6:$A$1505,0)),"MISSING ID")</x:f>
        <x:v>Ingredient candidate</x:v>
      </x:c>
      <x:c r="F22" s="4" t="str">
        <x:f>IFERROR(INDEX('Material routes'!$E$6:$E$1505,MATCH(V22,'Material routes'!$A$6:$A$1505,0)),"MISSING ID")</x:f>
        <x:v>Smelted iron bloom</x:v>
      </x:c>
      <x:c r="G22" s="4" t="str">
        <x:f>IFERROR(INDEX('Material routes'!$F$6:$F$1505,MATCH(V22,'Material routes'!$A$6:$A$1505,0)),"MISSING ID")</x:f>
        <x:v>T1</x:v>
      </x:c>
      <x:c r="H22" s="4" t="str">
        <x:f>IFERROR(INDEX('Material routes'!$H$6:$H$1505,MATCH(V22,'Material routes'!$A$6:$A$1505,0)),"MISSING ID")</x:f>
        <x:v>Processed material</x:v>
      </x:c>
      <x:c r="I22" s="4" t="str">
        <x:f>IFERROR(INDEX('Material routes'!$G$6:$G$1505,MATCH(V22,'Material routes'!$A$6:$A$1505,0)),"MISSING ID")</x:f>
        <x:v>Manufactured stock</x:v>
      </x:c>
      <x:c r="J22" s="4" t="str">
        <x:f>IFERROR(INDEX('Material routes'!$B$6:$B$1505,MATCH(U22,'Material routes'!$A$6:$A$1505,0)),"MISSING ID")</x:f>
        <x:v>design.refine.t1.iron_bloom</x:v>
      </x:c>
      <x:c r="K22" s="4" t="str">
        <x:f>IFERROR(INDEX('Crafting recipes'!$C$6:$C$1005,MATCH(J22,'Crafting recipes'!$A$6:$A$1005,0)),"MISSING ID")</x:f>
        <x:v>Material refinement</x:v>
      </x:c>
      <x:c r="L22" s="4" t="str">
        <x:f>IFERROR(INDEX('Material routes'!$K$6:$K$1505,MATCH(U22,'Material routes'!$A$6:$A$1505,0)),"MISSING ID")</x:f>
        <x:v>Proposal</x:v>
      </x:c>
      <x:c r="M22" s="4" t="str">
        <x:f>IFERROR(INDEX('Material routes'!$M$6:$M$1505,MATCH(U22,'Material routes'!$A$6:$A$1505,0)),"MISSING ID")</x:f>
        <x:v>Partial proposal</x:v>
      </x:c>
      <x:c r="N22" s="4" t="str">
        <x:f>IF(IFERROR(INDEX('Material routes'!$I$6:$I$1005,MATCH(U22,'Material routes'!$A$6:$A$1005,0)),"MISSING ID")=0,"",IFERROR(INDEX('Material routes'!$I$6:$I$1005,MATCH(U22,'Material routes'!$A$6:$A$1005,0)),"MISSING ID"))</x:f>
      </x:c>
      <x:c r="O22" s="4" t="str">
        <x:f>IFERROR(INDEX('Material routes'!$J$6:$J$1505,MATCH(U22,'Material routes'!$A$6:$A$1505,0)),"MISSING ID")</x:f>
        <x:v>Unspecified</x:v>
      </x:c>
      <x:c r="P22" s="4" t="str">
        <x:f>IF(IFERROR(INDEX('Material routes'!$I$6:$I$1005,MATCH(V22,'Material routes'!$A$6:$A$1005,0)),"MISSING ID")=0,"",IFERROR(INDEX('Material routes'!$I$6:$I$1005,MATCH(V22,'Material routes'!$A$6:$A$1005,0)),"MISSING ID"))</x:f>
      </x:c>
      <x:c r="Q22" s="4" t="str">
        <x:f>IFERROR(INDEX('Material routes'!$J$6:$J$1505,MATCH(V22,'Material routes'!$A$6:$A$1505,0)),"MISSING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routes'!$D$6:$D$1505,MATCH(U22,'Material routes'!$A$6:$A$1505,0)),"MISSING ID")</x:f>
        <x:v>resource.ironstone_ore</x:v>
      </x:c>
      <x:c r="T22" s="4" t="str">
        <x:f>IFERROR(INDEX('Material routes'!$D$6:$D$1505,MATCH(V22,'Material routes'!$A$6:$A$1505,0)),"MISSING ID")</x:f>
        <x:v>proposal.t1.iron_bloom</x:v>
      </x:c>
      <x:c r="U22" s="4" t="str">
        <x:v>material.route.018</x:v>
      </x:c>
      <x:c r="V22" s="4" t="str">
        <x:v>output.design.refine.t1.iron_bloom</x:v>
      </x:c>
    </x:row>
    <x:row r="23" ht="85" customHeight="1">
      <x:c r="A23" s="4" t="str">
        <x:f>IFERROR(INDEX('Material routes'!$E$6:$E$1505,MATCH(U23,'Material routes'!$A$6:$A$1505,0)),"MISSING ID")</x:f>
        <x:v>Raw copper lump</x:v>
      </x:c>
      <x:c r="B23" s="4" t="str">
        <x:f>IFERROR(INDEX('Material routes'!$F$6:$F$1505,MATCH(U23,'Material routes'!$A$6:$A$1505,0)),"MISSING ID")</x:f>
        <x:v>T0</x:v>
      </x:c>
      <x:c r="C23" s="4" t="str">
        <x:f>IFERROR(INDEX('Material routes'!$H$6:$H$1505,MATCH(U23,'Material routes'!$A$6:$A$1505,0)),"MISSING ID")</x:f>
        <x:v>Processed material</x:v>
      </x:c>
      <x:c r="D23" s="4" t="str">
        <x:f>IFERROR(INDEX('Material routes'!$G$6:$G$1505,MATCH(U23,'Material routes'!$A$6:$A$1505,0)),"MISSING ID")</x:f>
        <x:v>Mineral resources</x:v>
      </x:c>
      <x:c r="E23" s="4" t="str">
        <x:f>IFERROR(INDEX('Material routes'!$C$6:$C$1505,MATCH(U23,'Material routes'!$A$6:$A$1505,0)),"MISSING ID")</x:f>
        <x:v>Ingredient candidate</x:v>
      </x:c>
      <x:c r="F23" s="4" t="str">
        <x:f>IFERROR(INDEX('Material routes'!$E$6:$E$1505,MATCH(V23,'Material routes'!$A$6:$A$1505,0)),"MISSING ID")</x:f>
        <x:v>Refined copper cake</x:v>
      </x:c>
      <x:c r="G23" s="4" t="str">
        <x:f>IFERROR(INDEX('Material routes'!$F$6:$F$1505,MATCH(V23,'Material routes'!$A$6:$A$1505,0)),"MISSING ID")</x:f>
        <x:v>T1</x:v>
      </x:c>
      <x:c r="H23" s="4" t="str">
        <x:f>IFERROR(INDEX('Material routes'!$H$6:$H$1505,MATCH(V23,'Material routes'!$A$6:$A$1505,0)),"MISSING ID")</x:f>
        <x:v>Processed material</x:v>
      </x:c>
      <x:c r="I23" s="4" t="str">
        <x:f>IFERROR(INDEX('Material routes'!$G$6:$G$1505,MATCH(V23,'Material routes'!$A$6:$A$1505,0)),"MISSING ID")</x:f>
        <x:v>Manufactured stock</x:v>
      </x:c>
      <x:c r="J23" s="4" t="str">
        <x:f>IFERROR(INDEX('Material routes'!$B$6:$B$1505,MATCH(U23,'Material routes'!$A$6:$A$1505,0)),"MISSING ID")</x:f>
        <x:v>design.refine.t1.copper_cake</x:v>
      </x:c>
      <x:c r="K23" s="4" t="str">
        <x:f>IFERROR(INDEX('Crafting recipes'!$C$6:$C$1005,MATCH(J23,'Crafting recipes'!$A$6:$A$1005,0)),"MISSING ID")</x:f>
        <x:v>Material refinement</x:v>
      </x:c>
      <x:c r="L23" s="4" t="str">
        <x:f>IFERROR(INDEX('Material routes'!$K$6:$K$1505,MATCH(U23,'Material routes'!$A$6:$A$1505,0)),"MISSING ID")</x:f>
        <x:v>Proposal</x:v>
      </x:c>
      <x:c r="M23" s="4" t="str">
        <x:f>IFERROR(INDEX('Material routes'!$M$6:$M$1505,MATCH(U23,'Material routes'!$A$6:$A$1505,0)),"MISSING ID")</x:f>
        <x:v>Partial proposal</x:v>
      </x:c>
      <x:c r="N23" s="4" t="str">
        <x:f>IF(IFERROR(INDEX('Material routes'!$I$6:$I$1005,MATCH(U23,'Material routes'!$A$6:$A$1005,0)),"MISSING ID")=0,"",IFERROR(INDEX('Material routes'!$I$6:$I$1005,MATCH(U23,'Material routes'!$A$6:$A$1005,0)),"MISSING ID"))</x:f>
      </x:c>
      <x:c r="O23" s="4" t="str">
        <x:f>IFERROR(INDEX('Material routes'!$J$6:$J$1505,MATCH(U23,'Material routes'!$A$6:$A$1505,0)),"MISSING ID")</x:f>
        <x:v>Unspecified</x:v>
      </x:c>
      <x:c r="P23" s="4" t="str">
        <x:f>IF(IFERROR(INDEX('Material routes'!$I$6:$I$1005,MATCH(V23,'Material routes'!$A$6:$A$1005,0)),"MISSING ID")=0,"",IFERROR(INDEX('Material routes'!$I$6:$I$1005,MATCH(V23,'Material routes'!$A$6:$A$1005,0)),"MISSING ID"))</x:f>
      </x:c>
      <x:c r="Q23" s="4" t="str">
        <x:f>IFERROR(INDEX('Material routes'!$J$6:$J$1505,MATCH(V23,'Material routes'!$A$6:$A$1505,0)),"MISSING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routes'!$D$6:$D$1505,MATCH(U23,'Material routes'!$A$6:$A$1505,0)),"MISSING ID")</x:f>
        <x:v>proposal.natural.raw_copper</x:v>
      </x:c>
      <x:c r="T23" s="4" t="str">
        <x:f>IFERROR(INDEX('Material routes'!$D$6:$D$1505,MATCH(V23,'Material routes'!$A$6:$A$1505,0)),"MISSING ID")</x:f>
        <x:v>proposal.t1.copper_cake</x:v>
      </x:c>
      <x:c r="U23" s="4" t="str">
        <x:v>material.route.019</x:v>
      </x:c>
      <x:c r="V23" s="4" t="str">
        <x:v>output.design.refine.t1.copper_cake</x:v>
      </x:c>
    </x:row>
    <x:row r="24" ht="85" customHeight="1">
      <x:c r="A24" s="4" t="str">
        <x:f>IFERROR(INDEX('Material routes'!$E$6:$E$1505,MATCH(U24,'Material routes'!$A$6:$A$1505,0)),"MISSING ID")</x:f>
        <x:v>Salvaged brass fragments</x:v>
      </x:c>
      <x:c r="B24" s="4" t="str">
        <x:f>IFERROR(INDEX('Material routes'!$F$6:$F$1505,MATCH(U24,'Material routes'!$A$6:$A$1505,0)),"MISSING ID")</x:f>
        <x:v>T0</x:v>
      </x:c>
      <x:c r="C24" s="4" t="str">
        <x:f>IFERROR(INDEX('Material routes'!$H$6:$H$1505,MATCH(U24,'Material routes'!$A$6:$A$1505,0)),"MISSING ID")</x:f>
        <x:v>Raw material</x:v>
      </x:c>
      <x:c r="D24" s="4" t="str">
        <x:f>IFERROR(INDEX('Material routes'!$G$6:$G$1505,MATCH(U24,'Material routes'!$A$6:$A$1505,0)),"MISSING ID")</x:f>
        <x:v>Salvage feedstock</x:v>
      </x:c>
      <x:c r="E24" s="4" t="str">
        <x:f>IFERROR(INDEX('Material routes'!$C$6:$C$1505,MATCH(U24,'Material routes'!$A$6:$A$1505,0)),"MISSING ID")</x:f>
        <x:v>Ingredient candidate</x:v>
      </x:c>
      <x:c r="F24" s="4" t="str">
        <x:f>IFERROR(INDEX('Material routes'!$E$6:$E$1505,MATCH(V24,'Material routes'!$A$6:$A$1505,0)),"MISSING ID")</x:f>
        <x:v>Reclaimed brass billet</x:v>
      </x:c>
      <x:c r="G24" s="4" t="str">
        <x:f>IFERROR(INDEX('Material routes'!$F$6:$F$1505,MATCH(V24,'Material routes'!$A$6:$A$1505,0)),"MISSING ID")</x:f>
        <x:v>T1</x:v>
      </x:c>
      <x:c r="H24" s="4" t="str">
        <x:f>IFERROR(INDEX('Material routes'!$H$6:$H$1505,MATCH(V24,'Material routes'!$A$6:$A$1505,0)),"MISSING ID")</x:f>
        <x:v>Processed material</x:v>
      </x:c>
      <x:c r="I24" s="4" t="str">
        <x:f>IFERROR(INDEX('Material routes'!$G$6:$G$1505,MATCH(V24,'Material routes'!$A$6:$A$1505,0)),"MISSING ID")</x:f>
        <x:v>Manufactured stock</x:v>
      </x:c>
      <x:c r="J24" s="4" t="str">
        <x:f>IFERROR(INDEX('Material routes'!$B$6:$B$1505,MATCH(U24,'Material routes'!$A$6:$A$1505,0)),"MISSING ID")</x:f>
        <x:v>design.refine.t1.brass_billet</x:v>
      </x:c>
      <x:c r="K24" s="4" t="str">
        <x:f>IFERROR(INDEX('Crafting recipes'!$C$6:$C$1005,MATCH(J24,'Crafting recipes'!$A$6:$A$1005,0)),"MISSING ID")</x:f>
        <x:v>Material refinement</x:v>
      </x:c>
      <x:c r="L24" s="4" t="str">
        <x:f>IFERROR(INDEX('Material routes'!$K$6:$K$1505,MATCH(U24,'Material routes'!$A$6:$A$1505,0)),"MISSING ID")</x:f>
        <x:v>Proposal</x:v>
      </x:c>
      <x:c r="M24" s="4" t="str">
        <x:f>IFERROR(INDEX('Material routes'!$M$6:$M$1505,MATCH(U24,'Material routes'!$A$6:$A$1505,0)),"MISSING ID")</x:f>
        <x:v>Partial proposal</x:v>
      </x:c>
      <x:c r="N24" s="4" t="str">
        <x:f>IF(IFERROR(INDEX('Material routes'!$I$6:$I$1005,MATCH(U24,'Material routes'!$A$6:$A$1005,0)),"MISSING ID")=0,"",IFERROR(INDEX('Material routes'!$I$6:$I$1005,MATCH(U24,'Material routes'!$A$6:$A$1005,0)),"MISSING ID"))</x:f>
      </x:c>
      <x:c r="O24" s="4" t="str">
        <x:f>IFERROR(INDEX('Material routes'!$J$6:$J$1505,MATCH(U24,'Material routes'!$A$6:$A$1505,0)),"MISSING ID")</x:f>
        <x:v>Unspecified</x:v>
      </x:c>
      <x:c r="P24" s="4" t="str">
        <x:f>IF(IFERROR(INDEX('Material routes'!$I$6:$I$1005,MATCH(V24,'Material routes'!$A$6:$A$1005,0)),"MISSING ID")=0,"",IFERROR(INDEX('Material routes'!$I$6:$I$1005,MATCH(V24,'Material routes'!$A$6:$A$1005,0)),"MISSING ID"))</x:f>
      </x:c>
      <x:c r="Q24" s="4" t="str">
        <x:f>IFERROR(INDEX('Material routes'!$J$6:$J$1505,MATCH(V24,'Material routes'!$A$6:$A$1505,0)),"MISSING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routes'!$D$6:$D$1505,MATCH(U24,'Material routes'!$A$6:$A$1505,0)),"MISSING ID")</x:f>
        <x:v>proposal.raw.brass_scrap</x:v>
      </x:c>
      <x:c r="T24" s="4" t="str">
        <x:f>IFERROR(INDEX('Material routes'!$D$6:$D$1505,MATCH(V24,'Material routes'!$A$6:$A$1505,0)),"MISSING ID")</x:f>
        <x:v>proposal.t1.brass_billet</x:v>
      </x:c>
      <x:c r="U24" s="4" t="str">
        <x:v>material.route.020</x:v>
      </x:c>
      <x:c r="V24" s="4" t="str">
        <x:v>output.design.refine.t1.brass_billet</x:v>
      </x:c>
    </x:row>
    <x:row r="25" ht="85" customHeight="1">
      <x:c r="A25" s="4" t="str">
        <x:f>IFERROR(INDEX('Material routes'!$E$6:$E$1505,MATCH(U25,'Material routes'!$A$6:$A$1505,0)),"MISSING ID")</x:f>
        <x:v>Salvaged bronze fragments</x:v>
      </x:c>
      <x:c r="B25" s="4" t="str">
        <x:f>IFERROR(INDEX('Material routes'!$F$6:$F$1505,MATCH(U25,'Material routes'!$A$6:$A$1505,0)),"MISSING ID")</x:f>
        <x:v>T0</x:v>
      </x:c>
      <x:c r="C25" s="4" t="str">
        <x:f>IFERROR(INDEX('Material routes'!$H$6:$H$1505,MATCH(U25,'Material routes'!$A$6:$A$1505,0)),"MISSING ID")</x:f>
        <x:v>Raw material</x:v>
      </x:c>
      <x:c r="D25" s="4" t="str">
        <x:f>IFERROR(INDEX('Material routes'!$G$6:$G$1505,MATCH(U25,'Material routes'!$A$6:$A$1505,0)),"MISSING ID")</x:f>
        <x:v>Salvage feedstock</x:v>
      </x:c>
      <x:c r="E25" s="4" t="str">
        <x:f>IFERROR(INDEX('Material routes'!$C$6:$C$1505,MATCH(U25,'Material routes'!$A$6:$A$1505,0)),"MISSING ID")</x:f>
        <x:v>Ingredient candidate</x:v>
      </x:c>
      <x:c r="F25" s="4" t="str">
        <x:f>IFERROR(INDEX('Material routes'!$E$6:$E$1505,MATCH(V25,'Material routes'!$A$6:$A$1505,0)),"MISSING ID")</x:f>
        <x:v>Reclaimed bronze billet</x:v>
      </x:c>
      <x:c r="G25" s="4" t="str">
        <x:f>IFERROR(INDEX('Material routes'!$F$6:$F$1505,MATCH(V25,'Material routes'!$A$6:$A$1505,0)),"MISSING ID")</x:f>
        <x:v>T1</x:v>
      </x:c>
      <x:c r="H25" s="4" t="str">
        <x:f>IFERROR(INDEX('Material routes'!$H$6:$H$1505,MATCH(V25,'Material routes'!$A$6:$A$1505,0)),"MISSING ID")</x:f>
        <x:v>Processed material</x:v>
      </x:c>
      <x:c r="I25" s="4" t="str">
        <x:f>IFERROR(INDEX('Material routes'!$G$6:$G$1505,MATCH(V25,'Material routes'!$A$6:$A$1505,0)),"MISSING ID")</x:f>
        <x:v>Manufactured stock</x:v>
      </x:c>
      <x:c r="J25" s="4" t="str">
        <x:f>IFERROR(INDEX('Material routes'!$B$6:$B$1505,MATCH(U25,'Material routes'!$A$6:$A$1505,0)),"MISSING ID")</x:f>
        <x:v>design.refine.t1.bronze_billet</x:v>
      </x:c>
      <x:c r="K25" s="4" t="str">
        <x:f>IFERROR(INDEX('Crafting recipes'!$C$6:$C$1005,MATCH(J25,'Crafting recipes'!$A$6:$A$1005,0)),"MISSING ID")</x:f>
        <x:v>Material refinement</x:v>
      </x:c>
      <x:c r="L25" s="4" t="str">
        <x:f>IFERROR(INDEX('Material routes'!$K$6:$K$1505,MATCH(U25,'Material routes'!$A$6:$A$1505,0)),"MISSING ID")</x:f>
        <x:v>Proposal</x:v>
      </x:c>
      <x:c r="M25" s="4" t="str">
        <x:f>IFERROR(INDEX('Material routes'!$M$6:$M$1505,MATCH(U25,'Material routes'!$A$6:$A$1505,0)),"MISSING ID")</x:f>
        <x:v>Partial proposal</x:v>
      </x:c>
      <x:c r="N25" s="4" t="str">
        <x:f>IF(IFERROR(INDEX('Material routes'!$I$6:$I$1005,MATCH(U25,'Material routes'!$A$6:$A$1005,0)),"MISSING ID")=0,"",IFERROR(INDEX('Material routes'!$I$6:$I$1005,MATCH(U25,'Material routes'!$A$6:$A$1005,0)),"MISSING ID"))</x:f>
      </x:c>
      <x:c r="O25" s="4" t="str">
        <x:f>IFERROR(INDEX('Material routes'!$J$6:$J$1505,MATCH(U25,'Material routes'!$A$6:$A$1505,0)),"MISSING ID")</x:f>
        <x:v>Unspecified</x:v>
      </x:c>
      <x:c r="P25" s="4" t="str">
        <x:f>IF(IFERROR(INDEX('Material routes'!$I$6:$I$1005,MATCH(V25,'Material routes'!$A$6:$A$1005,0)),"MISSING ID")=0,"",IFERROR(INDEX('Material routes'!$I$6:$I$1005,MATCH(V25,'Material routes'!$A$6:$A$1005,0)),"MISSING ID"))</x:f>
      </x:c>
      <x:c r="Q25" s="4" t="str">
        <x:f>IFERROR(INDEX('Material routes'!$J$6:$J$1505,MATCH(V25,'Material routes'!$A$6:$A$1505,0)),"MISSING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routes'!$D$6:$D$1505,MATCH(U25,'Material routes'!$A$6:$A$1505,0)),"MISSING ID")</x:f>
        <x:v>proposal.raw.bronze_scrap</x:v>
      </x:c>
      <x:c r="T25" s="4" t="str">
        <x:f>IFERROR(INDEX('Material routes'!$D$6:$D$1505,MATCH(V25,'Material routes'!$A$6:$A$1505,0)),"MISSING ID")</x:f>
        <x:v>proposal.t1.bronze_billet</x:v>
      </x:c>
      <x:c r="U25" s="4" t="str">
        <x:v>material.route.021</x:v>
      </x:c>
      <x:c r="V25" s="4" t="str">
        <x:v>output.design.refine.t1.bronze_billet</x:v>
      </x:c>
    </x:row>
    <x:row r="26" ht="85" customHeight="1">
      <x:c r="A26" s="4" t="str">
        <x:f>IFERROR(INDEX('Material routes'!$E$6:$E$1505,MATCH(U26,'Material routes'!$A$6:$A$1505,0)),"MISSING ID")</x:f>
        <x:v>Silica-rich grit</x:v>
      </x:c>
      <x:c r="B26" s="4" t="str">
        <x:f>IFERROR(INDEX('Material routes'!$F$6:$F$1505,MATCH(U26,'Material routes'!$A$6:$A$1505,0)),"MISSING ID")</x:f>
        <x:v>T0</x:v>
      </x:c>
      <x:c r="C26" s="4" t="str">
        <x:f>IFERROR(INDEX('Material routes'!$H$6:$H$1505,MATCH(U26,'Material routes'!$A$6:$A$1505,0)),"MISSING ID")</x:f>
        <x:v>Raw material</x:v>
      </x:c>
      <x:c r="D26" s="4" t="str">
        <x:f>IFERROR(INDEX('Material routes'!$G$6:$G$1505,MATCH(U26,'Material routes'!$A$6:$A$1505,0)),"MISSING ID")</x:f>
        <x:v>Mineral resources</x:v>
      </x:c>
      <x:c r="E26" s="4" t="str">
        <x:f>IFERROR(INDEX('Material routes'!$C$6:$C$1505,MATCH(U26,'Material routes'!$A$6:$A$1505,0)),"MISSING ID")</x:f>
        <x:v>Ingredient candidate</x:v>
      </x:c>
      <x:c r="F26" s="4" t="str">
        <x:f>IFERROR(INDEX('Material routes'!$E$6:$E$1505,MATCH(V26,'Material routes'!$A$6:$A$1505,0)),"MISSING ID")</x:f>
        <x:v>Opaque mineral-glass stock</x:v>
      </x:c>
      <x:c r="G26" s="4" t="str">
        <x:f>IFERROR(INDEX('Material routes'!$F$6:$F$1505,MATCH(V26,'Material routes'!$A$6:$A$1505,0)),"MISSING ID")</x:f>
        <x:v>T1</x:v>
      </x:c>
      <x:c r="H26" s="4" t="str">
        <x:f>IFERROR(INDEX('Material routes'!$H$6:$H$1505,MATCH(V26,'Material routes'!$A$6:$A$1505,0)),"MISSING ID")</x:f>
        <x:v>Processed material</x:v>
      </x:c>
      <x:c r="I26" s="4" t="str">
        <x:f>IFERROR(INDEX('Material routes'!$G$6:$G$1505,MATCH(V26,'Material routes'!$A$6:$A$1505,0)),"MISSING ID")</x:f>
        <x:v>Manufactured stock</x:v>
      </x:c>
      <x:c r="J26" s="4" t="str">
        <x:f>IFERROR(INDEX('Material routes'!$B$6:$B$1505,MATCH(U26,'Material routes'!$A$6:$A$1505,0)),"MISSING ID")</x:f>
        <x:v>design.refine.t1.opaque_glass</x:v>
      </x:c>
      <x:c r="K26" s="4" t="str">
        <x:f>IFERROR(INDEX('Crafting recipes'!$C$6:$C$1005,MATCH(J26,'Crafting recipes'!$A$6:$A$1005,0)),"MISSING ID")</x:f>
        <x:v>Material refinement</x:v>
      </x:c>
      <x:c r="L26" s="4" t="str">
        <x:f>IFERROR(INDEX('Material routes'!$K$6:$K$1505,MATCH(U26,'Material routes'!$A$6:$A$1505,0)),"MISSING ID")</x:f>
        <x:v>Proposal</x:v>
      </x:c>
      <x:c r="M26" s="4" t="str">
        <x:f>IFERROR(INDEX('Material routes'!$M$6:$M$1505,MATCH(U26,'Material routes'!$A$6:$A$1505,0)),"MISSING ID")</x:f>
        <x:v>Partial proposal</x:v>
      </x:c>
      <x:c r="N26" s="4" t="str">
        <x:f>IF(IFERROR(INDEX('Material routes'!$I$6:$I$1005,MATCH(U26,'Material routes'!$A$6:$A$1005,0)),"MISSING ID")=0,"",IFERROR(INDEX('Material routes'!$I$6:$I$1005,MATCH(U26,'Material routes'!$A$6:$A$1005,0)),"MISSING ID"))</x:f>
      </x:c>
      <x:c r="O26" s="4" t="str">
        <x:f>IFERROR(INDEX('Material routes'!$J$6:$J$1505,MATCH(U26,'Material routes'!$A$6:$A$1505,0)),"MISSING ID")</x:f>
        <x:v>Unspecified</x:v>
      </x:c>
      <x:c r="P26" s="4" t="str">
        <x:f>IF(IFERROR(INDEX('Material routes'!$I$6:$I$1005,MATCH(V26,'Material routes'!$A$6:$A$1005,0)),"MISSING ID")=0,"",IFERROR(INDEX('Material routes'!$I$6:$I$1005,MATCH(V26,'Material routes'!$A$6:$A$1005,0)),"MISSING ID"))</x:f>
      </x:c>
      <x:c r="Q26" s="4" t="str">
        <x:f>IFERROR(INDEX('Material routes'!$J$6:$J$1505,MATCH(V26,'Material routes'!$A$6:$A$1505,0)),"MISSING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routes'!$D$6:$D$1505,MATCH(U26,'Material routes'!$A$6:$A$1505,0)),"MISSING ID")</x:f>
        <x:v>proposal.natural.silica</x:v>
      </x:c>
      <x:c r="T26" s="4" t="str">
        <x:f>IFERROR(INDEX('Material routes'!$D$6:$D$1505,MATCH(V26,'Material routes'!$A$6:$A$1505,0)),"MISSING ID")</x:f>
        <x:v>proposal.t1.opaque_glass</x:v>
      </x:c>
      <x:c r="U26" s="4" t="str">
        <x:v>material.route.022</x:v>
      </x:c>
      <x:c r="V26" s="4" t="str">
        <x:v>output.design.refine.t1.opaque_glass</x:v>
      </x:c>
    </x:row>
    <x:row r="27" ht="85" customHeight="1">
      <x:c r="A27" s="4" t="str">
        <x:f>IFERROR(INDEX('Material routes'!$E$6:$E$1505,MATCH(U27,'Material routes'!$A$6:$A$1505,0)),"MISSING ID")</x:f>
        <x:v>Silica-rich grit</x:v>
      </x:c>
      <x:c r="B27" s="4" t="str">
        <x:f>IFERROR(INDEX('Material routes'!$F$6:$F$1505,MATCH(U27,'Material routes'!$A$6:$A$1505,0)),"MISSING ID")</x:f>
        <x:v>T0</x:v>
      </x:c>
      <x:c r="C27" s="4" t="str">
        <x:f>IFERROR(INDEX('Material routes'!$H$6:$H$1505,MATCH(U27,'Material routes'!$A$6:$A$1505,0)),"MISSING ID")</x:f>
        <x:v>Raw material</x:v>
      </x:c>
      <x:c r="D27" s="4" t="str">
        <x:f>IFERROR(INDEX('Material routes'!$G$6:$G$1505,MATCH(U27,'Material routes'!$A$6:$A$1505,0)),"MISSING ID")</x:f>
        <x:v>Mineral resources</x:v>
      </x:c>
      <x:c r="E27" s="4" t="str">
        <x:f>IFERROR(INDEX('Material routes'!$C$6:$C$1505,MATCH(U27,'Material routes'!$A$6:$A$1505,0)),"MISSING ID")</x:f>
        <x:v>Ingredient candidate</x:v>
      </x:c>
      <x:c r="F27" s="4" t="str">
        <x:f>IFERROR(INDEX('Material routes'!$E$6:$E$1505,MATCH(V27,'Material routes'!$A$6:$A$1505,0)),"MISSING ID")</x:f>
        <x:v>Rough clear-glass blank</x:v>
      </x:c>
      <x:c r="G27" s="4" t="str">
        <x:f>IFERROR(INDEX('Material routes'!$F$6:$F$1505,MATCH(V27,'Material routes'!$A$6:$A$1505,0)),"MISSING ID")</x:f>
        <x:v>T1</x:v>
      </x:c>
      <x:c r="H27" s="4" t="str">
        <x:f>IFERROR(INDEX('Material routes'!$H$6:$H$1505,MATCH(V27,'Material routes'!$A$6:$A$1505,0)),"MISSING ID")</x:f>
        <x:v>Processed material</x:v>
      </x:c>
      <x:c r="I27" s="4" t="str">
        <x:f>IFERROR(INDEX('Material routes'!$G$6:$G$1505,MATCH(V27,'Material routes'!$A$6:$A$1505,0)),"MISSING ID")</x:f>
        <x:v>Manufactured stock</x:v>
      </x:c>
      <x:c r="J27" s="4" t="str">
        <x:f>IFERROR(INDEX('Material routes'!$B$6:$B$1505,MATCH(U27,'Material routes'!$A$6:$A$1505,0)),"MISSING ID")</x:f>
        <x:v>design.refine.t1.clear_glass_blank</x:v>
      </x:c>
      <x:c r="K27" s="4" t="str">
        <x:f>IFERROR(INDEX('Crafting recipes'!$C$6:$C$1005,MATCH(J27,'Crafting recipes'!$A$6:$A$1005,0)),"MISSING ID")</x:f>
        <x:v>Material refinement</x:v>
      </x:c>
      <x:c r="L27" s="4" t="str">
        <x:f>IFERROR(INDEX('Material routes'!$K$6:$K$1505,MATCH(U27,'Material routes'!$A$6:$A$1505,0)),"MISSING ID")</x:f>
        <x:v>Proposal</x:v>
      </x:c>
      <x:c r="M27" s="4" t="str">
        <x:f>IFERROR(INDEX('Material routes'!$M$6:$M$1505,MATCH(U27,'Material routes'!$A$6:$A$1505,0)),"MISSING ID")</x:f>
        <x:v>Partial proposal</x:v>
      </x:c>
      <x:c r="N27" s="4" t="str">
        <x:f>IF(IFERROR(INDEX('Material routes'!$I$6:$I$1005,MATCH(U27,'Material routes'!$A$6:$A$1005,0)),"MISSING ID")=0,"",IFERROR(INDEX('Material routes'!$I$6:$I$1005,MATCH(U27,'Material routes'!$A$6:$A$1005,0)),"MISSING ID"))</x:f>
      </x:c>
      <x:c r="O27" s="4" t="str">
        <x:f>IFERROR(INDEX('Material routes'!$J$6:$J$1505,MATCH(U27,'Material routes'!$A$6:$A$1505,0)),"MISSING ID")</x:f>
        <x:v>Unspecified</x:v>
      </x:c>
      <x:c r="P27" s="4" t="str">
        <x:f>IF(IFERROR(INDEX('Material routes'!$I$6:$I$1005,MATCH(V27,'Material routes'!$A$6:$A$1005,0)),"MISSING ID")=0,"",IFERROR(INDEX('Material routes'!$I$6:$I$1005,MATCH(V27,'Material routes'!$A$6:$A$1005,0)),"MISSING ID"))</x:f>
      </x:c>
      <x:c r="Q27" s="4" t="str">
        <x:f>IFERROR(INDEX('Material routes'!$J$6:$J$1505,MATCH(V27,'Material routes'!$A$6:$A$1505,0)),"MISSING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routes'!$D$6:$D$1505,MATCH(U27,'Material routes'!$A$6:$A$1505,0)),"MISSING ID")</x:f>
        <x:v>proposal.natural.silica</x:v>
      </x:c>
      <x:c r="T27" s="4" t="str">
        <x:f>IFERROR(INDEX('Material routes'!$D$6:$D$1505,MATCH(V27,'Material routes'!$A$6:$A$1505,0)),"MISSING ID")</x:f>
        <x:v>proposal.t1.clear_glass_blank</x:v>
      </x:c>
      <x:c r="U27" s="4" t="str">
        <x:v>material.route.023</x:v>
      </x:c>
      <x:c r="V27" s="4" t="str">
        <x:v>output.design.refine.t1.clear_glass_blank</x:v>
      </x:c>
    </x:row>
    <x:row r="28" ht="85" customHeight="1">
      <x:c r="A28" s="4" t="str">
        <x:f>IFERROR(INDEX('Material routes'!$E$6:$E$1505,MATCH(U28,'Material routes'!$A$6:$A$1505,0)),"MISSING ID")</x:f>
        <x:v>Basalt blocks</x:v>
      </x:c>
      <x:c r="B28" s="4" t="str">
        <x:f>IFERROR(INDEX('Material routes'!$F$6:$F$1505,MATCH(U28,'Material routes'!$A$6:$A$1505,0)),"MISSING ID")</x:f>
        <x:v>T0</x:v>
      </x:c>
      <x:c r="C28" s="4" t="str">
        <x:f>IFERROR(INDEX('Material routes'!$H$6:$H$1505,MATCH(U28,'Material routes'!$A$6:$A$1505,0)),"MISSING ID")</x:f>
        <x:v>Raw material</x:v>
      </x:c>
      <x:c r="D28" s="4" t="str">
        <x:f>IFERROR(INDEX('Material routes'!$G$6:$G$1505,MATCH(U28,'Material routes'!$A$6:$A$1505,0)),"MISSING ID")</x:f>
        <x:v>Mineral resources</x:v>
      </x:c>
      <x:c r="E28" s="4" t="str">
        <x:f>IFERROR(INDEX('Material routes'!$C$6:$C$1505,MATCH(U28,'Material routes'!$A$6:$A$1505,0)),"MISSING ID")</x:f>
        <x:v>Ingredient candidate</x:v>
      </x:c>
      <x:c r="F28" s="4" t="str">
        <x:f>IFERROR(INDEX('Material routes'!$E$6:$E$1505,MATCH(V28,'Material routes'!$A$6:$A$1505,0)),"MISSING ID")</x:f>
        <x:v>Dressed building-stone stock</x:v>
      </x:c>
      <x:c r="G28" s="4" t="str">
        <x:f>IFERROR(INDEX('Material routes'!$F$6:$F$1505,MATCH(V28,'Material routes'!$A$6:$A$1505,0)),"MISSING ID")</x:f>
        <x:v>T1</x:v>
      </x:c>
      <x:c r="H28" s="4" t="str">
        <x:f>IFERROR(INDEX('Material routes'!$H$6:$H$1505,MATCH(V28,'Material routes'!$A$6:$A$1505,0)),"MISSING ID")</x:f>
        <x:v>Processed material</x:v>
      </x:c>
      <x:c r="I28" s="4" t="str">
        <x:f>IFERROR(INDEX('Material routes'!$G$6:$G$1505,MATCH(V28,'Material routes'!$A$6:$A$1505,0)),"MISSING ID")</x:f>
        <x:v>Manufactured stock</x:v>
      </x:c>
      <x:c r="J28" s="4" t="str">
        <x:f>IFERROR(INDEX('Material routes'!$B$6:$B$1505,MATCH(U28,'Material routes'!$A$6:$A$1505,0)),"MISSING ID")</x:f>
        <x:v>design.refine.t1.dressed_stone</x:v>
      </x:c>
      <x:c r="K28" s="4" t="str">
        <x:f>IFERROR(INDEX('Crafting recipes'!$C$6:$C$1005,MATCH(J28,'Crafting recipes'!$A$6:$A$1005,0)),"MISSING ID")</x:f>
        <x:v>Material refinement</x:v>
      </x:c>
      <x:c r="L28" s="4" t="str">
        <x:f>IFERROR(INDEX('Material routes'!$K$6:$K$1505,MATCH(U28,'Material routes'!$A$6:$A$1505,0)),"MISSING ID")</x:f>
        <x:v>Proposal</x:v>
      </x:c>
      <x:c r="M28" s="4" t="str">
        <x:f>IFERROR(INDEX('Material routes'!$M$6:$M$1505,MATCH(U28,'Material routes'!$A$6:$A$1505,0)),"MISSING ID")</x:f>
        <x:v>Partial proposal</x:v>
      </x:c>
      <x:c r="N28" s="4" t="str">
        <x:f>IF(IFERROR(INDEX('Material routes'!$I$6:$I$1005,MATCH(U28,'Material routes'!$A$6:$A$1005,0)),"MISSING ID")=0,"",IFERROR(INDEX('Material routes'!$I$6:$I$1005,MATCH(U28,'Material routes'!$A$6:$A$1005,0)),"MISSING ID"))</x:f>
      </x:c>
      <x:c r="O28" s="4" t="str">
        <x:f>IFERROR(INDEX('Material routes'!$J$6:$J$1505,MATCH(U28,'Material routes'!$A$6:$A$1505,0)),"MISSING ID")</x:f>
        <x:v>Unspecified</x:v>
      </x:c>
      <x:c r="P28" s="4" t="str">
        <x:f>IF(IFERROR(INDEX('Material routes'!$I$6:$I$1005,MATCH(V28,'Material routes'!$A$6:$A$1005,0)),"MISSING ID")=0,"",IFERROR(INDEX('Material routes'!$I$6:$I$1005,MATCH(V28,'Material routes'!$A$6:$A$1005,0)),"MISSING ID"))</x:f>
      </x:c>
      <x:c r="Q28" s="4" t="str">
        <x:f>IFERROR(INDEX('Material routes'!$J$6:$J$1505,MATCH(V28,'Material routes'!$A$6:$A$1505,0)),"MISSING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routes'!$D$6:$D$1505,MATCH(U28,'Material routes'!$A$6:$A$1505,0)),"MISSING ID")</x:f>
        <x:v>proposal.raw.basalt</x:v>
      </x:c>
      <x:c r="T28" s="4" t="str">
        <x:f>IFERROR(INDEX('Material routes'!$D$6:$D$1505,MATCH(V28,'Material routes'!$A$6:$A$1505,0)),"MISSING ID")</x:f>
        <x:v>proposal.t1.dressed_stone</x:v>
      </x:c>
      <x:c r="U28" s="4" t="str">
        <x:v>material.route.024</x:v>
      </x:c>
      <x:c r="V28" s="4" t="str">
        <x:v>output.design.refine.t1.dressed_stone</x:v>
      </x:c>
    </x:row>
    <x:row r="29" ht="85" customHeight="1">
      <x:c r="A29" s="4" t="str">
        <x:f>IFERROR(INDEX('Material routes'!$E$6:$E$1505,MATCH(U29,'Material routes'!$A$6:$A$1505,0)),"MISSING ID")</x:f>
        <x:v>Slate plates</x:v>
      </x:c>
      <x:c r="B29" s="4" t="str">
        <x:f>IFERROR(INDEX('Material routes'!$F$6:$F$1505,MATCH(U29,'Material routes'!$A$6:$A$1505,0)),"MISSING ID")</x:f>
        <x:v>T0</x:v>
      </x:c>
      <x:c r="C29" s="4" t="str">
        <x:f>IFERROR(INDEX('Material routes'!$H$6:$H$1505,MATCH(U29,'Material routes'!$A$6:$A$1505,0)),"MISSING ID")</x:f>
        <x:v>Raw material</x:v>
      </x:c>
      <x:c r="D29" s="4" t="str">
        <x:f>IFERROR(INDEX('Material routes'!$G$6:$G$1505,MATCH(U29,'Material routes'!$A$6:$A$1505,0)),"MISSING ID")</x:f>
        <x:v>Mineral resources</x:v>
      </x:c>
      <x:c r="E29" s="4" t="str">
        <x:f>IFERROR(INDEX('Material routes'!$C$6:$C$1505,MATCH(U29,'Material routes'!$A$6:$A$1505,0)),"MISSING ID")</x:f>
        <x:v>Ingredient candidate</x:v>
      </x:c>
      <x:c r="F29" s="4" t="str">
        <x:f>IFERROR(INDEX('Material routes'!$E$6:$E$1505,MATCH(V29,'Material routes'!$A$6:$A$1505,0)),"MISSING ID")</x:f>
        <x:v>Selected resonant-stone blank</x:v>
      </x:c>
      <x:c r="G29" s="4" t="str">
        <x:f>IFERROR(INDEX('Material routes'!$F$6:$F$1505,MATCH(V29,'Material routes'!$A$6:$A$1505,0)),"MISSING ID")</x:f>
        <x:v>T1</x:v>
      </x:c>
      <x:c r="H29" s="4" t="str">
        <x:f>IFERROR(INDEX('Material routes'!$H$6:$H$1505,MATCH(V29,'Material routes'!$A$6:$A$1505,0)),"MISSING ID")</x:f>
        <x:v>Processed material</x:v>
      </x:c>
      <x:c r="I29" s="4" t="str">
        <x:f>IFERROR(INDEX('Material routes'!$G$6:$G$1505,MATCH(V29,'Material routes'!$A$6:$A$1505,0)),"MISSING ID")</x:f>
        <x:v>Manufactured stock</x:v>
      </x:c>
      <x:c r="J29" s="4" t="str">
        <x:f>IFERROR(INDEX('Material routes'!$B$6:$B$1505,MATCH(U29,'Material routes'!$A$6:$A$1505,0)),"MISSING ID")</x:f>
        <x:v>design.refine.t1.resonant_blank</x:v>
      </x:c>
      <x:c r="K29" s="4" t="str">
        <x:f>IFERROR(INDEX('Crafting recipes'!$C$6:$C$1005,MATCH(J29,'Crafting recipes'!$A$6:$A$1005,0)),"MISSING ID")</x:f>
        <x:v>Material refinement</x:v>
      </x:c>
      <x:c r="L29" s="4" t="str">
        <x:f>IFERROR(INDEX('Material routes'!$K$6:$K$1505,MATCH(U29,'Material routes'!$A$6:$A$1505,0)),"MISSING ID")</x:f>
        <x:v>Proposal</x:v>
      </x:c>
      <x:c r="M29" s="4" t="str">
        <x:f>IFERROR(INDEX('Material routes'!$M$6:$M$1505,MATCH(U29,'Material routes'!$A$6:$A$1505,0)),"MISSING ID")</x:f>
        <x:v>Partial proposal</x:v>
      </x:c>
      <x:c r="N29" s="4" t="str">
        <x:f>IF(IFERROR(INDEX('Material routes'!$I$6:$I$1005,MATCH(U29,'Material routes'!$A$6:$A$1005,0)),"MISSING ID")=0,"",IFERROR(INDEX('Material routes'!$I$6:$I$1005,MATCH(U29,'Material routes'!$A$6:$A$1005,0)),"MISSING ID"))</x:f>
      </x:c>
      <x:c r="O29" s="4" t="str">
        <x:f>IFERROR(INDEX('Material routes'!$J$6:$J$1505,MATCH(U29,'Material routes'!$A$6:$A$1505,0)),"MISSING ID")</x:f>
        <x:v>Unspecified</x:v>
      </x:c>
      <x:c r="P29" s="4" t="str">
        <x:f>IF(IFERROR(INDEX('Material routes'!$I$6:$I$1005,MATCH(V29,'Material routes'!$A$6:$A$1005,0)),"MISSING ID")=0,"",IFERROR(INDEX('Material routes'!$I$6:$I$1005,MATCH(V29,'Material routes'!$A$6:$A$1005,0)),"MISSING ID"))</x:f>
      </x:c>
      <x:c r="Q29" s="4" t="str">
        <x:f>IFERROR(INDEX('Material routes'!$J$6:$J$1505,MATCH(V29,'Material routes'!$A$6:$A$1505,0)),"MISSING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routes'!$D$6:$D$1505,MATCH(U29,'Material routes'!$A$6:$A$1505,0)),"MISSING ID")</x:f>
        <x:v>proposal.raw.slate</x:v>
      </x:c>
      <x:c r="T29" s="4" t="str">
        <x:f>IFERROR(INDEX('Material routes'!$D$6:$D$1505,MATCH(V29,'Material routes'!$A$6:$A$1505,0)),"MISSING ID")</x:f>
        <x:v>proposal.t1.resonant_blank</x:v>
      </x:c>
      <x:c r="U29" s="4" t="str">
        <x:v>material.route.025</x:v>
      </x:c>
      <x:c r="V29" s="4" t="str">
        <x:v>output.design.refine.t1.resonant_blank</x:v>
      </x:c>
    </x:row>
    <x:row r="30" ht="85" customHeight="1">
      <x:c r="A30" s="4" t="str">
        <x:f>IFERROR(INDEX('Material routes'!$E$6:$E$1505,MATCH(U30,'Material routes'!$A$6:$A$1505,0)),"MISSING ID")</x:f>
        <x:v>Yellow ochre clods</x:v>
      </x:c>
      <x:c r="B30" s="4" t="str">
        <x:f>IFERROR(INDEX('Material routes'!$F$6:$F$1505,MATCH(U30,'Material routes'!$A$6:$A$1505,0)),"MISSING ID")</x:f>
        <x:v>T0</x:v>
      </x:c>
      <x:c r="C30" s="4" t="str">
        <x:f>IFERROR(INDEX('Material routes'!$H$6:$H$1505,MATCH(U30,'Material routes'!$A$6:$A$1505,0)),"MISSING ID")</x:f>
        <x:v>Raw material</x:v>
      </x:c>
      <x:c r="D30" s="4" t="str">
        <x:f>IFERROR(INDEX('Material routes'!$G$6:$G$1505,MATCH(U30,'Material routes'!$A$6:$A$1505,0)),"MISSING ID")</x:f>
        <x:v>Mineral resources</x:v>
      </x:c>
      <x:c r="E30" s="4" t="str">
        <x:f>IFERROR(INDEX('Material routes'!$C$6:$C$1505,MATCH(U30,'Material routes'!$A$6:$A$1505,0)),"MISSING ID")</x:f>
        <x:v>Ingredient candidate</x:v>
      </x:c>
      <x:c r="F30" s="4" t="str">
        <x:f>IFERROR(INDEX('Material routes'!$E$6:$E$1505,MATCH(V30,'Material routes'!$A$6:$A$1505,0)),"MISSING ID")</x:f>
        <x:v>Prepared mineral pigment powder</x:v>
      </x:c>
      <x:c r="G30" s="4" t="str">
        <x:f>IFERROR(INDEX('Material routes'!$F$6:$F$1505,MATCH(V30,'Material routes'!$A$6:$A$1505,0)),"MISSING ID")</x:f>
        <x:v>T1</x:v>
      </x:c>
      <x:c r="H30" s="4" t="str">
        <x:f>IFERROR(INDEX('Material routes'!$H$6:$H$1505,MATCH(V30,'Material routes'!$A$6:$A$1505,0)),"MISSING ID")</x:f>
        <x:v>Processed material</x:v>
      </x:c>
      <x:c r="I30" s="4" t="str">
        <x:f>IFERROR(INDEX('Material routes'!$G$6:$G$1505,MATCH(V30,'Material routes'!$A$6:$A$1505,0)),"MISSING ID")</x:f>
        <x:v>Manufactured stock</x:v>
      </x:c>
      <x:c r="J30" s="4" t="str">
        <x:f>IFERROR(INDEX('Material routes'!$B$6:$B$1505,MATCH(U30,'Material routes'!$A$6:$A$1505,0)),"MISSING ID")</x:f>
        <x:v>design.refine.t1.pigment_powder</x:v>
      </x:c>
      <x:c r="K30" s="4" t="str">
        <x:f>IFERROR(INDEX('Crafting recipes'!$C$6:$C$1005,MATCH(J30,'Crafting recipes'!$A$6:$A$1005,0)),"MISSING ID")</x:f>
        <x:v>Material refinement</x:v>
      </x:c>
      <x:c r="L30" s="4" t="str">
        <x:f>IFERROR(INDEX('Material routes'!$K$6:$K$1505,MATCH(U30,'Material routes'!$A$6:$A$1505,0)),"MISSING ID")</x:f>
        <x:v>Proposal</x:v>
      </x:c>
      <x:c r="M30" s="4" t="str">
        <x:f>IFERROR(INDEX('Material routes'!$M$6:$M$1505,MATCH(U30,'Material routes'!$A$6:$A$1505,0)),"MISSING ID")</x:f>
        <x:v>Partial proposal</x:v>
      </x:c>
      <x:c r="N30" s="4" t="str">
        <x:f>IF(IFERROR(INDEX('Material routes'!$I$6:$I$1005,MATCH(U30,'Material routes'!$A$6:$A$1005,0)),"MISSING ID")=0,"",IFERROR(INDEX('Material routes'!$I$6:$I$1005,MATCH(U30,'Material routes'!$A$6:$A$1005,0)),"MISSING ID"))</x:f>
      </x:c>
      <x:c r="O30" s="4" t="str">
        <x:f>IFERROR(INDEX('Material routes'!$J$6:$J$1505,MATCH(U30,'Material routes'!$A$6:$A$1505,0)),"MISSING ID")</x:f>
        <x:v>Unspecified</x:v>
      </x:c>
      <x:c r="P30" s="4" t="str">
        <x:f>IF(IFERROR(INDEX('Material routes'!$I$6:$I$1005,MATCH(V30,'Material routes'!$A$6:$A$1005,0)),"MISSING ID")=0,"",IFERROR(INDEX('Material routes'!$I$6:$I$1005,MATCH(V30,'Material routes'!$A$6:$A$1005,0)),"MISSING ID"))</x:f>
      </x:c>
      <x:c r="Q30" s="4" t="str">
        <x:f>IFERROR(INDEX('Material routes'!$J$6:$J$1505,MATCH(V30,'Material routes'!$A$6:$A$1505,0)),"MISSING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routes'!$D$6:$D$1505,MATCH(U30,'Material routes'!$A$6:$A$1505,0)),"MISSING ID")</x:f>
        <x:v>proposal.raw.ochre</x:v>
      </x:c>
      <x:c r="T30" s="4" t="str">
        <x:f>IFERROR(INDEX('Material routes'!$D$6:$D$1505,MATCH(V30,'Material routes'!$A$6:$A$1505,0)),"MISSING ID")</x:f>
        <x:v>proposal.t1.pigment_powder</x:v>
      </x:c>
      <x:c r="U30" s="4" t="str">
        <x:v>material.route.026</x:v>
      </x:c>
      <x:c r="V30" s="4" t="str">
        <x:v>output.design.refine.t1.pigment_powder</x:v>
      </x:c>
    </x:row>
    <x:row r="31" ht="85" customHeight="1">
      <x:c r="A31" s="4" t="str">
        <x:f>IFERROR(INDEX('Material routes'!$E$6:$E$1505,MATCH(U31,'Material routes'!$A$6:$A$1505,0)),"MISSING ID")</x:f>
        <x:v>Dense barite lumps</x:v>
      </x:c>
      <x:c r="B31" s="4" t="str">
        <x:f>IFERROR(INDEX('Material routes'!$F$6:$F$1505,MATCH(U31,'Material routes'!$A$6:$A$1505,0)),"MISSING ID")</x:f>
        <x:v>T0</x:v>
      </x:c>
      <x:c r="C31" s="4" t="str">
        <x:f>IFERROR(INDEX('Material routes'!$H$6:$H$1505,MATCH(U31,'Material routes'!$A$6:$A$1505,0)),"MISSING ID")</x:f>
        <x:v>Raw material</x:v>
      </x:c>
      <x:c r="D31" s="4" t="str">
        <x:f>IFERROR(INDEX('Material routes'!$G$6:$G$1505,MATCH(U31,'Material routes'!$A$6:$A$1505,0)),"MISSING ID")</x:f>
        <x:v>Mineral resources</x:v>
      </x:c>
      <x:c r="E31" s="4" t="str">
        <x:f>IFERROR(INDEX('Material routes'!$C$6:$C$1505,MATCH(U31,'Material routes'!$A$6:$A$1505,0)),"MISSING ID")</x:f>
        <x:v>Ingredient candidate</x:v>
      </x:c>
      <x:c r="F31" s="4" t="str">
        <x:f>IFERROR(INDEX('Material routes'!$E$6:$E$1505,MATCH(V31,'Material routes'!$A$6:$A$1505,0)),"MISSING ID")</x:f>
        <x:v>Graded mineral filler</x:v>
      </x:c>
      <x:c r="G31" s="4" t="str">
        <x:f>IFERROR(INDEX('Material routes'!$F$6:$F$1505,MATCH(V31,'Material routes'!$A$6:$A$1505,0)),"MISSING ID")</x:f>
        <x:v>T1</x:v>
      </x:c>
      <x:c r="H31" s="4" t="str">
        <x:f>IFERROR(INDEX('Material routes'!$H$6:$H$1505,MATCH(V31,'Material routes'!$A$6:$A$1505,0)),"MISSING ID")</x:f>
        <x:v>Processed material</x:v>
      </x:c>
      <x:c r="I31" s="4" t="str">
        <x:f>IFERROR(INDEX('Material routes'!$G$6:$G$1505,MATCH(V31,'Material routes'!$A$6:$A$1505,0)),"MISSING ID")</x:f>
        <x:v>Manufactured stock</x:v>
      </x:c>
      <x:c r="J31" s="4" t="str">
        <x:f>IFERROR(INDEX('Material routes'!$B$6:$B$1505,MATCH(U31,'Material routes'!$A$6:$A$1505,0)),"MISSING ID")</x:f>
        <x:v>design.refine.t1.mineral_filler</x:v>
      </x:c>
      <x:c r="K31" s="4" t="str">
        <x:f>IFERROR(INDEX('Crafting recipes'!$C$6:$C$1005,MATCH(J31,'Crafting recipes'!$A$6:$A$1005,0)),"MISSING ID")</x:f>
        <x:v>Material refinement</x:v>
      </x:c>
      <x:c r="L31" s="4" t="str">
        <x:f>IFERROR(INDEX('Material routes'!$K$6:$K$1505,MATCH(U31,'Material routes'!$A$6:$A$1505,0)),"MISSING ID")</x:f>
        <x:v>Proposal</x:v>
      </x:c>
      <x:c r="M31" s="4" t="str">
        <x:f>IFERROR(INDEX('Material routes'!$M$6:$M$1505,MATCH(U31,'Material routes'!$A$6:$A$1505,0)),"MISSING ID")</x:f>
        <x:v>Partial proposal</x:v>
      </x:c>
      <x:c r="N31" s="4" t="str">
        <x:f>IF(IFERROR(INDEX('Material routes'!$I$6:$I$1005,MATCH(U31,'Material routes'!$A$6:$A$1005,0)),"MISSING ID")=0,"",IFERROR(INDEX('Material routes'!$I$6:$I$1005,MATCH(U31,'Material routes'!$A$6:$A$1005,0)),"MISSING ID"))</x:f>
      </x:c>
      <x:c r="O31" s="4" t="str">
        <x:f>IFERROR(INDEX('Material routes'!$J$6:$J$1505,MATCH(U31,'Material routes'!$A$6:$A$1505,0)),"MISSING ID")</x:f>
        <x:v>Unspecified</x:v>
      </x:c>
      <x:c r="P31" s="4" t="str">
        <x:f>IF(IFERROR(INDEX('Material routes'!$I$6:$I$1005,MATCH(V31,'Material routes'!$A$6:$A$1005,0)),"MISSING ID")=0,"",IFERROR(INDEX('Material routes'!$I$6:$I$1005,MATCH(V31,'Material routes'!$A$6:$A$1005,0)),"MISSING ID"))</x:f>
      </x:c>
      <x:c r="Q31" s="4" t="str">
        <x:f>IFERROR(INDEX('Material routes'!$J$6:$J$1505,MATCH(V31,'Material routes'!$A$6:$A$1505,0)),"MISSING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routes'!$D$6:$D$1505,MATCH(U31,'Material routes'!$A$6:$A$1505,0)),"MISSING ID")</x:f>
        <x:v>proposal.raw.barite</x:v>
      </x:c>
      <x:c r="T31" s="4" t="str">
        <x:f>IFERROR(INDEX('Material routes'!$D$6:$D$1505,MATCH(V31,'Material routes'!$A$6:$A$1505,0)),"MISSING ID")</x:f>
        <x:v>proposal.t1.mineral_filler</x:v>
      </x:c>
      <x:c r="U31" s="4" t="str">
        <x:v>material.route.027</x:v>
      </x:c>
      <x:c r="V31" s="4" t="str">
        <x:v>output.design.refine.t1.mineral_filler</x:v>
      </x:c>
    </x:row>
    <x:row r="32" ht="85" customHeight="1">
      <x:c r="A32" s="4" t="str">
        <x:f>IFERROR(INDEX('Material routes'!$E$6:$E$1505,MATCH(U32,'Material routes'!$A$6:$A$1505,0)),"MISSING ID")</x:f>
        <x:v>Broken glass pieces</x:v>
      </x:c>
      <x:c r="B32" s="4" t="str">
        <x:f>IFERROR(INDEX('Material routes'!$F$6:$F$1505,MATCH(U32,'Material routes'!$A$6:$A$1505,0)),"MISSING ID")</x:f>
        <x:v>T0</x:v>
      </x:c>
      <x:c r="C32" s="4" t="str">
        <x:f>IFERROR(INDEX('Material routes'!$H$6:$H$1505,MATCH(U32,'Material routes'!$A$6:$A$1505,0)),"MISSING ID")</x:f>
        <x:v>Raw material</x:v>
      </x:c>
      <x:c r="D32" s="4" t="str">
        <x:f>IFERROR(INDEX('Material routes'!$G$6:$G$1505,MATCH(U32,'Material routes'!$A$6:$A$1505,0)),"MISSING ID")</x:f>
        <x:v>Salvage feedstock</x:v>
      </x:c>
      <x:c r="E32" s="4" t="str">
        <x:f>IFERROR(INDEX('Material routes'!$C$6:$C$1505,MATCH(U32,'Material routes'!$A$6:$A$1505,0)),"MISSING ID")</x:f>
        <x:v>Ingredient candidate</x:v>
      </x:c>
      <x:c r="F32" s="4" t="str">
        <x:f>IFERROR(INDEX('Material routes'!$E$6:$E$1505,MATCH(V32,'Material routes'!$A$6:$A$1505,0)),"MISSING ID")</x:f>
        <x:v>Sorted glass remelt feed</x:v>
      </x:c>
      <x:c r="G32" s="4" t="str">
        <x:f>IFERROR(INDEX('Material routes'!$F$6:$F$1505,MATCH(V32,'Material routes'!$A$6:$A$1505,0)),"MISSING ID")</x:f>
        <x:v>T1</x:v>
      </x:c>
      <x:c r="H32" s="4" t="str">
        <x:f>IFERROR(INDEX('Material routes'!$H$6:$H$1505,MATCH(V32,'Material routes'!$A$6:$A$1505,0)),"MISSING ID")</x:f>
        <x:v>Processed material</x:v>
      </x:c>
      <x:c r="I32" s="4" t="str">
        <x:f>IFERROR(INDEX('Material routes'!$G$6:$G$1505,MATCH(V32,'Material routes'!$A$6:$A$1505,0)),"MISSING ID")</x:f>
        <x:v>Manufactured stock</x:v>
      </x:c>
      <x:c r="J32" s="4" t="str">
        <x:f>IFERROR(INDEX('Material routes'!$B$6:$B$1505,MATCH(U32,'Material routes'!$A$6:$A$1505,0)),"MISSING ID")</x:f>
        <x:v>design.refine.t1.glass_feed</x:v>
      </x:c>
      <x:c r="K32" s="4" t="str">
        <x:f>IFERROR(INDEX('Crafting recipes'!$C$6:$C$1005,MATCH(J32,'Crafting recipes'!$A$6:$A$1005,0)),"MISSING ID")</x:f>
        <x:v>Material refinement</x:v>
      </x:c>
      <x:c r="L32" s="4" t="str">
        <x:f>IFERROR(INDEX('Material routes'!$K$6:$K$1505,MATCH(U32,'Material routes'!$A$6:$A$1505,0)),"MISSING ID")</x:f>
        <x:v>Proposal</x:v>
      </x:c>
      <x:c r="M32" s="4" t="str">
        <x:f>IFERROR(INDEX('Material routes'!$M$6:$M$1505,MATCH(U32,'Material routes'!$A$6:$A$1505,0)),"MISSING ID")</x:f>
        <x:v>Partial proposal</x:v>
      </x:c>
      <x:c r="N32" s="4" t="str">
        <x:f>IF(IFERROR(INDEX('Material routes'!$I$6:$I$1005,MATCH(U32,'Material routes'!$A$6:$A$1005,0)),"MISSING ID")=0,"",IFERROR(INDEX('Material routes'!$I$6:$I$1005,MATCH(U32,'Material routes'!$A$6:$A$1005,0)),"MISSING ID"))</x:f>
      </x:c>
      <x:c r="O32" s="4" t="str">
        <x:f>IFERROR(INDEX('Material routes'!$J$6:$J$1505,MATCH(U32,'Material routes'!$A$6:$A$1505,0)),"MISSING ID")</x:f>
        <x:v>Unspecified</x:v>
      </x:c>
      <x:c r="P32" s="4" t="str">
        <x:f>IF(IFERROR(INDEX('Material routes'!$I$6:$I$1005,MATCH(V32,'Material routes'!$A$6:$A$1005,0)),"MISSING ID")=0,"",IFERROR(INDEX('Material routes'!$I$6:$I$1005,MATCH(V32,'Material routes'!$A$6:$A$1005,0)),"MISSING ID"))</x:f>
      </x:c>
      <x:c r="Q32" s="4" t="str">
        <x:f>IFERROR(INDEX('Material routes'!$J$6:$J$1505,MATCH(V32,'Material routes'!$A$6:$A$1505,0)),"MISSING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routes'!$D$6:$D$1505,MATCH(U32,'Material routes'!$A$6:$A$1505,0)),"MISSING ID")</x:f>
        <x:v>proposal.raw.glass_shards</x:v>
      </x:c>
      <x:c r="T32" s="4" t="str">
        <x:f>IFERROR(INDEX('Material routes'!$D$6:$D$1505,MATCH(V32,'Material routes'!$A$6:$A$1505,0)),"MISSING ID")</x:f>
        <x:v>proposal.t1.glass_feed</x:v>
      </x:c>
      <x:c r="U32" s="4" t="str">
        <x:v>material.route.028</x:v>
      </x:c>
      <x:c r="V32" s="4" t="str">
        <x:v>output.design.refine.t1.glass_feed</x:v>
      </x:c>
    </x:row>
    <x:row r="33" ht="85" customHeight="1">
      <x:c r="A33" s="4" t="str">
        <x:f>IFERROR(INDEX('Material routes'!$E$6:$E$1505,MATCH(U33,'Material routes'!$A$6:$A$1505,0)),"MISSING ID")</x:f>
        <x:v>Mica sheets</x:v>
      </x:c>
      <x:c r="B33" s="4" t="str">
        <x:f>IFERROR(INDEX('Material routes'!$F$6:$F$1505,MATCH(U33,'Material routes'!$A$6:$A$1505,0)),"MISSING ID")</x:f>
        <x:v>T0</x:v>
      </x:c>
      <x:c r="C33" s="4" t="str">
        <x:f>IFERROR(INDEX('Material routes'!$H$6:$H$1505,MATCH(U33,'Material routes'!$A$6:$A$1505,0)),"MISSING ID")</x:f>
        <x:v>Raw material</x:v>
      </x:c>
      <x:c r="D33" s="4" t="str">
        <x:f>IFERROR(INDEX('Material routes'!$G$6:$G$1505,MATCH(U33,'Material routes'!$A$6:$A$1505,0)),"MISSING ID")</x:f>
        <x:v>Mineral resources</x:v>
      </x:c>
      <x:c r="E33" s="4" t="str">
        <x:f>IFERROR(INDEX('Material routes'!$C$6:$C$1505,MATCH(U33,'Material routes'!$A$6:$A$1505,0)),"MISSING ID")</x:f>
        <x:v>Ingredient candidate</x:v>
      </x:c>
      <x:c r="F33" s="4" t="str">
        <x:f>IFERROR(INDEX('Material routes'!$E$6:$E$1505,MATCH(V33,'Material routes'!$A$6:$A$1505,0)),"MISSING ID")</x:f>
        <x:v>Separated mica flake grade</x:v>
      </x:c>
      <x:c r="G33" s="4" t="str">
        <x:f>IFERROR(INDEX('Material routes'!$F$6:$F$1505,MATCH(V33,'Material routes'!$A$6:$A$1505,0)),"MISSING ID")</x:f>
        <x:v>T1</x:v>
      </x:c>
      <x:c r="H33" s="4" t="str">
        <x:f>IFERROR(INDEX('Material routes'!$H$6:$H$1505,MATCH(V33,'Material routes'!$A$6:$A$1505,0)),"MISSING ID")</x:f>
        <x:v>Processed material</x:v>
      </x:c>
      <x:c r="I33" s="4" t="str">
        <x:f>IFERROR(INDEX('Material routes'!$G$6:$G$1505,MATCH(V33,'Material routes'!$A$6:$A$1505,0)),"MISSING ID")</x:f>
        <x:v>Manufactured stock</x:v>
      </x:c>
      <x:c r="J33" s="4" t="str">
        <x:f>IFERROR(INDEX('Material routes'!$B$6:$B$1505,MATCH(U33,'Material routes'!$A$6:$A$1505,0)),"MISSING ID")</x:f>
        <x:v>design.refine.t1.mica_flakes</x:v>
      </x:c>
      <x:c r="K33" s="4" t="str">
        <x:f>IFERROR(INDEX('Crafting recipes'!$C$6:$C$1005,MATCH(J33,'Crafting recipes'!$A$6:$A$1005,0)),"MISSING ID")</x:f>
        <x:v>Material refinement</x:v>
      </x:c>
      <x:c r="L33" s="4" t="str">
        <x:f>IFERROR(INDEX('Material routes'!$K$6:$K$1505,MATCH(U33,'Material routes'!$A$6:$A$1505,0)),"MISSING ID")</x:f>
        <x:v>Proposal</x:v>
      </x:c>
      <x:c r="M33" s="4" t="str">
        <x:f>IFERROR(INDEX('Material routes'!$M$6:$M$1505,MATCH(U33,'Material routes'!$A$6:$A$1505,0)),"MISSING ID")</x:f>
        <x:v>Partial proposal</x:v>
      </x:c>
      <x:c r="N33" s="4" t="str">
        <x:f>IF(IFERROR(INDEX('Material routes'!$I$6:$I$1005,MATCH(U33,'Material routes'!$A$6:$A$1005,0)),"MISSING ID")=0,"",IFERROR(INDEX('Material routes'!$I$6:$I$1005,MATCH(U33,'Material routes'!$A$6:$A$1005,0)),"MISSING ID"))</x:f>
      </x:c>
      <x:c r="O33" s="4" t="str">
        <x:f>IFERROR(INDEX('Material routes'!$J$6:$J$1505,MATCH(U33,'Material routes'!$A$6:$A$1505,0)),"MISSING ID")</x:f>
        <x:v>Unspecified</x:v>
      </x:c>
      <x:c r="P33" s="4" t="str">
        <x:f>IF(IFERROR(INDEX('Material routes'!$I$6:$I$1005,MATCH(V33,'Material routes'!$A$6:$A$1005,0)),"MISSING ID")=0,"",IFERROR(INDEX('Material routes'!$I$6:$I$1005,MATCH(V33,'Material routes'!$A$6:$A$1005,0)),"MISSING ID"))</x:f>
      </x:c>
      <x:c r="Q33" s="4" t="str">
        <x:f>IFERROR(INDEX('Material routes'!$J$6:$J$1505,MATCH(V33,'Material routes'!$A$6:$A$1505,0)),"MISSING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routes'!$D$6:$D$1505,MATCH(U33,'Material routes'!$A$6:$A$1505,0)),"MISSING ID")</x:f>
        <x:v>proposal.natural.mica</x:v>
      </x:c>
      <x:c r="T33" s="4" t="str">
        <x:f>IFERROR(INDEX('Material routes'!$D$6:$D$1505,MATCH(V33,'Material routes'!$A$6:$A$1505,0)),"MISSING ID")</x:f>
        <x:v>proposal.t1.mica_flakes</x:v>
      </x:c>
      <x:c r="U33" s="4" t="str">
        <x:v>material.route.029</x:v>
      </x:c>
      <x:c r="V33" s="4" t="str">
        <x:v>output.design.refine.t1.mica_flakes</x:v>
      </x:c>
    </x:row>
    <x:row r="34" ht="85" customHeight="1">
      <x:c r="A34" s="4" t="str">
        <x:f>IFERROR(INDEX('Material routes'!$E$6:$E$1505,MATCH(U34,'Material routes'!$A$6:$A$1505,0)),"MISSING ID")</x:f>
        <x:v>Scraped chitin fibers</x:v>
      </x:c>
      <x:c r="B34" s="4" t="str">
        <x:f>IFERROR(INDEX('Material routes'!$F$6:$F$1505,MATCH(U34,'Material routes'!$A$6:$A$1505,0)),"MISSING ID")</x:f>
        <x:v>T0</x:v>
      </x:c>
      <x:c r="C34" s="4" t="str">
        <x:f>IFERROR(INDEX('Material routes'!$H$6:$H$1505,MATCH(U34,'Material routes'!$A$6:$A$1505,0)),"MISSING ID")</x:f>
        <x:v>Raw material</x:v>
      </x:c>
      <x:c r="D34" s="4" t="str">
        <x:f>IFERROR(INDEX('Material routes'!$G$6:$G$1505,MATCH(U34,'Material routes'!$A$6:$A$1505,0)),"MISSING ID")</x:f>
        <x:v>Biological resources</x:v>
      </x:c>
      <x:c r="E34" s="4" t="str">
        <x:f>IFERROR(INDEX('Material routes'!$C$6:$C$1505,MATCH(U34,'Material routes'!$A$6:$A$1505,0)),"MISSING ID")</x:f>
        <x:v>Ingredient candidate</x:v>
      </x:c>
      <x:c r="F34" s="4" t="str">
        <x:f>IFERROR(INDEX('Material routes'!$E$6:$E$1505,MATCH(V34,'Material routes'!$A$6:$A$1505,0)),"MISSING ID")</x:f>
        <x:v>Prepared husk-fiber pulp</x:v>
      </x:c>
      <x:c r="G34" s="4" t="str">
        <x:f>IFERROR(INDEX('Material routes'!$F$6:$F$1505,MATCH(V34,'Material routes'!$A$6:$A$1505,0)),"MISSING ID")</x:f>
        <x:v>T1</x:v>
      </x:c>
      <x:c r="H34" s="4" t="str">
        <x:f>IFERROR(INDEX('Material routes'!$H$6:$H$1505,MATCH(V34,'Material routes'!$A$6:$A$1505,0)),"MISSING ID")</x:f>
        <x:v>Processed material</x:v>
      </x:c>
      <x:c r="I34" s="4" t="str">
        <x:f>IFERROR(INDEX('Material routes'!$G$6:$G$1505,MATCH(V34,'Material routes'!$A$6:$A$1505,0)),"MISSING ID")</x:f>
        <x:v>Manufactured stock</x:v>
      </x:c>
      <x:c r="J34" s="4" t="str">
        <x:f>IFERROR(INDEX('Material routes'!$B$6:$B$1505,MATCH(U34,'Material routes'!$A$6:$A$1505,0)),"MISSING ID")</x:f>
        <x:v>design.refine.t1.husk_pulp</x:v>
      </x:c>
      <x:c r="K34" s="4" t="str">
        <x:f>IFERROR(INDEX('Crafting recipes'!$C$6:$C$1005,MATCH(J34,'Crafting recipes'!$A$6:$A$1005,0)),"MISSING ID")</x:f>
        <x:v>Material refinement</x:v>
      </x:c>
      <x:c r="L34" s="4" t="str">
        <x:f>IFERROR(INDEX('Material routes'!$K$6:$K$1505,MATCH(U34,'Material routes'!$A$6:$A$1505,0)),"MISSING ID")</x:f>
        <x:v>Proposal</x:v>
      </x:c>
      <x:c r="M34" s="4" t="str">
        <x:f>IFERROR(INDEX('Material routes'!$M$6:$M$1505,MATCH(U34,'Material routes'!$A$6:$A$1505,0)),"MISSING ID")</x:f>
        <x:v>Partial proposal</x:v>
      </x:c>
      <x:c r="N34" s="4" t="str">
        <x:f>IF(IFERROR(INDEX('Material routes'!$I$6:$I$1005,MATCH(U34,'Material routes'!$A$6:$A$1005,0)),"MISSING ID")=0,"",IFERROR(INDEX('Material routes'!$I$6:$I$1005,MATCH(U34,'Material routes'!$A$6:$A$1005,0)),"MISSING ID"))</x:f>
      </x:c>
      <x:c r="O34" s="4" t="str">
        <x:f>IFERROR(INDEX('Material routes'!$J$6:$J$1505,MATCH(U34,'Material routes'!$A$6:$A$1505,0)),"MISSING ID")</x:f>
        <x:v>Unspecified</x:v>
      </x:c>
      <x:c r="P34" s="4" t="str">
        <x:f>IF(IFERROR(INDEX('Material routes'!$I$6:$I$1005,MATCH(V34,'Material routes'!$A$6:$A$1005,0)),"MISSING ID")=0,"",IFERROR(INDEX('Material routes'!$I$6:$I$1005,MATCH(V34,'Material routes'!$A$6:$A$1005,0)),"MISSING ID"))</x:f>
      </x:c>
      <x:c r="Q34" s="4" t="str">
        <x:f>IFERROR(INDEX('Material routes'!$J$6:$J$1505,MATCH(V34,'Material routes'!$A$6:$A$1505,0)),"MISSING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routes'!$D$6:$D$1505,MATCH(U34,'Material routes'!$A$6:$A$1505,0)),"MISSING ID")</x:f>
        <x:v>proposal.bio.chitin_fibers</x:v>
      </x:c>
      <x:c r="T34" s="4" t="str">
        <x:f>IFERROR(INDEX('Material routes'!$D$6:$D$1505,MATCH(V34,'Material routes'!$A$6:$A$1505,0)),"MISSING ID")</x:f>
        <x:v>proposal.t1.husk_pulp</x:v>
      </x:c>
      <x:c r="U34" s="4" t="str">
        <x:v>material.route.030</x:v>
      </x:c>
      <x:c r="V34" s="4" t="str">
        <x:v>output.design.refine.t1.husk_pulp</x:v>
      </x:c>
    </x:row>
    <x:row r="35" ht="85" customHeight="1">
      <x:c r="A35" s="4" t="str">
        <x:f>IFERROR(INDEX('Material routes'!$E$6:$E$1505,MATCH(U35,'Material routes'!$A$6:$A$1505,0)),"MISSING ID")</x:f>
        <x:v>Coarse sensory bristles</x:v>
      </x:c>
      <x:c r="B35" s="4" t="str">
        <x:f>IFERROR(INDEX('Material routes'!$F$6:$F$1505,MATCH(U35,'Material routes'!$A$6:$A$1505,0)),"MISSING ID")</x:f>
        <x:v>T0</x:v>
      </x:c>
      <x:c r="C35" s="4" t="str">
        <x:f>IFERROR(INDEX('Material routes'!$H$6:$H$1505,MATCH(U35,'Material routes'!$A$6:$A$1505,0)),"MISSING ID")</x:f>
        <x:v>Raw material</x:v>
      </x:c>
      <x:c r="D35" s="4" t="str">
        <x:f>IFERROR(INDEX('Material routes'!$G$6:$G$1505,MATCH(U35,'Material routes'!$A$6:$A$1505,0)),"MISSING ID")</x:f>
        <x:v>Biological resources</x:v>
      </x:c>
      <x:c r="E35" s="4" t="str">
        <x:f>IFERROR(INDEX('Material routes'!$C$6:$C$1505,MATCH(U35,'Material routes'!$A$6:$A$1505,0)),"MISSING ID")</x:f>
        <x:v>Ingredient candidate</x:v>
      </x:c>
      <x:c r="F35" s="4" t="str">
        <x:f>IFERROR(INDEX('Material routes'!$E$6:$E$1505,MATCH(V35,'Material routes'!$A$6:$A$1505,0)),"MISSING ID")</x:f>
        <x:v>Clean graded bristle bundles</x:v>
      </x:c>
      <x:c r="G35" s="4" t="str">
        <x:f>IFERROR(INDEX('Material routes'!$F$6:$F$1505,MATCH(V35,'Material routes'!$A$6:$A$1505,0)),"MISSING ID")</x:f>
        <x:v>T1</x:v>
      </x:c>
      <x:c r="H35" s="4" t="str">
        <x:f>IFERROR(INDEX('Material routes'!$H$6:$H$1505,MATCH(V35,'Material routes'!$A$6:$A$1505,0)),"MISSING ID")</x:f>
        <x:v>Processed material</x:v>
      </x:c>
      <x:c r="I35" s="4" t="str">
        <x:f>IFERROR(INDEX('Material routes'!$G$6:$G$1505,MATCH(V35,'Material routes'!$A$6:$A$1505,0)),"MISSING ID")</x:f>
        <x:v>Manufactured stock</x:v>
      </x:c>
      <x:c r="J35" s="4" t="str">
        <x:f>IFERROR(INDEX('Material routes'!$B$6:$B$1505,MATCH(U35,'Material routes'!$A$6:$A$1505,0)),"MISSING ID")</x:f>
        <x:v>design.refine.t1.bristle_bundle</x:v>
      </x:c>
      <x:c r="K35" s="4" t="str">
        <x:f>IFERROR(INDEX('Crafting recipes'!$C$6:$C$1005,MATCH(J35,'Crafting recipes'!$A$6:$A$1005,0)),"MISSING ID")</x:f>
        <x:v>Material refinement</x:v>
      </x:c>
      <x:c r="L35" s="4" t="str">
        <x:f>IFERROR(INDEX('Material routes'!$K$6:$K$1505,MATCH(U35,'Material routes'!$A$6:$A$1505,0)),"MISSING ID")</x:f>
        <x:v>Proposal</x:v>
      </x:c>
      <x:c r="M35" s="4" t="str">
        <x:f>IFERROR(INDEX('Material routes'!$M$6:$M$1505,MATCH(U35,'Material routes'!$A$6:$A$1505,0)),"MISSING ID")</x:f>
        <x:v>Partial proposal</x:v>
      </x:c>
      <x:c r="N35" s="4" t="str">
        <x:f>IF(IFERROR(INDEX('Material routes'!$I$6:$I$1005,MATCH(U35,'Material routes'!$A$6:$A$1005,0)),"MISSING ID")=0,"",IFERROR(INDEX('Material routes'!$I$6:$I$1005,MATCH(U35,'Material routes'!$A$6:$A$1005,0)),"MISSING ID"))</x:f>
      </x:c>
      <x:c r="O35" s="4" t="str">
        <x:f>IFERROR(INDEX('Material routes'!$J$6:$J$1505,MATCH(U35,'Material routes'!$A$6:$A$1505,0)),"MISSING ID")</x:f>
        <x:v>Unspecified</x:v>
      </x:c>
      <x:c r="P35" s="4" t="str">
        <x:f>IF(IFERROR(INDEX('Material routes'!$I$6:$I$1005,MATCH(V35,'Material routes'!$A$6:$A$1005,0)),"MISSING ID")=0,"",IFERROR(INDEX('Material routes'!$I$6:$I$1005,MATCH(V35,'Material routes'!$A$6:$A$1005,0)),"MISSING ID"))</x:f>
      </x:c>
      <x:c r="Q35" s="4" t="str">
        <x:f>IFERROR(INDEX('Material routes'!$J$6:$J$1505,MATCH(V35,'Material routes'!$A$6:$A$1505,0)),"MISSING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routes'!$D$6:$D$1505,MATCH(U35,'Material routes'!$A$6:$A$1505,0)),"MISSING ID")</x:f>
        <x:v>proposal.bio.bristles</x:v>
      </x:c>
      <x:c r="T35" s="4" t="str">
        <x:f>IFERROR(INDEX('Material routes'!$D$6:$D$1505,MATCH(V35,'Material routes'!$A$6:$A$1505,0)),"MISSING ID")</x:f>
        <x:v>proposal.t1.bristle_bundle</x:v>
      </x:c>
      <x:c r="U35" s="4" t="str">
        <x:v>material.route.031</x:v>
      </x:c>
      <x:c r="V35" s="4" t="str">
        <x:v>output.design.refine.t1.bristle_bundle</x:v>
      </x:c>
    </x:row>
    <x:row r="36" ht="85" customHeight="1">
      <x:c r="A36" s="4" t="str">
        <x:f>IFERROR(INDEX('Material routes'!$E$6:$E$1505,MATCH(U36,'Material routes'!$A$6:$A$1505,0)),"MISSING ID")</x:f>
        <x:v>Shell husks / shed plates</x:v>
      </x:c>
      <x:c r="B36" s="4" t="str">
        <x:f>IFERROR(INDEX('Material routes'!$F$6:$F$1505,MATCH(U36,'Material routes'!$A$6:$A$1505,0)),"MISSING ID")</x:f>
        <x:v>T0</x:v>
      </x:c>
      <x:c r="C36" s="4" t="str">
        <x:f>IFERROR(INDEX('Material routes'!$H$6:$H$1505,MATCH(U36,'Material routes'!$A$6:$A$1505,0)),"MISSING ID")</x:f>
        <x:v>Raw material</x:v>
      </x:c>
      <x:c r="D36" s="4" t="str">
        <x:f>IFERROR(INDEX('Material routes'!$G$6:$G$1505,MATCH(U36,'Material routes'!$A$6:$A$1505,0)),"MISSING ID")</x:f>
        <x:v>Biological resources</x:v>
      </x:c>
      <x:c r="E36" s="4" t="str">
        <x:f>IFERROR(INDEX('Material routes'!$C$6:$C$1505,MATCH(U36,'Material routes'!$A$6:$A$1505,0)),"MISSING ID")</x:f>
        <x:v>Ingredient candidate</x:v>
      </x:c>
      <x:c r="F36" s="4" t="str">
        <x:f>IFERROR(INDEX('Material routes'!$E$6:$E$1505,MATCH(V36,'Material routes'!$A$6:$A$1505,0)),"MISSING ID")</x:f>
        <x:v>Separated shell lamina stock</x:v>
      </x:c>
      <x:c r="G36" s="4" t="str">
        <x:f>IFERROR(INDEX('Material routes'!$F$6:$F$1505,MATCH(V36,'Material routes'!$A$6:$A$1505,0)),"MISSING ID")</x:f>
        <x:v>T1</x:v>
      </x:c>
      <x:c r="H36" s="4" t="str">
        <x:f>IFERROR(INDEX('Material routes'!$H$6:$H$1505,MATCH(V36,'Material routes'!$A$6:$A$1505,0)),"MISSING ID")</x:f>
        <x:v>Processed material</x:v>
      </x:c>
      <x:c r="I36" s="4" t="str">
        <x:f>IFERROR(INDEX('Material routes'!$G$6:$G$1505,MATCH(V36,'Material routes'!$A$6:$A$1505,0)),"MISSING ID")</x:f>
        <x:v>Manufactured stock</x:v>
      </x:c>
      <x:c r="J36" s="4" t="str">
        <x:f>IFERROR(INDEX('Material routes'!$B$6:$B$1505,MATCH(U36,'Material routes'!$A$6:$A$1505,0)),"MISSING ID")</x:f>
        <x:v>design.refine.t1.shell_lamina</x:v>
      </x:c>
      <x:c r="K36" s="4" t="str">
        <x:f>IFERROR(INDEX('Crafting recipes'!$C$6:$C$1005,MATCH(J36,'Crafting recipes'!$A$6:$A$1005,0)),"MISSING ID")</x:f>
        <x:v>Material refinement</x:v>
      </x:c>
      <x:c r="L36" s="4" t="str">
        <x:f>IFERROR(INDEX('Material routes'!$K$6:$K$1505,MATCH(U36,'Material routes'!$A$6:$A$1505,0)),"MISSING ID")</x:f>
        <x:v>Proposal</x:v>
      </x:c>
      <x:c r="M36" s="4" t="str">
        <x:f>IFERROR(INDEX('Material routes'!$M$6:$M$1505,MATCH(U36,'Material routes'!$A$6:$A$1505,0)),"MISSING ID")</x:f>
        <x:v>Partial proposal</x:v>
      </x:c>
      <x:c r="N36" s="4" t="str">
        <x:f>IF(IFERROR(INDEX('Material routes'!$I$6:$I$1005,MATCH(U36,'Material routes'!$A$6:$A$1005,0)),"MISSING ID")=0,"",IFERROR(INDEX('Material routes'!$I$6:$I$1005,MATCH(U36,'Material routes'!$A$6:$A$1005,0)),"MISSING ID"))</x:f>
      </x:c>
      <x:c r="O36" s="4" t="str">
        <x:f>IFERROR(INDEX('Material routes'!$J$6:$J$1505,MATCH(U36,'Material routes'!$A$6:$A$1505,0)),"MISSING ID")</x:f>
        <x:v>Unspecified</x:v>
      </x:c>
      <x:c r="P36" s="4" t="str">
        <x:f>IF(IFERROR(INDEX('Material routes'!$I$6:$I$1005,MATCH(V36,'Material routes'!$A$6:$A$1005,0)),"MISSING ID")=0,"",IFERROR(INDEX('Material routes'!$I$6:$I$1005,MATCH(V36,'Material routes'!$A$6:$A$1005,0)),"MISSING ID"))</x:f>
      </x:c>
      <x:c r="Q36" s="4" t="str">
        <x:f>IFERROR(INDEX('Material routes'!$J$6:$J$1505,MATCH(V36,'Material routes'!$A$6:$A$1505,0)),"MISSING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routes'!$D$6:$D$1505,MATCH(U36,'Material routes'!$A$6:$A$1505,0)),"MISSING ID")</x:f>
        <x:v>proposal.bio.shell</x:v>
      </x:c>
      <x:c r="T36" s="4" t="str">
        <x:f>IFERROR(INDEX('Material routes'!$D$6:$D$1505,MATCH(V36,'Material routes'!$A$6:$A$1505,0)),"MISSING ID")</x:f>
        <x:v>proposal.t1.shell_lamina</x:v>
      </x:c>
      <x:c r="U36" s="4" t="str">
        <x:v>material.route.032</x:v>
      </x:c>
      <x:c r="V36" s="4" t="str">
        <x:v>output.design.refine.t1.shell_lamina</x:v>
      </x:c>
    </x:row>
    <x:row r="37" ht="85" customHeight="1">
      <x:c r="A37" s="4" t="str">
        <x:f>IFERROR(INDEX('Material routes'!$E$6:$E$1505,MATCH(U37,'Material routes'!$A$6:$A$1505,0)),"MISSING ID")</x:f>
        <x:v>Fauna horn cores</x:v>
      </x:c>
      <x:c r="B37" s="4" t="str">
        <x:f>IFERROR(INDEX('Material routes'!$F$6:$F$1505,MATCH(U37,'Material routes'!$A$6:$A$1505,0)),"MISSING ID")</x:f>
        <x:v>T0</x:v>
      </x:c>
      <x:c r="C37" s="4" t="str">
        <x:f>IFERROR(INDEX('Material routes'!$H$6:$H$1505,MATCH(U37,'Material routes'!$A$6:$A$1505,0)),"MISSING ID")</x:f>
        <x:v>Raw material</x:v>
      </x:c>
      <x:c r="D37" s="4" t="str">
        <x:f>IFERROR(INDEX('Material routes'!$G$6:$G$1505,MATCH(U37,'Material routes'!$A$6:$A$1505,0)),"MISSING ID")</x:f>
        <x:v>Biological resources</x:v>
      </x:c>
      <x:c r="E37" s="4" t="str">
        <x:f>IFERROR(INDEX('Material routes'!$C$6:$C$1505,MATCH(U37,'Material routes'!$A$6:$A$1505,0)),"MISSING ID")</x:f>
        <x:v>Ingredient candidate</x:v>
      </x:c>
      <x:c r="F37" s="4" t="str">
        <x:f>IFERROR(INDEX('Material routes'!$E$6:$E$1505,MATCH(V37,'Material routes'!$A$6:$A$1505,0)),"MISSING ID")</x:f>
        <x:v>Shaped fauna hard-part blanks</x:v>
      </x:c>
      <x:c r="G37" s="4" t="str">
        <x:f>IFERROR(INDEX('Material routes'!$F$6:$F$1505,MATCH(V37,'Material routes'!$A$6:$A$1505,0)),"MISSING ID")</x:f>
        <x:v>T1</x:v>
      </x:c>
      <x:c r="H37" s="4" t="str">
        <x:f>IFERROR(INDEX('Material routes'!$H$6:$H$1505,MATCH(V37,'Material routes'!$A$6:$A$1505,0)),"MISSING ID")</x:f>
        <x:v>Processed material</x:v>
      </x:c>
      <x:c r="I37" s="4" t="str">
        <x:f>IFERROR(INDEX('Material routes'!$G$6:$G$1505,MATCH(V37,'Material routes'!$A$6:$A$1505,0)),"MISSING ID")</x:f>
        <x:v>Manufactured stock</x:v>
      </x:c>
      <x:c r="J37" s="4" t="str">
        <x:f>IFERROR(INDEX('Material routes'!$B$6:$B$1505,MATCH(U37,'Material routes'!$A$6:$A$1505,0)),"MISSING ID")</x:f>
        <x:v>design.refine.t1.hardpart_blank</x:v>
      </x:c>
      <x:c r="K37" s="4" t="str">
        <x:f>IFERROR(INDEX('Crafting recipes'!$C$6:$C$1005,MATCH(J37,'Crafting recipes'!$A$6:$A$1005,0)),"MISSING ID")</x:f>
        <x:v>Material refinement</x:v>
      </x:c>
      <x:c r="L37" s="4" t="str">
        <x:f>IFERROR(INDEX('Material routes'!$K$6:$K$1505,MATCH(U37,'Material routes'!$A$6:$A$1505,0)),"MISSING ID")</x:f>
        <x:v>Proposal</x:v>
      </x:c>
      <x:c r="M37" s="4" t="str">
        <x:f>IFERROR(INDEX('Material routes'!$M$6:$M$1505,MATCH(U37,'Material routes'!$A$6:$A$1505,0)),"MISSING ID")</x:f>
        <x:v>Partial proposal</x:v>
      </x:c>
      <x:c r="N37" s="4" t="str">
        <x:f>IF(IFERROR(INDEX('Material routes'!$I$6:$I$1005,MATCH(U37,'Material routes'!$A$6:$A$1005,0)),"MISSING ID")=0,"",IFERROR(INDEX('Material routes'!$I$6:$I$1005,MATCH(U37,'Material routes'!$A$6:$A$1005,0)),"MISSING ID"))</x:f>
      </x:c>
      <x:c r="O37" s="4" t="str">
        <x:f>IFERROR(INDEX('Material routes'!$J$6:$J$1505,MATCH(U37,'Material routes'!$A$6:$A$1505,0)),"MISSING ID")</x:f>
        <x:v>Unspecified</x:v>
      </x:c>
      <x:c r="P37" s="4" t="str">
        <x:f>IF(IFERROR(INDEX('Material routes'!$I$6:$I$1005,MATCH(V37,'Material routes'!$A$6:$A$1005,0)),"MISSING ID")=0,"",IFERROR(INDEX('Material routes'!$I$6:$I$1005,MATCH(V37,'Material routes'!$A$6:$A$1005,0)),"MISSING ID"))</x:f>
      </x:c>
      <x:c r="Q37" s="4" t="str">
        <x:f>IFERROR(INDEX('Material routes'!$J$6:$J$1505,MATCH(V37,'Material routes'!$A$6:$A$1505,0)),"MISSING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routes'!$D$6:$D$1505,MATCH(U37,'Material routes'!$A$6:$A$1505,0)),"MISSING ID")</x:f>
        <x:v>proposal.raw.horn_core</x:v>
      </x:c>
      <x:c r="T37" s="4" t="str">
        <x:f>IFERROR(INDEX('Material routes'!$D$6:$D$1505,MATCH(V37,'Material routes'!$A$6:$A$1505,0)),"MISSING ID")</x:f>
        <x:v>proposal.t1.hardpart_blank</x:v>
      </x:c>
      <x:c r="U37" s="4" t="str">
        <x:v>material.route.033</x:v>
      </x:c>
      <x:c r="V37" s="4" t="str">
        <x:v>output.design.refine.t1.hardpart_blank</x:v>
      </x:c>
    </x:row>
    <x:row r="38" ht="85" customHeight="1">
      <x:c r="A38" s="4" t="str">
        <x:f>IFERROR(INDEX('Material routes'!$E$6:$E$1505,MATCH(U38,'Material routes'!$A$6:$A$1505,0)),"MISSING ID")</x:f>
        <x:v>Dry mineral salts</x:v>
      </x:c>
      <x:c r="B38" s="4" t="str">
        <x:f>IFERROR(INDEX('Material routes'!$F$6:$F$1505,MATCH(U38,'Material routes'!$A$6:$A$1505,0)),"MISSING ID")</x:f>
        <x:v>T0</x:v>
      </x:c>
      <x:c r="C38" s="4" t="str">
        <x:f>IFERROR(INDEX('Material routes'!$H$6:$H$1505,MATCH(U38,'Material routes'!$A$6:$A$1505,0)),"MISSING ID")</x:f>
        <x:v>Raw material</x:v>
      </x:c>
      <x:c r="D38" s="4" t="str">
        <x:f>IFERROR(INDEX('Material routes'!$G$6:$G$1505,MATCH(U38,'Material routes'!$A$6:$A$1505,0)),"MISSING ID")</x:f>
        <x:v>Mineral resources</x:v>
      </x:c>
      <x:c r="E38" s="4" t="str">
        <x:f>IFERROR(INDEX('Material routes'!$C$6:$C$1505,MATCH(U38,'Material routes'!$A$6:$A$1505,0)),"MISSING ID")</x:f>
        <x:v>Ingredient candidate</x:v>
      </x:c>
      <x:c r="F38" s="4" t="str">
        <x:f>IFERROR(INDEX('Material routes'!$E$6:$E$1505,MATCH(V38,'Material routes'!$A$6:$A$1505,0)),"MISSING ID")</x:f>
        <x:v>Graded process salts</x:v>
      </x:c>
      <x:c r="G38" s="4" t="str">
        <x:f>IFERROR(INDEX('Material routes'!$F$6:$F$1505,MATCH(V38,'Material routes'!$A$6:$A$1505,0)),"MISSING ID")</x:f>
        <x:v>T1</x:v>
      </x:c>
      <x:c r="H38" s="4" t="str">
        <x:f>IFERROR(INDEX('Material routes'!$H$6:$H$1505,MATCH(V38,'Material routes'!$A$6:$A$1505,0)),"MISSING ID")</x:f>
        <x:v>Processed material</x:v>
      </x:c>
      <x:c r="I38" s="4" t="str">
        <x:f>IFERROR(INDEX('Material routes'!$G$6:$G$1505,MATCH(V38,'Material routes'!$A$6:$A$1505,0)),"MISSING ID")</x:f>
        <x:v>Manufactured stock</x:v>
      </x:c>
      <x:c r="J38" s="4" t="str">
        <x:f>IFERROR(INDEX('Material routes'!$B$6:$B$1505,MATCH(U38,'Material routes'!$A$6:$A$1505,0)),"MISSING ID")</x:f>
        <x:v>design.refine.t1.process_salts</x:v>
      </x:c>
      <x:c r="K38" s="4" t="str">
        <x:f>IFERROR(INDEX('Crafting recipes'!$C$6:$C$1005,MATCH(J38,'Crafting recipes'!$A$6:$A$1005,0)),"MISSING ID")</x:f>
        <x:v>Material refinement</x:v>
      </x:c>
      <x:c r="L38" s="4" t="str">
        <x:f>IFERROR(INDEX('Material routes'!$K$6:$K$1505,MATCH(U38,'Material routes'!$A$6:$A$1505,0)),"MISSING ID")</x:f>
        <x:v>Proposal</x:v>
      </x:c>
      <x:c r="M38" s="4" t="str">
        <x:f>IFERROR(INDEX('Material routes'!$M$6:$M$1505,MATCH(U38,'Material routes'!$A$6:$A$1505,0)),"MISSING ID")</x:f>
        <x:v>Partial proposal</x:v>
      </x:c>
      <x:c r="N38" s="4" t="str">
        <x:f>IF(IFERROR(INDEX('Material routes'!$I$6:$I$1005,MATCH(U38,'Material routes'!$A$6:$A$1005,0)),"MISSING ID")=0,"",IFERROR(INDEX('Material routes'!$I$6:$I$1005,MATCH(U38,'Material routes'!$A$6:$A$1005,0)),"MISSING ID"))</x:f>
      </x:c>
      <x:c r="O38" s="4" t="str">
        <x:f>IFERROR(INDEX('Material routes'!$J$6:$J$1505,MATCH(U38,'Material routes'!$A$6:$A$1505,0)),"MISSING ID")</x:f>
        <x:v>Unspecified</x:v>
      </x:c>
      <x:c r="P38" s="4" t="str">
        <x:f>IF(IFERROR(INDEX('Material routes'!$I$6:$I$1005,MATCH(V38,'Material routes'!$A$6:$A$1005,0)),"MISSING ID")=0,"",IFERROR(INDEX('Material routes'!$I$6:$I$1005,MATCH(V38,'Material routes'!$A$6:$A$1005,0)),"MISSING ID"))</x:f>
      </x:c>
      <x:c r="Q38" s="4" t="str">
        <x:f>IFERROR(INDEX('Material routes'!$J$6:$J$1505,MATCH(V38,'Material routes'!$A$6:$A$1505,0)),"MISSING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routes'!$D$6:$D$1505,MATCH(U38,'Material routes'!$A$6:$A$1505,0)),"MISSING ID")</x:f>
        <x:v>proposal.natural.salts</x:v>
      </x:c>
      <x:c r="T38" s="4" t="str">
        <x:f>IFERROR(INDEX('Material routes'!$D$6:$D$1505,MATCH(V38,'Material routes'!$A$6:$A$1505,0)),"MISSING ID")</x:f>
        <x:v>proposal.t1.process_salts</x:v>
      </x:c>
      <x:c r="U38" s="4" t="str">
        <x:v>material.route.034</x:v>
      </x:c>
      <x:c r="V38" s="4" t="str">
        <x:v>output.design.refine.t1.process_salts</x:v>
      </x:c>
    </x:row>
    <x:row r="39" ht="85" customHeight="1">
      <x:c r="A39" s="4" t="str">
        <x:f>IFERROR(INDEX('Material routes'!$E$6:$E$1505,MATCH(U39,'Material routes'!$A$6:$A$1505,0)),"MISSING ID")</x:f>
        <x:v>Faunal liquid material (unspecified)</x:v>
      </x:c>
      <x:c r="B39" s="4" t="str">
        <x:f>IFERROR(INDEX('Material routes'!$F$6:$F$1505,MATCH(U39,'Material routes'!$A$6:$A$1505,0)),"MISSING ID")</x:f>
        <x:v>T0</x:v>
      </x:c>
      <x:c r="C39" s="4" t="str">
        <x:f>IFERROR(INDEX('Material routes'!$H$6:$H$1505,MATCH(U39,'Material routes'!$A$6:$A$1505,0)),"MISSING ID")</x:f>
        <x:v>Chemical material</x:v>
      </x:c>
      <x:c r="D39" s="4" t="str">
        <x:f>IFERROR(INDEX('Material routes'!$G$6:$G$1505,MATCH(U39,'Material routes'!$A$6:$A$1505,0)),"MISSING ID")</x:f>
        <x:v>Biological resources</x:v>
      </x:c>
      <x:c r="E39" s="4" t="str">
        <x:f>IFERROR(INDEX('Material routes'!$C$6:$C$1505,MATCH(U39,'Material routes'!$A$6:$A$1505,0)),"MISSING ID")</x:f>
        <x:v>Ingredient candidate</x:v>
      </x:c>
      <x:c r="F39" s="4" t="str">
        <x:f>IFERROR(INDEX('Material routes'!$E$6:$E$1505,MATCH(V39,'Material routes'!$A$6:$A$1505,0)),"MISSING ID")</x:f>
        <x:v>Selected faunal carrier fraction</x:v>
      </x:c>
      <x:c r="G39" s="4" t="str">
        <x:f>IFERROR(INDEX('Material routes'!$F$6:$F$1505,MATCH(V39,'Material routes'!$A$6:$A$1505,0)),"MISSING ID")</x:f>
        <x:v>T1</x:v>
      </x:c>
      <x:c r="H39" s="4" t="str">
        <x:f>IFERROR(INDEX('Material routes'!$H$6:$H$1505,MATCH(V39,'Material routes'!$A$6:$A$1505,0)),"MISSING ID")</x:f>
        <x:v>Chemical material</x:v>
      </x:c>
      <x:c r="I39" s="4" t="str">
        <x:f>IFERROR(INDEX('Material routes'!$G$6:$G$1505,MATCH(V39,'Material routes'!$A$6:$A$1505,0)),"MISSING ID")</x:f>
        <x:v>Processing agents</x:v>
      </x:c>
      <x:c r="J39" s="4" t="str">
        <x:f>IFERROR(INDEX('Material routes'!$B$6:$B$1505,MATCH(U39,'Material routes'!$A$6:$A$1505,0)),"MISSING ID")</x:f>
        <x:v>design.refine.t1.faunal_carrier</x:v>
      </x:c>
      <x:c r="K39" s="4" t="str">
        <x:f>IFERROR(INDEX('Crafting recipes'!$C$6:$C$1005,MATCH(J39,'Crafting recipes'!$A$6:$A$1005,0)),"MISSING ID")</x:f>
        <x:v>Material refinement</x:v>
      </x:c>
      <x:c r="L39" s="4" t="str">
        <x:f>IFERROR(INDEX('Material routes'!$K$6:$K$1505,MATCH(U39,'Material routes'!$A$6:$A$1505,0)),"MISSING ID")</x:f>
        <x:v>Proposal</x:v>
      </x:c>
      <x:c r="M39" s="4" t="str">
        <x:f>IFERROR(INDEX('Material routes'!$M$6:$M$1505,MATCH(U39,'Material routes'!$A$6:$A$1505,0)),"MISSING ID")</x:f>
        <x:v>Partial proposal</x:v>
      </x:c>
      <x:c r="N39" s="4" t="str">
        <x:f>IF(IFERROR(INDEX('Material routes'!$I$6:$I$1005,MATCH(U39,'Material routes'!$A$6:$A$1005,0)),"MISSING ID")=0,"",IFERROR(INDEX('Material routes'!$I$6:$I$1005,MATCH(U39,'Material routes'!$A$6:$A$1005,0)),"MISSING ID"))</x:f>
      </x:c>
      <x:c r="O39" s="4" t="str">
        <x:f>IFERROR(INDEX('Material routes'!$J$6:$J$1505,MATCH(U39,'Material routes'!$A$6:$A$1505,0)),"MISSING ID")</x:f>
        <x:v>Unspecified</x:v>
      </x:c>
      <x:c r="P39" s="4" t="str">
        <x:f>IF(IFERROR(INDEX('Material routes'!$I$6:$I$1005,MATCH(V39,'Material routes'!$A$6:$A$1005,0)),"MISSING ID")=0,"",IFERROR(INDEX('Material routes'!$I$6:$I$1005,MATCH(V39,'Material routes'!$A$6:$A$1005,0)),"MISSING ID"))</x:f>
      </x:c>
      <x:c r="Q39" s="4" t="str">
        <x:f>IFERROR(INDEX('Material routes'!$J$6:$J$1505,MATCH(V39,'Material routes'!$A$6:$A$1505,0)),"MISSING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routes'!$D$6:$D$1505,MATCH(U39,'Material routes'!$A$6:$A$1505,0)),"MISSING ID")</x:f>
        <x:v>proposal.bio.liquid_material</x:v>
      </x:c>
      <x:c r="T39" s="4" t="str">
        <x:f>IFERROR(INDEX('Material routes'!$D$6:$D$1505,MATCH(V39,'Material routes'!$A$6:$A$1505,0)),"MISSING ID")</x:f>
        <x:v>proposal.t1.faunal_carrier</x:v>
      </x:c>
      <x:c r="U39" s="4" t="str">
        <x:v>material.route.035</x:v>
      </x:c>
      <x:c r="V39" s="4" t="str">
        <x:v>output.design.refine.t1.faunal_carrier</x:v>
      </x:c>
    </x:row>
    <x:row r="40" ht="85" customHeight="1">
      <x:c r="A40" s="4" t="str">
        <x:f>IFERROR(INDEX('Material routes'!$E$6:$E$1505,MATCH(U40,'Material routes'!$A$6:$A$1505,0)),"MISSING ID")</x:f>
        <x:v>Shell-binding secretion</x:v>
      </x:c>
      <x:c r="B40" s="4" t="str">
        <x:f>IFERROR(INDEX('Material routes'!$F$6:$F$1505,MATCH(U40,'Material routes'!$A$6:$A$1505,0)),"MISSING ID")</x:f>
        <x:v>T0</x:v>
      </x:c>
      <x:c r="C40" s="4" t="str">
        <x:f>IFERROR(INDEX('Material routes'!$H$6:$H$1505,MATCH(U40,'Material routes'!$A$6:$A$1505,0)),"MISSING ID")</x:f>
        <x:v>Chemical material</x:v>
      </x:c>
      <x:c r="D40" s="4" t="str">
        <x:f>IFERROR(INDEX('Material routes'!$G$6:$G$1505,MATCH(U40,'Material routes'!$A$6:$A$1505,0)),"MISSING ID")</x:f>
        <x:v>Biological resources</x:v>
      </x:c>
      <x:c r="E40" s="4" t="str">
        <x:f>IFERROR(INDEX('Material routes'!$C$6:$C$1505,MATCH(U40,'Material routes'!$A$6:$A$1505,0)),"MISSING ID")</x:f>
        <x:v>Ingredient candidate</x:v>
      </x:c>
      <x:c r="F40" s="4" t="str">
        <x:f>IFERROR(INDEX('Material routes'!$E$6:$E$1505,MATCH(V40,'Material routes'!$A$6:$A$1505,0)),"MISSING ID")</x:f>
        <x:v>Prepared shell-binding adhesive</x:v>
      </x:c>
      <x:c r="G40" s="4" t="str">
        <x:f>IFERROR(INDEX('Material routes'!$F$6:$F$1505,MATCH(V40,'Material routes'!$A$6:$A$1505,0)),"MISSING ID")</x:f>
        <x:v>T1</x:v>
      </x:c>
      <x:c r="H40" s="4" t="str">
        <x:f>IFERROR(INDEX('Material routes'!$H$6:$H$1505,MATCH(V40,'Material routes'!$A$6:$A$1505,0)),"MISSING ID")</x:f>
        <x:v>Chemical material</x:v>
      </x:c>
      <x:c r="I40" s="4" t="str">
        <x:f>IFERROR(INDEX('Material routes'!$G$6:$G$1505,MATCH(V40,'Material routes'!$A$6:$A$1505,0)),"MISSING ID")</x:f>
        <x:v>Processing agents</x:v>
      </x:c>
      <x:c r="J40" s="4" t="str">
        <x:f>IFERROR(INDEX('Material routes'!$B$6:$B$1505,MATCH(U40,'Material routes'!$A$6:$A$1505,0)),"MISSING ID")</x:f>
        <x:v>design.refine.t1.shell_adhesive</x:v>
      </x:c>
      <x:c r="K40" s="4" t="str">
        <x:f>IFERROR(INDEX('Crafting recipes'!$C$6:$C$1005,MATCH(J40,'Crafting recipes'!$A$6:$A$1005,0)),"MISSING ID")</x:f>
        <x:v>Material refinement</x:v>
      </x:c>
      <x:c r="L40" s="4" t="str">
        <x:f>IFERROR(INDEX('Material routes'!$K$6:$K$1505,MATCH(U40,'Material routes'!$A$6:$A$1505,0)),"MISSING ID")</x:f>
        <x:v>Proposal</x:v>
      </x:c>
      <x:c r="M40" s="4" t="str">
        <x:f>IFERROR(INDEX('Material routes'!$M$6:$M$1505,MATCH(U40,'Material routes'!$A$6:$A$1505,0)),"MISSING ID")</x:f>
        <x:v>Partial proposal</x:v>
      </x:c>
      <x:c r="N40" s="4" t="str">
        <x:f>IF(IFERROR(INDEX('Material routes'!$I$6:$I$1005,MATCH(U40,'Material routes'!$A$6:$A$1005,0)),"MISSING ID")=0,"",IFERROR(INDEX('Material routes'!$I$6:$I$1005,MATCH(U40,'Material routes'!$A$6:$A$1005,0)),"MISSING ID"))</x:f>
      </x:c>
      <x:c r="O40" s="4" t="str">
        <x:f>IFERROR(INDEX('Material routes'!$J$6:$J$1505,MATCH(U40,'Material routes'!$A$6:$A$1505,0)),"MISSING ID")</x:f>
        <x:v>Unspecified</x:v>
      </x:c>
      <x:c r="P40" s="4" t="str">
        <x:f>IF(IFERROR(INDEX('Material routes'!$I$6:$I$1005,MATCH(V40,'Material routes'!$A$6:$A$1005,0)),"MISSING ID")=0,"",IFERROR(INDEX('Material routes'!$I$6:$I$1005,MATCH(V40,'Material routes'!$A$6:$A$1005,0)),"MISSING ID"))</x:f>
      </x:c>
      <x:c r="Q40" s="4" t="str">
        <x:f>IFERROR(INDEX('Material routes'!$J$6:$J$1505,MATCH(V40,'Material routes'!$A$6:$A$1505,0)),"MISSING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routes'!$D$6:$D$1505,MATCH(U40,'Material routes'!$A$6:$A$1505,0)),"MISSING ID")</x:f>
        <x:v>proposal.chemical.shell_binder</x:v>
      </x:c>
      <x:c r="T40" s="4" t="str">
        <x:f>IFERROR(INDEX('Material routes'!$D$6:$D$1505,MATCH(V40,'Material routes'!$A$6:$A$1505,0)),"MISSING ID")</x:f>
        <x:v>proposal.t1.shell_adhesive</x:v>
      </x:c>
      <x:c r="U40" s="4" t="str">
        <x:v>material.route.036</x:v>
      </x:c>
      <x:c r="V40" s="4" t="str">
        <x:v>output.design.refine.t1.shell_adhesive</x:v>
      </x:c>
    </x:row>
    <x:row r="41" ht="85" customHeight="1">
      <x:c r="A41" s="4" t="str">
        <x:f>IFERROR(INDEX('Material routes'!$E$6:$E$1505,MATCH(U41,'Material routes'!$A$6:$A$1505,0)),"MISSING ID")</x:f>
        <x:v>Mineral clotting compound</x:v>
      </x:c>
      <x:c r="B41" s="4" t="str">
        <x:f>IFERROR(INDEX('Material routes'!$F$6:$F$1505,MATCH(U41,'Material routes'!$A$6:$A$1505,0)),"MISSING ID")</x:f>
        <x:v>T0</x:v>
      </x:c>
      <x:c r="C41" s="4" t="str">
        <x:f>IFERROR(INDEX('Material routes'!$H$6:$H$1505,MATCH(U41,'Material routes'!$A$6:$A$1505,0)),"MISSING ID")</x:f>
        <x:v>Chemical material</x:v>
      </x:c>
      <x:c r="D41" s="4" t="str">
        <x:f>IFERROR(INDEX('Material routes'!$G$6:$G$1505,MATCH(U41,'Material routes'!$A$6:$A$1505,0)),"MISSING ID")</x:f>
        <x:v>Biological resources</x:v>
      </x:c>
      <x:c r="E41" s="4" t="str">
        <x:f>IFERROR(INDEX('Material routes'!$C$6:$C$1505,MATCH(U41,'Material routes'!$A$6:$A$1505,0)),"MISSING ID")</x:f>
        <x:v>Ingredient candidate</x:v>
      </x:c>
      <x:c r="F41" s="4" t="str">
        <x:f>IFERROR(INDEX('Material routes'!$E$6:$E$1505,MATCH(V41,'Material routes'!$A$6:$A$1505,0)),"MISSING ID")</x:f>
        <x:v>Prepared clot-seal compound</x:v>
      </x:c>
      <x:c r="G41" s="4" t="str">
        <x:f>IFERROR(INDEX('Material routes'!$F$6:$F$1505,MATCH(V41,'Material routes'!$A$6:$A$1505,0)),"MISSING ID")</x:f>
        <x:v>T1</x:v>
      </x:c>
      <x:c r="H41" s="4" t="str">
        <x:f>IFERROR(INDEX('Material routes'!$H$6:$H$1505,MATCH(V41,'Material routes'!$A$6:$A$1505,0)),"MISSING ID")</x:f>
        <x:v>Chemical material</x:v>
      </x:c>
      <x:c r="I41" s="4" t="str">
        <x:f>IFERROR(INDEX('Material routes'!$G$6:$G$1505,MATCH(V41,'Material routes'!$A$6:$A$1505,0)),"MISSING ID")</x:f>
        <x:v>Processing agents</x:v>
      </x:c>
      <x:c r="J41" s="4" t="str">
        <x:f>IFERROR(INDEX('Material routes'!$B$6:$B$1505,MATCH(U41,'Material routes'!$A$6:$A$1505,0)),"MISSING ID")</x:f>
        <x:v>design.refine.t1.clot_seal</x:v>
      </x:c>
      <x:c r="K41" s="4" t="str">
        <x:f>IFERROR(INDEX('Crafting recipes'!$C$6:$C$1005,MATCH(J41,'Crafting recipes'!$A$6:$A$1005,0)),"MISSING ID")</x:f>
        <x:v>Material refinement</x:v>
      </x:c>
      <x:c r="L41" s="4" t="str">
        <x:f>IFERROR(INDEX('Material routes'!$K$6:$K$1505,MATCH(U41,'Material routes'!$A$6:$A$1505,0)),"MISSING ID")</x:f>
        <x:v>Proposal</x:v>
      </x:c>
      <x:c r="M41" s="4" t="str">
        <x:f>IFERROR(INDEX('Material routes'!$M$6:$M$1505,MATCH(U41,'Material routes'!$A$6:$A$1505,0)),"MISSING ID")</x:f>
        <x:v>Partial proposal</x:v>
      </x:c>
      <x:c r="N41" s="4" t="str">
        <x:f>IF(IFERROR(INDEX('Material routes'!$I$6:$I$1005,MATCH(U41,'Material routes'!$A$6:$A$1005,0)),"MISSING ID")=0,"",IFERROR(INDEX('Material routes'!$I$6:$I$1005,MATCH(U41,'Material routes'!$A$6:$A$1005,0)),"MISSING ID"))</x:f>
      </x:c>
      <x:c r="O41" s="4" t="str">
        <x:f>IFERROR(INDEX('Material routes'!$J$6:$J$1505,MATCH(U41,'Material routes'!$A$6:$A$1505,0)),"MISSING ID")</x:f>
        <x:v>Unspecified</x:v>
      </x:c>
      <x:c r="P41" s="4" t="str">
        <x:f>IF(IFERROR(INDEX('Material routes'!$I$6:$I$1005,MATCH(V41,'Material routes'!$A$6:$A$1005,0)),"MISSING ID")=0,"",IFERROR(INDEX('Material routes'!$I$6:$I$1005,MATCH(V41,'Material routes'!$A$6:$A$1005,0)),"MISSING ID"))</x:f>
      </x:c>
      <x:c r="Q41" s="4" t="str">
        <x:f>IFERROR(INDEX('Material routes'!$J$6:$J$1505,MATCH(V41,'Material routes'!$A$6:$A$1505,0)),"MISSING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routes'!$D$6:$D$1505,MATCH(U41,'Material routes'!$A$6:$A$1505,0)),"MISSING ID")</x:f>
        <x:v>proposal.chemical.clotting_compound</x:v>
      </x:c>
      <x:c r="T41" s="4" t="str">
        <x:f>IFERROR(INDEX('Material routes'!$D$6:$D$1505,MATCH(V41,'Material routes'!$A$6:$A$1505,0)),"MISSING ID")</x:f>
        <x:v>proposal.t1.clot_seal</x:v>
      </x:c>
      <x:c r="U41" s="4" t="str">
        <x:v>material.route.037</x:v>
      </x:c>
      <x:c r="V41" s="4" t="str">
        <x:v>output.design.refine.t1.clot_seal</x:v>
      </x:c>
    </x:row>
    <x:row r="42" ht="85" customHeight="1">
      <x:c r="A42" s="4" t="str">
        <x:f>IFERROR(INDEX('Material routes'!$E$6:$E$1505,MATCH(U42,'Material routes'!$A$6:$A$1505,0)),"MISSING ID")</x:f>
        <x:v>Garnet</x:v>
      </x:c>
      <x:c r="B42" s="4" t="str">
        <x:f>IFERROR(INDEX('Material routes'!$F$6:$F$1505,MATCH(U42,'Material routes'!$A$6:$A$1505,0)),"MISSING ID")</x:f>
        <x:v>T0</x:v>
      </x:c>
      <x:c r="C42" s="4" t="str">
        <x:f>IFERROR(INDEX('Material routes'!$H$6:$H$1505,MATCH(U42,'Material routes'!$A$6:$A$1505,0)),"MISSING ID")</x:f>
        <x:v>Gem material</x:v>
      </x:c>
      <x:c r="D42" s="4" t="str">
        <x:f>IFERROR(INDEX('Material routes'!$G$6:$G$1505,MATCH(U42,'Material routes'!$A$6:$A$1505,0)),"MISSING ID")</x:f>
        <x:v>Mineral resources</x:v>
      </x:c>
      <x:c r="E42" s="4" t="str">
        <x:f>IFERROR(INDEX('Material routes'!$C$6:$C$1505,MATCH(U42,'Material routes'!$A$6:$A$1505,0)),"MISSING ID")</x:f>
        <x:v>Ingredient candidate</x:v>
      </x:c>
      <x:c r="F42" s="4" t="str">
        <x:f>IFERROR(INDEX('Material routes'!$E$6:$E$1505,MATCH(V42,'Material routes'!$A$6:$A$1505,0)),"MISSING ID")</x:f>
        <x:v>Cut gemstone preform</x:v>
      </x:c>
      <x:c r="G42" s="4" t="str">
        <x:f>IFERROR(INDEX('Material routes'!$F$6:$F$1505,MATCH(V42,'Material routes'!$A$6:$A$1505,0)),"MISSING ID")</x:f>
        <x:v>T1</x:v>
      </x:c>
      <x:c r="H42" s="4" t="str">
        <x:f>IFERROR(INDEX('Material routes'!$H$6:$H$1505,MATCH(V42,'Material routes'!$A$6:$A$1505,0)),"MISSING ID")</x:f>
        <x:v>Processed material</x:v>
      </x:c>
      <x:c r="I42" s="4" t="str">
        <x:f>IFERROR(INDEX('Material routes'!$G$6:$G$1505,MATCH(V42,'Material routes'!$A$6:$A$1505,0)),"MISSING ID")</x:f>
        <x:v>Manufactured stock</x:v>
      </x:c>
      <x:c r="J42" s="4" t="str">
        <x:f>IFERROR(INDEX('Material routes'!$B$6:$B$1505,MATCH(U42,'Material routes'!$A$6:$A$1505,0)),"MISSING ID")</x:f>
        <x:v>design.refine.t1.gem_preform</x:v>
      </x:c>
      <x:c r="K42" s="4" t="str">
        <x:f>IFERROR(INDEX('Crafting recipes'!$C$6:$C$1005,MATCH(J42,'Crafting recipes'!$A$6:$A$1005,0)),"MISSING ID")</x:f>
        <x:v>Material refinement</x:v>
      </x:c>
      <x:c r="L42" s="4" t="str">
        <x:f>IFERROR(INDEX('Material routes'!$K$6:$K$1505,MATCH(U42,'Material routes'!$A$6:$A$1505,0)),"MISSING ID")</x:f>
        <x:v>Proposal</x:v>
      </x:c>
      <x:c r="M42" s="4" t="str">
        <x:f>IFERROR(INDEX('Material routes'!$M$6:$M$1505,MATCH(U42,'Material routes'!$A$6:$A$1505,0)),"MISSING ID")</x:f>
        <x:v>Partial proposal</x:v>
      </x:c>
      <x:c r="N42" s="4" t="str">
        <x:f>IF(IFERROR(INDEX('Material routes'!$I$6:$I$1005,MATCH(U42,'Material routes'!$A$6:$A$1005,0)),"MISSING ID")=0,"",IFERROR(INDEX('Material routes'!$I$6:$I$1005,MATCH(U42,'Material routes'!$A$6:$A$1005,0)),"MISSING ID"))</x:f>
      </x:c>
      <x:c r="O42" s="4" t="str">
        <x:f>IFERROR(INDEX('Material routes'!$J$6:$J$1505,MATCH(U42,'Material routes'!$A$6:$A$1505,0)),"MISSING ID")</x:f>
        <x:v>Unspecified</x:v>
      </x:c>
      <x:c r="P42" s="4" t="str">
        <x:f>IF(IFERROR(INDEX('Material routes'!$I$6:$I$1005,MATCH(V42,'Material routes'!$A$6:$A$1005,0)),"MISSING ID")=0,"",IFERROR(INDEX('Material routes'!$I$6:$I$1005,MATCH(V42,'Material routes'!$A$6:$A$1005,0)),"MISSING ID"))</x:f>
      </x:c>
      <x:c r="Q42" s="4" t="str">
        <x:f>IFERROR(INDEX('Material routes'!$J$6:$J$1505,MATCH(V42,'Material routes'!$A$6:$A$1505,0)),"MISSING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routes'!$D$6:$D$1505,MATCH(U42,'Material routes'!$A$6:$A$1505,0)),"MISSING ID")</x:f>
        <x:v>proposal.gem.garnet</x:v>
      </x:c>
      <x:c r="T42" s="4" t="str">
        <x:f>IFERROR(INDEX('Material routes'!$D$6:$D$1505,MATCH(V42,'Material routes'!$A$6:$A$1505,0)),"MISSING ID")</x:f>
        <x:v>proposal.t1.gem_preform</x:v>
      </x:c>
      <x:c r="U42" s="4" t="str">
        <x:v>material.route.038</x:v>
      </x:c>
      <x:c r="V42" s="4" t="str">
        <x:v>output.design.refine.t1.gem_preform</x:v>
      </x:c>
    </x:row>
    <x:row r="43" ht="85" customHeight="1">
      <x:c r="A43" s="4" t="str">
        <x:f>IFERROR(INDEX('Material routes'!$E$6:$E$1505,MATCH(U43,'Material routes'!$A$6:$A$1505,0)),"MISSING ID")</x:f>
        <x:v>Clear quartz</x:v>
      </x:c>
      <x:c r="B43" s="4" t="str">
        <x:f>IFERROR(INDEX('Material routes'!$F$6:$F$1505,MATCH(U43,'Material routes'!$A$6:$A$1505,0)),"MISSING ID")</x:f>
        <x:v>T0</x:v>
      </x:c>
      <x:c r="C43" s="4" t="str">
        <x:f>IFERROR(INDEX('Material routes'!$H$6:$H$1505,MATCH(U43,'Material routes'!$A$6:$A$1505,0)),"MISSING ID")</x:f>
        <x:v>Gem material</x:v>
      </x:c>
      <x:c r="D43" s="4" t="str">
        <x:f>IFERROR(INDEX('Material routes'!$G$6:$G$1505,MATCH(U43,'Material routes'!$A$6:$A$1505,0)),"MISSING ID")</x:f>
        <x:v>Mineral resources</x:v>
      </x:c>
      <x:c r="E43" s="4" t="str">
        <x:f>IFERROR(INDEX('Material routes'!$C$6:$C$1505,MATCH(U43,'Material routes'!$A$6:$A$1505,0)),"MISSING ID")</x:f>
        <x:v>Ingredient candidate</x:v>
      </x:c>
      <x:c r="F43" s="4" t="str">
        <x:f>IFERROR(INDEX('Material routes'!$E$6:$E$1505,MATCH(V43,'Material routes'!$A$6:$A$1505,0)),"MISSING ID")</x:f>
        <x:v>Graded stone inlay chips</x:v>
      </x:c>
      <x:c r="G43" s="4" t="str">
        <x:f>IFERROR(INDEX('Material routes'!$F$6:$F$1505,MATCH(V43,'Material routes'!$A$6:$A$1505,0)),"MISSING ID")</x:f>
        <x:v>T1</x:v>
      </x:c>
      <x:c r="H43" s="4" t="str">
        <x:f>IFERROR(INDEX('Material routes'!$H$6:$H$1505,MATCH(V43,'Material routes'!$A$6:$A$1505,0)),"MISSING ID")</x:f>
        <x:v>Processed material</x:v>
      </x:c>
      <x:c r="I43" s="4" t="str">
        <x:f>IFERROR(INDEX('Material routes'!$G$6:$G$1505,MATCH(V43,'Material routes'!$A$6:$A$1505,0)),"MISSING ID")</x:f>
        <x:v>Manufactured stock</x:v>
      </x:c>
      <x:c r="J43" s="4" t="str">
        <x:f>IFERROR(INDEX('Material routes'!$B$6:$B$1505,MATCH(U43,'Material routes'!$A$6:$A$1505,0)),"MISSING ID")</x:f>
        <x:v>design.refine.t1.gem_chips</x:v>
      </x:c>
      <x:c r="K43" s="4" t="str">
        <x:f>IFERROR(INDEX('Crafting recipes'!$C$6:$C$1005,MATCH(J43,'Crafting recipes'!$A$6:$A$1005,0)),"MISSING ID")</x:f>
        <x:v>Material refinement</x:v>
      </x:c>
      <x:c r="L43" s="4" t="str">
        <x:f>IFERROR(INDEX('Material routes'!$K$6:$K$1505,MATCH(U43,'Material routes'!$A$6:$A$1505,0)),"MISSING ID")</x:f>
        <x:v>Proposal</x:v>
      </x:c>
      <x:c r="M43" s="4" t="str">
        <x:f>IFERROR(INDEX('Material routes'!$M$6:$M$1505,MATCH(U43,'Material routes'!$A$6:$A$1505,0)),"MISSING ID")</x:f>
        <x:v>Partial proposal</x:v>
      </x:c>
      <x:c r="N43" s="4" t="str">
        <x:f>IF(IFERROR(INDEX('Material routes'!$I$6:$I$1005,MATCH(U43,'Material routes'!$A$6:$A$1005,0)),"MISSING ID")=0,"",IFERROR(INDEX('Material routes'!$I$6:$I$1005,MATCH(U43,'Material routes'!$A$6:$A$1005,0)),"MISSING ID"))</x:f>
      </x:c>
      <x:c r="O43" s="4" t="str">
        <x:f>IFERROR(INDEX('Material routes'!$J$6:$J$1505,MATCH(U43,'Material routes'!$A$6:$A$1505,0)),"MISSING ID")</x:f>
        <x:v>Unspecified</x:v>
      </x:c>
      <x:c r="P43" s="4" t="str">
        <x:f>IF(IFERROR(INDEX('Material routes'!$I$6:$I$1005,MATCH(V43,'Material routes'!$A$6:$A$1005,0)),"MISSING ID")=0,"",IFERROR(INDEX('Material routes'!$I$6:$I$1005,MATCH(V43,'Material routes'!$A$6:$A$1005,0)),"MISSING ID"))</x:f>
      </x:c>
      <x:c r="Q43" s="4" t="str">
        <x:f>IFERROR(INDEX('Material routes'!$J$6:$J$1505,MATCH(V43,'Material routes'!$A$6:$A$1505,0)),"MISSING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routes'!$D$6:$D$1505,MATCH(U43,'Material routes'!$A$6:$A$1505,0)),"MISSING ID")</x:f>
        <x:v>proposal.gem.clear_quartz</x:v>
      </x:c>
      <x:c r="T43" s="4" t="str">
        <x:f>IFERROR(INDEX('Material routes'!$D$6:$D$1505,MATCH(V43,'Material routes'!$A$6:$A$1505,0)),"MISSING ID")</x:f>
        <x:v>proposal.t1.gem_chips</x:v>
      </x:c>
      <x:c r="U43" s="4" t="str">
        <x:v>material.route.039</x:v>
      </x:c>
      <x:c r="V43" s="4" t="str">
        <x:v>output.design.refine.t1.gem_chips</x:v>
      </x:c>
    </x:row>
    <x:row r="44" ht="85" customHeight="1">
      <x:c r="A44" s="4" t="str">
        <x:f>IFERROR(INDEX('Material routes'!$E$6:$E$1505,MATCH(U44,'Material routes'!$A$6:$A$1505,0)),"MISSING ID")</x:f>
        <x:v>Shell husks / shed plates</x:v>
      </x:c>
      <x:c r="B44" s="4" t="str">
        <x:f>IFERROR(INDEX('Material routes'!$F$6:$F$1505,MATCH(U44,'Material routes'!$A$6:$A$1505,0)),"MISSING ID")</x:f>
        <x:v>T0</x:v>
      </x:c>
      <x:c r="C44" s="4" t="str">
        <x:f>IFERROR(INDEX('Material routes'!$H$6:$H$1505,MATCH(U44,'Material routes'!$A$6:$A$1505,0)),"MISSING ID")</x:f>
        <x:v>Raw material</x:v>
      </x:c>
      <x:c r="D44" s="4" t="str">
        <x:f>IFERROR(INDEX('Material routes'!$G$6:$G$1505,MATCH(U44,'Material routes'!$A$6:$A$1505,0)),"MISSING ID")</x:f>
        <x:v>Biological resources</x:v>
      </x:c>
      <x:c r="E44" s="4" t="str">
        <x:f>IFERROR(INDEX('Material routes'!$C$6:$C$1505,MATCH(U44,'Material routes'!$A$6:$A$1505,0)),"MISSING ID")</x:f>
        <x:v>Ingredient candidate</x:v>
      </x:c>
      <x:c r="F44" s="4" t="str">
        <x:f>IFERROR(INDEX('Material routes'!$E$6:$E$1505,MATCH(V44,'Material routes'!$A$6:$A$1505,0)),"MISSING ID")</x:f>
        <x:v>Burnished shell inlay scales</x:v>
      </x:c>
      <x:c r="G44" s="4" t="str">
        <x:f>IFERROR(INDEX('Material routes'!$F$6:$F$1505,MATCH(V44,'Material routes'!$A$6:$A$1505,0)),"MISSING ID")</x:f>
        <x:v>T1</x:v>
      </x:c>
      <x:c r="H44" s="4" t="str">
        <x:f>IFERROR(INDEX('Material routes'!$H$6:$H$1505,MATCH(V44,'Material routes'!$A$6:$A$1505,0)),"MISSING ID")</x:f>
        <x:v>Processed material</x:v>
      </x:c>
      <x:c r="I44" s="4" t="str">
        <x:f>IFERROR(INDEX('Material routes'!$G$6:$G$1505,MATCH(V44,'Material routes'!$A$6:$A$1505,0)),"MISSING ID")</x:f>
        <x:v>Manufactured stock</x:v>
      </x:c>
      <x:c r="J44" s="4" t="str">
        <x:f>IFERROR(INDEX('Material routes'!$B$6:$B$1505,MATCH(U44,'Material routes'!$A$6:$A$1505,0)),"MISSING ID")</x:f>
        <x:v>design.refine.t1.shell_inlay</x:v>
      </x:c>
      <x:c r="K44" s="4" t="str">
        <x:f>IFERROR(INDEX('Crafting recipes'!$C$6:$C$1005,MATCH(J44,'Crafting recipes'!$A$6:$A$1005,0)),"MISSING ID")</x:f>
        <x:v>Material refinement</x:v>
      </x:c>
      <x:c r="L44" s="4" t="str">
        <x:f>IFERROR(INDEX('Material routes'!$K$6:$K$1505,MATCH(U44,'Material routes'!$A$6:$A$1505,0)),"MISSING ID")</x:f>
        <x:v>Proposal</x:v>
      </x:c>
      <x:c r="M44" s="4" t="str">
        <x:f>IFERROR(INDEX('Material routes'!$M$6:$M$1505,MATCH(U44,'Material routes'!$A$6:$A$1505,0)),"MISSING ID")</x:f>
        <x:v>Partial proposal</x:v>
      </x:c>
      <x:c r="N44" s="4" t="str">
        <x:f>IF(IFERROR(INDEX('Material routes'!$I$6:$I$1005,MATCH(U44,'Material routes'!$A$6:$A$1005,0)),"MISSING ID")=0,"",IFERROR(INDEX('Material routes'!$I$6:$I$1005,MATCH(U44,'Material routes'!$A$6:$A$1005,0)),"MISSING ID"))</x:f>
      </x:c>
      <x:c r="O44" s="4" t="str">
        <x:f>IFERROR(INDEX('Material routes'!$J$6:$J$1505,MATCH(U44,'Material routes'!$A$6:$A$1505,0)),"MISSING ID")</x:f>
        <x:v>Unspecified</x:v>
      </x:c>
      <x:c r="P44" s="4" t="str">
        <x:f>IF(IFERROR(INDEX('Material routes'!$I$6:$I$1005,MATCH(V44,'Material routes'!$A$6:$A$1005,0)),"MISSING ID")=0,"",IFERROR(INDEX('Material routes'!$I$6:$I$1005,MATCH(V44,'Material routes'!$A$6:$A$1005,0)),"MISSING ID"))</x:f>
      </x:c>
      <x:c r="Q44" s="4" t="str">
        <x:f>IFERROR(INDEX('Material routes'!$J$6:$J$1505,MATCH(V44,'Material routes'!$A$6:$A$1505,0)),"MISSING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routes'!$D$6:$D$1505,MATCH(U44,'Material routes'!$A$6:$A$1505,0)),"MISSING ID")</x:f>
        <x:v>proposal.bio.shell</x:v>
      </x:c>
      <x:c r="T44" s="4" t="str">
        <x:f>IFERROR(INDEX('Material routes'!$D$6:$D$1505,MATCH(V44,'Material routes'!$A$6:$A$1505,0)),"MISSING ID")</x:f>
        <x:v>proposal.t1.shell_inlay</x:v>
      </x:c>
      <x:c r="U44" s="4" t="str">
        <x:v>material.route.040</x:v>
      </x:c>
      <x:c r="V44" s="4" t="str">
        <x:v>output.design.refine.t1.shell_inlay</x:v>
      </x:c>
    </x:row>
    <x:row r="45" ht="85" customHeight="1">
      <x:c r="A45" s="4" t="str">
        <x:f>IFERROR(INDEX('Material routes'!$E$6:$E$1505,MATCH(U45,'Material routes'!$A$6:$A$1505,0)),"MISSING ID")</x:f>
        <x:v>Mica sheets</x:v>
      </x:c>
      <x:c r="B45" s="4" t="str">
        <x:f>IFERROR(INDEX('Material routes'!$F$6:$F$1505,MATCH(U45,'Material routes'!$A$6:$A$1505,0)),"MISSING ID")</x:f>
        <x:v>T0</x:v>
      </x:c>
      <x:c r="C45" s="4" t="str">
        <x:f>IFERROR(INDEX('Material routes'!$H$6:$H$1505,MATCH(U45,'Material routes'!$A$6:$A$1505,0)),"MISSING ID")</x:f>
        <x:v>Raw material</x:v>
      </x:c>
      <x:c r="D45" s="4" t="str">
        <x:f>IFERROR(INDEX('Material routes'!$G$6:$G$1505,MATCH(U45,'Material routes'!$A$6:$A$1505,0)),"MISSING ID")</x:f>
        <x:v>Mineral resources</x:v>
      </x:c>
      <x:c r="E45" s="4" t="str">
        <x:f>IFERROR(INDEX('Material routes'!$C$6:$C$1505,MATCH(U45,'Material routes'!$A$6:$A$1505,0)),"MISSING ID")</x:f>
        <x:v>Ingredient candidate</x:v>
      </x:c>
      <x:c r="F45" s="4" t="str">
        <x:f>IFERROR(INDEX('Material routes'!$E$6:$E$1505,MATCH(V45,'Material routes'!$A$6:$A$1505,0)),"MISSING ID")</x:f>
        <x:v>Sized mica viewing sheet</x:v>
      </x:c>
      <x:c r="G45" s="4" t="str">
        <x:f>IFERROR(INDEX('Material routes'!$F$6:$F$1505,MATCH(V45,'Material routes'!$A$6:$A$1505,0)),"MISSING ID")</x:f>
        <x:v>T1</x:v>
      </x:c>
      <x:c r="H45" s="4" t="str">
        <x:f>IFERROR(INDEX('Material routes'!$H$6:$H$1505,MATCH(V45,'Material routes'!$A$6:$A$1505,0)),"MISSING ID")</x:f>
        <x:v>Processed material</x:v>
      </x:c>
      <x:c r="I45" s="4" t="str">
        <x:f>IFERROR(INDEX('Material routes'!$G$6:$G$1505,MATCH(V45,'Material routes'!$A$6:$A$1505,0)),"MISSING ID")</x:f>
        <x:v>Manufactured stock</x:v>
      </x:c>
      <x:c r="J45" s="4" t="str">
        <x:f>IFERROR(INDEX('Material routes'!$B$6:$B$1505,MATCH(U45,'Material routes'!$A$6:$A$1505,0)),"MISSING ID")</x:f>
        <x:v>design.refine.t1.mica_window</x:v>
      </x:c>
      <x:c r="K45" s="4" t="str">
        <x:f>IFERROR(INDEX('Crafting recipes'!$C$6:$C$1005,MATCH(J45,'Crafting recipes'!$A$6:$A$1005,0)),"MISSING ID")</x:f>
        <x:v>Material refinement</x:v>
      </x:c>
      <x:c r="L45" s="4" t="str">
        <x:f>IFERROR(INDEX('Material routes'!$K$6:$K$1505,MATCH(U45,'Material routes'!$A$6:$A$1505,0)),"MISSING ID")</x:f>
        <x:v>Proposal</x:v>
      </x:c>
      <x:c r="M45" s="4" t="str">
        <x:f>IFERROR(INDEX('Material routes'!$M$6:$M$1505,MATCH(U45,'Material routes'!$A$6:$A$1505,0)),"MISSING ID")</x:f>
        <x:v>Partial proposal</x:v>
      </x:c>
      <x:c r="N45" s="4" t="str">
        <x:f>IF(IFERROR(INDEX('Material routes'!$I$6:$I$1005,MATCH(U45,'Material routes'!$A$6:$A$1005,0)),"MISSING ID")=0,"",IFERROR(INDEX('Material routes'!$I$6:$I$1005,MATCH(U45,'Material routes'!$A$6:$A$1005,0)),"MISSING ID"))</x:f>
      </x:c>
      <x:c r="O45" s="4" t="str">
        <x:f>IFERROR(INDEX('Material routes'!$J$6:$J$1505,MATCH(U45,'Material routes'!$A$6:$A$1505,0)),"MISSING ID")</x:f>
        <x:v>Unspecified</x:v>
      </x:c>
      <x:c r="P45" s="4" t="str">
        <x:f>IF(IFERROR(INDEX('Material routes'!$I$6:$I$1005,MATCH(V45,'Material routes'!$A$6:$A$1005,0)),"MISSING ID")=0,"",IFERROR(INDEX('Material routes'!$I$6:$I$1005,MATCH(V45,'Material routes'!$A$6:$A$1005,0)),"MISSING ID"))</x:f>
      </x:c>
      <x:c r="Q45" s="4" t="str">
        <x:f>IFERROR(INDEX('Material routes'!$J$6:$J$1505,MATCH(V45,'Material routes'!$A$6:$A$1505,0)),"MISSING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routes'!$D$6:$D$1505,MATCH(U45,'Material routes'!$A$6:$A$1505,0)),"MISSING ID")</x:f>
        <x:v>proposal.natural.mica</x:v>
      </x:c>
      <x:c r="T45" s="4" t="str">
        <x:f>IFERROR(INDEX('Material routes'!$D$6:$D$1505,MATCH(V45,'Material routes'!$A$6:$A$1505,0)),"MISSING ID")</x:f>
        <x:v>proposal.t1.mica_window</x:v>
      </x:c>
      <x:c r="U45" s="4" t="str">
        <x:v>material.route.041</x:v>
      </x:c>
      <x:c r="V45" s="4" t="str">
        <x:v>output.design.refine.t1.mica_window</x:v>
      </x:c>
    </x:row>
    <x:row r="46" ht="85" customHeight="1">
      <x:c r="A46" s="4" t="str">
        <x:f>IFERROR(INDEX('Material routes'!$E$6:$E$1505,MATCH(U46,'Material routes'!$A$6:$A$1505,0)),"MISSING ID")</x:f>
        <x:v>Prepared husk-fiber pulp</x:v>
      </x:c>
      <x:c r="B46" s="4" t="str">
        <x:f>IFERROR(INDEX('Material routes'!$F$6:$F$1505,MATCH(U46,'Material routes'!$A$6:$A$1505,0)),"MISSING ID")</x:f>
        <x:v>T1</x:v>
      </x:c>
      <x:c r="C46" s="4" t="str">
        <x:f>IFERROR(INDEX('Material routes'!$H$6:$H$1505,MATCH(U46,'Material routes'!$A$6:$A$1505,0)),"MISSING ID")</x:f>
        <x:v>Processed material</x:v>
      </x:c>
      <x:c r="D46" s="4" t="str">
        <x:f>IFERROR(INDEX('Material routes'!$G$6:$G$1505,MATCH(U46,'Material routes'!$A$6:$A$1505,0)),"MISSING ID")</x:f>
        <x:v>Manufactured stock</x:v>
      </x:c>
      <x:c r="E46" s="4" t="str">
        <x:f>IFERROR(INDEX('Material routes'!$C$6:$C$1505,MATCH(U46,'Material routes'!$A$6:$A$1505,0)),"MISSING ID")</x:f>
        <x:v>Ingredient candidate</x:v>
      </x:c>
      <x:c r="F46" s="4" t="str">
        <x:f>IFERROR(INDEX('Material routes'!$E$6:$E$1505,MATCH(V46,'Material routes'!$A$6:$A$1505,0)),"MISSING ID")</x:f>
        <x:v>Husk-fiber paper</x:v>
      </x:c>
      <x:c r="G46" s="4" t="str">
        <x:f>IFERROR(INDEX('Material routes'!$F$6:$F$1505,MATCH(V46,'Material routes'!$A$6:$A$1505,0)),"MISSING ID")</x:f>
        <x:v>T2</x:v>
      </x:c>
      <x:c r="H46" s="4" t="str">
        <x:f>IFERROR(INDEX('Material routes'!$H$6:$H$1505,MATCH(V46,'Material routes'!$A$6:$A$1505,0)),"MISSING ID")</x:f>
        <x:v>Processed material</x:v>
      </x:c>
      <x:c r="I46" s="4" t="str">
        <x:f>IFERROR(INDEX('Material routes'!$G$6:$G$1505,MATCH(V46,'Material routes'!$A$6:$A$1505,0)),"MISSING ID")</x:f>
        <x:v>Crafting components</x:v>
      </x:c>
      <x:c r="J46" s="4" t="str">
        <x:f>IFERROR(INDEX('Material routes'!$B$6:$B$1505,MATCH(U46,'Material routes'!$A$6:$A$1505,0)),"MISSING ID")</x:f>
        <x:v>design.refine.bio.husk_paper</x:v>
      </x:c>
      <x:c r="K46" s="4" t="str">
        <x:f>IFERROR(INDEX('Crafting recipes'!$C$6:$C$1005,MATCH(J46,'Crafting recipes'!$A$6:$A$1005,0)),"MISSING ID")</x:f>
        <x:v>Material refinement</x:v>
      </x:c>
      <x:c r="L46" s="4" t="str">
        <x:f>IFERROR(INDEX('Material routes'!$K$6:$K$1505,MATCH(U46,'Material routes'!$A$6:$A$1505,0)),"MISSING ID")</x:f>
        <x:v>Proposal</x:v>
      </x:c>
      <x:c r="M46" s="4" t="str">
        <x:f>IFERROR(INDEX('Material routes'!$M$6:$M$1505,MATCH(U46,'Material routes'!$A$6:$A$1505,0)),"MISSING ID")</x:f>
        <x:v>Partial proposal</x:v>
      </x:c>
      <x:c r="N46" s="4" t="str">
        <x:f>IF(IFERROR(INDEX('Material routes'!$I$6:$I$1005,MATCH(U46,'Material routes'!$A$6:$A$1005,0)),"MISSING ID")=0,"",IFERROR(INDEX('Material routes'!$I$6:$I$1005,MATCH(U46,'Material routes'!$A$6:$A$1005,0)),"MISSING ID"))</x:f>
      </x:c>
      <x:c r="O46" s="4" t="str">
        <x:f>IFERROR(INDEX('Material routes'!$J$6:$J$1505,MATCH(U46,'Material routes'!$A$6:$A$1505,0)),"MISSING ID")</x:f>
        <x:v>Unspecified</x:v>
      </x:c>
      <x:c r="P46" s="4" t="str">
        <x:f>IF(IFERROR(INDEX('Material routes'!$I$6:$I$1005,MATCH(V46,'Material routes'!$A$6:$A$1005,0)),"MISSING ID")=0,"",IFERROR(INDEX('Material routes'!$I$6:$I$1005,MATCH(V46,'Material routes'!$A$6:$A$1005,0)),"MISSING ID"))</x:f>
      </x:c>
      <x:c r="Q46" s="4" t="str">
        <x:f>IFERROR(INDEX('Material routes'!$J$6:$J$1505,MATCH(V46,'Material routes'!$A$6:$A$1505,0)),"MISSING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routes'!$D$6:$D$1505,MATCH(U46,'Material routes'!$A$6:$A$1505,0)),"MISSING ID")</x:f>
        <x:v>proposal.t1.husk_pulp</x:v>
      </x:c>
      <x:c r="T46" s="4" t="str">
        <x:f>IFERROR(INDEX('Material routes'!$D$6:$D$1505,MATCH(V46,'Material routes'!$A$6:$A$1505,0)),"MISSING ID")</x:f>
        <x:v>proposal.bio.husk_paper</x:v>
      </x:c>
      <x:c r="U46" s="4" t="str">
        <x:v>material.route.042</x:v>
      </x:c>
      <x:c r="V46" s="4" t="str">
        <x:v>output.design.refine.bio.husk_paper</x:v>
      </x:c>
    </x:row>
    <x:row r="47" ht="85" customHeight="1">
      <x:c r="A47" s="4" t="str">
        <x:f>IFERROR(INDEX('Material routes'!$E$6:$E$1505,MATCH(U47,'Material routes'!$A$6:$A$1505,0)),"MISSING ID")</x:f>
        <x:v>Smelted iron bloom</x:v>
      </x:c>
      <x:c r="B47" s="4" t="str">
        <x:f>IFERROR(INDEX('Material routes'!$F$6:$F$1505,MATCH(U47,'Material routes'!$A$6:$A$1505,0)),"MISSING ID")</x:f>
        <x:v>T1</x:v>
      </x:c>
      <x:c r="C47" s="4" t="str">
        <x:f>IFERROR(INDEX('Material routes'!$H$6:$H$1505,MATCH(U47,'Material routes'!$A$6:$A$1505,0)),"MISSING ID")</x:f>
        <x:v>Processed material</x:v>
      </x:c>
      <x:c r="D47" s="4" t="str">
        <x:f>IFERROR(INDEX('Material routes'!$G$6:$G$1505,MATCH(U47,'Material routes'!$A$6:$A$1505,0)),"MISSING ID")</x:f>
        <x:v>Manufactured stock</x:v>
      </x:c>
      <x:c r="E47" s="4" t="str">
        <x:f>IFERROR(INDEX('Material routes'!$C$6:$C$1505,MATCH(U47,'Material routes'!$A$6:$A$1505,0)),"MISSING ID")</x:f>
        <x:v>Ingredient candidate</x:v>
      </x:c>
      <x:c r="F47" s="4" t="str">
        <x:f>IFERROR(INDEX('Material routes'!$E$6:$E$1505,MATCH(V47,'Material routes'!$A$6:$A$1505,0)),"MISSING ID")</x:f>
        <x:v>Worked iron stock</x:v>
      </x:c>
      <x:c r="G47" s="4" t="str">
        <x:f>IFERROR(INDEX('Material routes'!$F$6:$F$1505,MATCH(V47,'Material routes'!$A$6:$A$1505,0)),"MISSING ID")</x:f>
        <x:v>T2</x:v>
      </x:c>
      <x:c r="H47" s="4" t="str">
        <x:f>IFERROR(INDEX('Material routes'!$H$6:$H$1505,MATCH(V47,'Material routes'!$A$6:$A$1505,0)),"MISSING ID")</x:f>
        <x:v>Processed material</x:v>
      </x:c>
      <x:c r="I47" s="4" t="str">
        <x:f>IFERROR(INDEX('Material routes'!$G$6:$G$1505,MATCH(V47,'Material routes'!$A$6:$A$1505,0)),"MISSING ID")</x:f>
        <x:v>Manufactured stock</x:v>
      </x:c>
      <x:c r="J47" s="4" t="str">
        <x:f>IFERROR(INDEX('Material routes'!$B$6:$B$1505,MATCH(U47,'Material routes'!$A$6:$A$1505,0)),"MISSING ID")</x:f>
        <x:v>design.refine.natural.iron_stock</x:v>
      </x:c>
      <x:c r="K47" s="4" t="str">
        <x:f>IFERROR(INDEX('Crafting recipes'!$C$6:$C$1005,MATCH(J47,'Crafting recipes'!$A$6:$A$1005,0)),"MISSING ID")</x:f>
        <x:v>Material refinement</x:v>
      </x:c>
      <x:c r="L47" s="4" t="str">
        <x:f>IFERROR(INDEX('Material routes'!$K$6:$K$1505,MATCH(U47,'Material routes'!$A$6:$A$1505,0)),"MISSING ID")</x:f>
        <x:v>Proposal</x:v>
      </x:c>
      <x:c r="M47" s="4" t="str">
        <x:f>IFERROR(INDEX('Material routes'!$M$6:$M$1505,MATCH(U47,'Material routes'!$A$6:$A$1505,0)),"MISSING ID")</x:f>
        <x:v>Partial proposal</x:v>
      </x:c>
      <x:c r="N47" s="4" t="str">
        <x:f>IF(IFERROR(INDEX('Material routes'!$I$6:$I$1005,MATCH(U47,'Material routes'!$A$6:$A$1005,0)),"MISSING ID")=0,"",IFERROR(INDEX('Material routes'!$I$6:$I$1005,MATCH(U47,'Material routes'!$A$6:$A$1005,0)),"MISSING ID"))</x:f>
      </x:c>
      <x:c r="O47" s="4" t="str">
        <x:f>IFERROR(INDEX('Material routes'!$J$6:$J$1505,MATCH(U47,'Material routes'!$A$6:$A$1505,0)),"MISSING ID")</x:f>
        <x:v>Unspecified</x:v>
      </x:c>
      <x:c r="P47" s="4" t="str">
        <x:f>IF(IFERROR(INDEX('Material routes'!$I$6:$I$1005,MATCH(V47,'Material routes'!$A$6:$A$1005,0)),"MISSING ID")=0,"",IFERROR(INDEX('Material routes'!$I$6:$I$1005,MATCH(V47,'Material routes'!$A$6:$A$1005,0)),"MISSING ID"))</x:f>
      </x:c>
      <x:c r="Q47" s="4" t="str">
        <x:f>IFERROR(INDEX('Material routes'!$J$6:$J$1505,MATCH(V47,'Material routes'!$A$6:$A$1505,0)),"MISSING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routes'!$D$6:$D$1505,MATCH(U47,'Material routes'!$A$6:$A$1505,0)),"MISSING ID")</x:f>
        <x:v>proposal.t1.iron_bloom</x:v>
      </x:c>
      <x:c r="T47" s="4" t="str">
        <x:f>IFERROR(INDEX('Material routes'!$D$6:$D$1505,MATCH(V47,'Material routes'!$A$6:$A$1505,0)),"MISSING ID")</x:f>
        <x:v>proposal.natural.iron_stock</x:v>
      </x:c>
      <x:c r="U47" s="4" t="str">
        <x:v>material.route.043</x:v>
      </x:c>
      <x:c r="V47" s="4" t="str">
        <x:v>output.design.refine.natural.iron_stock</x:v>
      </x:c>
    </x:row>
    <x:row r="48" ht="85" customHeight="1">
      <x:c r="A48" s="4" t="str">
        <x:f>IFERROR(INDEX('Material routes'!$E$6:$E$1505,MATCH(U48,'Material routes'!$A$6:$A$1505,0)),"MISSING ID")</x:f>
        <x:v>Separated shell lamina stock</x:v>
      </x:c>
      <x:c r="B48" s="4" t="str">
        <x:f>IFERROR(INDEX('Material routes'!$F$6:$F$1505,MATCH(U48,'Material routes'!$A$6:$A$1505,0)),"MISSING ID")</x:f>
        <x:v>T1</x:v>
      </x:c>
      <x:c r="C48" s="4" t="str">
        <x:f>IFERROR(INDEX('Material routes'!$H$6:$H$1505,MATCH(U48,'Material routes'!$A$6:$A$1505,0)),"MISSING ID")</x:f>
        <x:v>Processed material</x:v>
      </x:c>
      <x:c r="D48" s="4" t="str">
        <x:f>IFERROR(INDEX('Material routes'!$G$6:$G$1505,MATCH(U48,'Material routes'!$A$6:$A$1505,0)),"MISSING ID")</x:f>
        <x:v>Manufactured stock</x:v>
      </x:c>
      <x:c r="E48" s="4" t="str">
        <x:f>IFERROR(INDEX('Material routes'!$C$6:$C$1505,MATCH(U48,'Material routes'!$A$6:$A$1505,0)),"MISSING ID")</x:f>
        <x:v>Ingredient candidate</x:v>
      </x:c>
      <x:c r="F48" s="4" t="str">
        <x:f>IFERROR(INDEX('Material routes'!$E$6:$E$1505,MATCH(V48,'Material routes'!$A$6:$A$1505,0)),"MISSING ID")</x:f>
        <x:v>Shell laminate</x:v>
      </x:c>
      <x:c r="G48" s="4" t="str">
        <x:f>IFERROR(INDEX('Material routes'!$F$6:$F$1505,MATCH(V48,'Material routes'!$A$6:$A$1505,0)),"MISSING ID")</x:f>
        <x:v>T2</x:v>
      </x:c>
      <x:c r="H48" s="4" t="str">
        <x:f>IFERROR(INDEX('Material routes'!$H$6:$H$1505,MATCH(V48,'Material routes'!$A$6:$A$1505,0)),"MISSING ID")</x:f>
        <x:v>Crafting component</x:v>
      </x:c>
      <x:c r="I48" s="4" t="str">
        <x:f>IFERROR(INDEX('Material routes'!$G$6:$G$1505,MATCH(V48,'Material routes'!$A$6:$A$1505,0)),"MISSING ID")</x:f>
        <x:v>Crafting components</x:v>
      </x:c>
      <x:c r="J48" s="4" t="str">
        <x:f>IFERROR(INDEX('Material routes'!$B$6:$B$1505,MATCH(U48,'Material routes'!$A$6:$A$1505,0)),"MISSING ID")</x:f>
        <x:v>design.refine.bio.laminate</x:v>
      </x:c>
      <x:c r="K48" s="4" t="str">
        <x:f>IFERROR(INDEX('Crafting recipes'!$C$6:$C$1005,MATCH(J48,'Crafting recipes'!$A$6:$A$1005,0)),"MISSING ID")</x:f>
        <x:v>Material refinement</x:v>
      </x:c>
      <x:c r="L48" s="4" t="str">
        <x:f>IFERROR(INDEX('Material routes'!$K$6:$K$1505,MATCH(U48,'Material routes'!$A$6:$A$1505,0)),"MISSING ID")</x:f>
        <x:v>Proposal</x:v>
      </x:c>
      <x:c r="M48" s="4" t="str">
        <x:f>IFERROR(INDEX('Material routes'!$M$6:$M$1505,MATCH(U48,'Material routes'!$A$6:$A$1505,0)),"MISSING ID")</x:f>
        <x:v>Partial proposal</x:v>
      </x:c>
      <x:c r="N48" s="4" t="str">
        <x:f>IF(IFERROR(INDEX('Material routes'!$I$6:$I$1005,MATCH(U48,'Material routes'!$A$6:$A$1005,0)),"MISSING ID")=0,"",IFERROR(INDEX('Material routes'!$I$6:$I$1005,MATCH(U48,'Material routes'!$A$6:$A$1005,0)),"MISSING ID"))</x:f>
      </x:c>
      <x:c r="O48" s="4" t="str">
        <x:f>IFERROR(INDEX('Material routes'!$J$6:$J$1505,MATCH(U48,'Material routes'!$A$6:$A$1505,0)),"MISSING ID")</x:f>
        <x:v>Unspecified</x:v>
      </x:c>
      <x:c r="P48" s="4" t="str">
        <x:f>IF(IFERROR(INDEX('Material routes'!$I$6:$I$1005,MATCH(V48,'Material routes'!$A$6:$A$1005,0)),"MISSING ID")=0,"",IFERROR(INDEX('Material routes'!$I$6:$I$1005,MATCH(V48,'Material routes'!$A$6:$A$1005,0)),"MISSING ID"))</x:f>
      </x:c>
      <x:c r="Q48" s="4" t="str">
        <x:f>IFERROR(INDEX('Material routes'!$J$6:$J$1505,MATCH(V48,'Material routes'!$A$6:$A$1505,0)),"MISSING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routes'!$D$6:$D$1505,MATCH(U48,'Material routes'!$A$6:$A$1505,0)),"MISSING ID")</x:f>
        <x:v>proposal.t1.shell_lamina</x:v>
      </x:c>
      <x:c r="T48" s="4" t="str">
        <x:f>IFERROR(INDEX('Material routes'!$D$6:$D$1505,MATCH(V48,'Material routes'!$A$6:$A$1505,0)),"MISSING ID")</x:f>
        <x:v>proposal.bio.laminate</x:v>
      </x:c>
      <x:c r="U48" s="4" t="str">
        <x:v>material.route.044</x:v>
      </x:c>
      <x:c r="V48" s="4" t="str">
        <x:v>output.design.refine.bio.laminate</x:v>
      </x:c>
    </x:row>
    <x:row r="49" ht="85" customHeight="1">
      <x:c r="A49" s="4" t="str">
        <x:f>IFERROR(INDEX('Material routes'!$E$6:$E$1505,MATCH(U49,'Material routes'!$A$6:$A$1505,0)),"MISSING ID")</x:f>
        <x:v>Prepared shell-binding adhesive</x:v>
      </x:c>
      <x:c r="B49" s="4" t="str">
        <x:f>IFERROR(INDEX('Material routes'!$F$6:$F$1505,MATCH(U49,'Material routes'!$A$6:$A$1505,0)),"MISSING ID")</x:f>
        <x:v>T1</x:v>
      </x:c>
      <x:c r="C49" s="4" t="str">
        <x:f>IFERROR(INDEX('Material routes'!$H$6:$H$1505,MATCH(U49,'Material routes'!$A$6:$A$1505,0)),"MISSING ID")</x:f>
        <x:v>Chemical material</x:v>
      </x:c>
      <x:c r="D49" s="4" t="str">
        <x:f>IFERROR(INDEX('Material routes'!$G$6:$G$1505,MATCH(U49,'Material routes'!$A$6:$A$1505,0)),"MISSING ID")</x:f>
        <x:v>Processing agents</x:v>
      </x:c>
      <x:c r="E49" s="4" t="str">
        <x:f>IFERROR(INDEX('Material routes'!$C$6:$C$1505,MATCH(U49,'Material routes'!$A$6:$A$1505,0)),"MISSING ID")</x:f>
        <x:v>Ingredient candidate</x:v>
      </x:c>
      <x:c r="F49" s="4" t="str">
        <x:f>IFERROR(INDEX('Material routes'!$E$6:$E$1505,MATCH(V49,'Material routes'!$A$6:$A$1505,0)),"MISSING ID")</x:f>
        <x:v>Shell laminate</x:v>
      </x:c>
      <x:c r="G49" s="4" t="str">
        <x:f>IFERROR(INDEX('Material routes'!$F$6:$F$1505,MATCH(V49,'Material routes'!$A$6:$A$1505,0)),"MISSING ID")</x:f>
        <x:v>T2</x:v>
      </x:c>
      <x:c r="H49" s="4" t="str">
        <x:f>IFERROR(INDEX('Material routes'!$H$6:$H$1505,MATCH(V49,'Material routes'!$A$6:$A$1505,0)),"MISSING ID")</x:f>
        <x:v>Crafting component</x:v>
      </x:c>
      <x:c r="I49" s="4" t="str">
        <x:f>IFERROR(INDEX('Material routes'!$G$6:$G$1505,MATCH(V49,'Material routes'!$A$6:$A$1505,0)),"MISSING ID")</x:f>
        <x:v>Crafting components</x:v>
      </x:c>
      <x:c r="J49" s="4" t="str">
        <x:f>IFERROR(INDEX('Material routes'!$B$6:$B$1505,MATCH(U49,'Material routes'!$A$6:$A$1505,0)),"MISSING ID")</x:f>
        <x:v>design.refine.bio.laminate</x:v>
      </x:c>
      <x:c r="K49" s="4" t="str">
        <x:f>IFERROR(INDEX('Crafting recipes'!$C$6:$C$1005,MATCH(J49,'Crafting recipes'!$A$6:$A$1005,0)),"MISSING ID")</x:f>
        <x:v>Material refinement</x:v>
      </x:c>
      <x:c r="L49" s="4" t="str">
        <x:f>IFERROR(INDEX('Material routes'!$K$6:$K$1505,MATCH(U49,'Material routes'!$A$6:$A$1505,0)),"MISSING ID")</x:f>
        <x:v>Proposal</x:v>
      </x:c>
      <x:c r="M49" s="4" t="str">
        <x:f>IFERROR(INDEX('Material routes'!$M$6:$M$1505,MATCH(U49,'Material routes'!$A$6:$A$1505,0)),"MISSING ID")</x:f>
        <x:v>Partial proposal</x:v>
      </x:c>
      <x:c r="N49" s="4" t="str">
        <x:f>IF(IFERROR(INDEX('Material routes'!$I$6:$I$1005,MATCH(U49,'Material routes'!$A$6:$A$1005,0)),"MISSING ID")=0,"",IFERROR(INDEX('Material routes'!$I$6:$I$1005,MATCH(U49,'Material routes'!$A$6:$A$1005,0)),"MISSING ID"))</x:f>
      </x:c>
      <x:c r="O49" s="4" t="str">
        <x:f>IFERROR(INDEX('Material routes'!$J$6:$J$1505,MATCH(U49,'Material routes'!$A$6:$A$1505,0)),"MISSING ID")</x:f>
        <x:v>Unspecified</x:v>
      </x:c>
      <x:c r="P49" s="4" t="str">
        <x:f>IF(IFERROR(INDEX('Material routes'!$I$6:$I$1005,MATCH(V49,'Material routes'!$A$6:$A$1005,0)),"MISSING ID")=0,"",IFERROR(INDEX('Material routes'!$I$6:$I$1005,MATCH(V49,'Material routes'!$A$6:$A$1005,0)),"MISSING ID"))</x:f>
      </x:c>
      <x:c r="Q49" s="4" t="str">
        <x:f>IFERROR(INDEX('Material routes'!$J$6:$J$1505,MATCH(V49,'Material routes'!$A$6:$A$1505,0)),"MISSING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routes'!$D$6:$D$1505,MATCH(U49,'Material routes'!$A$6:$A$1505,0)),"MISSING ID")</x:f>
        <x:v>proposal.t1.shell_adhesive</x:v>
      </x:c>
      <x:c r="T49" s="4" t="str">
        <x:f>IFERROR(INDEX('Material routes'!$D$6:$D$1505,MATCH(V49,'Material routes'!$A$6:$A$1505,0)),"MISSING ID")</x:f>
        <x:v>proposal.bio.laminate</x:v>
      </x:c>
      <x:c r="U49" s="4" t="str">
        <x:v>material.route.045</x:v>
      </x:c>
      <x:c r="V49" s="4" t="str">
        <x:v>output.design.refine.bio.laminate</x:v>
      </x:c>
    </x:row>
    <x:row r="50" ht="85" customHeight="1">
      <x:c r="A50" s="4" t="str">
        <x:f>IFERROR(INDEX('Material routes'!$E$6:$E$1505,MATCH(U50,'Material routes'!$A$6:$A$1505,0)),"MISSING ID")</x:f>
        <x:v>Clarified faunal lubricant base</x:v>
      </x:c>
      <x:c r="B50" s="4" t="str">
        <x:f>IFERROR(INDEX('Material routes'!$F$6:$F$1505,MATCH(U50,'Material routes'!$A$6:$A$1505,0)),"MISSING ID")</x:f>
        <x:v>T1</x:v>
      </x:c>
      <x:c r="C50" s="4" t="str">
        <x:f>IFERROR(INDEX('Material routes'!$H$6:$H$1505,MATCH(U50,'Material routes'!$A$6:$A$1505,0)),"MISSING ID")</x:f>
        <x:v>Chemical material</x:v>
      </x:c>
      <x:c r="D50" s="4" t="str">
        <x:f>IFERROR(INDEX('Material routes'!$G$6:$G$1505,MATCH(U50,'Material routes'!$A$6:$A$1505,0)),"MISSING ID")</x:f>
        <x:v>Processing agents</x:v>
      </x:c>
      <x:c r="E50" s="4" t="str">
        <x:f>IFERROR(INDEX('Material routes'!$C$6:$C$1505,MATCH(U50,'Material routes'!$A$6:$A$1505,0)),"MISSING ID")</x:f>
        <x:v>Ingredient candidate</x:v>
      </x:c>
      <x:c r="F50" s="4" t="str">
        <x:f>IFERROR(INDEX('Material routes'!$E$6:$E$1505,MATCH(V50,'Material routes'!$A$6:$A$1505,0)),"MISSING ID")</x:f>
        <x:v>Faunal joint grease</x:v>
      </x:c>
      <x:c r="G50" s="4" t="str">
        <x:f>IFERROR(INDEX('Material routes'!$F$6:$F$1505,MATCH(V50,'Material routes'!$A$6:$A$1505,0)),"MISSING ID")</x:f>
        <x:v>T2</x:v>
      </x:c>
      <x:c r="H50" s="4" t="str">
        <x:f>IFERROR(INDEX('Material routes'!$H$6:$H$1505,MATCH(V50,'Material routes'!$A$6:$A$1505,0)),"MISSING ID")</x:f>
        <x:v>Chemical material</x:v>
      </x:c>
      <x:c r="I50" s="4" t="str">
        <x:f>IFERROR(INDEX('Material routes'!$G$6:$G$1505,MATCH(V50,'Material routes'!$A$6:$A$1505,0)),"MISSING ID")</x:f>
        <x:v>Processing agents</x:v>
      </x:c>
      <x:c r="J50" s="4" t="str">
        <x:f>IFERROR(INDEX('Material routes'!$B$6:$B$1505,MATCH(U50,'Material routes'!$A$6:$A$1505,0)),"MISSING ID")</x:f>
        <x:v>design.refine.lubricant.joint_grease</x:v>
      </x:c>
      <x:c r="K50" s="4" t="str">
        <x:f>IFERROR(INDEX('Crafting recipes'!$C$6:$C$1005,MATCH(J50,'Crafting recipes'!$A$6:$A$1005,0)),"MISSING ID")</x:f>
        <x:v>Material refinement</x:v>
      </x:c>
      <x:c r="L50" s="4" t="str">
        <x:f>IFERROR(INDEX('Material routes'!$K$6:$K$1505,MATCH(U50,'Material routes'!$A$6:$A$1505,0)),"MISSING ID")</x:f>
        <x:v>Proposal</x:v>
      </x:c>
      <x:c r="M50" s="4" t="str">
        <x:f>IFERROR(INDEX('Material routes'!$M$6:$M$1505,MATCH(U50,'Material routes'!$A$6:$A$1505,0)),"MISSING ID")</x:f>
        <x:v>Partial proposal</x:v>
      </x:c>
      <x:c r="N50" s="4" t="str">
        <x:f>IF(IFERROR(INDEX('Material routes'!$I$6:$I$1005,MATCH(U50,'Material routes'!$A$6:$A$1005,0)),"MISSING ID")=0,"",IFERROR(INDEX('Material routes'!$I$6:$I$1005,MATCH(U50,'Material routes'!$A$6:$A$1005,0)),"MISSING ID"))</x:f>
      </x:c>
      <x:c r="O50" s="4" t="str">
        <x:f>IFERROR(INDEX('Material routes'!$J$6:$J$1505,MATCH(U50,'Material routes'!$A$6:$A$1505,0)),"MISSING ID")</x:f>
        <x:v>Unspecified</x:v>
      </x:c>
      <x:c r="P50" s="4" t="str">
        <x:f>IF(IFERROR(INDEX('Material routes'!$I$6:$I$1005,MATCH(V50,'Material routes'!$A$6:$A$1005,0)),"MISSING ID")=0,"",IFERROR(INDEX('Material routes'!$I$6:$I$1005,MATCH(V50,'Material routes'!$A$6:$A$1005,0)),"MISSING ID"))</x:f>
      </x:c>
      <x:c r="Q50" s="4" t="str">
        <x:f>IFERROR(INDEX('Material routes'!$J$6:$J$1505,MATCH(V50,'Material routes'!$A$6:$A$1505,0)),"MISSING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routes'!$D$6:$D$1505,MATCH(U50,'Material routes'!$A$6:$A$1505,0)),"MISSING ID")</x:f>
        <x:v>proposal.lubricant.base</x:v>
      </x:c>
      <x:c r="T50" s="4" t="str">
        <x:f>IFERROR(INDEX('Material routes'!$D$6:$D$1505,MATCH(V50,'Material routes'!$A$6:$A$1505,0)),"MISSING ID")</x:f>
        <x:v>proposal.lubricant.joint_grease</x:v>
      </x:c>
      <x:c r="U50" s="4" t="str">
        <x:v>material.route.046</x:v>
      </x:c>
      <x:c r="V50" s="4" t="str">
        <x:v>output.design.refine.lubricant.joint_grease</x:v>
      </x:c>
    </x:row>
    <x:row r="51" ht="85" customHeight="1">
      <x:c r="A51" s="4" t="str">
        <x:f>IFERROR(INDEX('Material routes'!$E$6:$E$1505,MATCH(U51,'Material routes'!$A$6:$A$1505,0)),"MISSING ID")</x:f>
        <x:v>Prepared secretion thickener</x:v>
      </x:c>
      <x:c r="B51" s="4" t="str">
        <x:f>IFERROR(INDEX('Material routes'!$F$6:$F$1505,MATCH(U51,'Material routes'!$A$6:$A$1505,0)),"MISSING ID")</x:f>
        <x:v>T1</x:v>
      </x:c>
      <x:c r="C51" s="4" t="str">
        <x:f>IFERROR(INDEX('Material routes'!$H$6:$H$1505,MATCH(U51,'Material routes'!$A$6:$A$1505,0)),"MISSING ID")</x:f>
        <x:v>Chemical material</x:v>
      </x:c>
      <x:c r="D51" s="4" t="str">
        <x:f>IFERROR(INDEX('Material routes'!$G$6:$G$1505,MATCH(U51,'Material routes'!$A$6:$A$1505,0)),"MISSING ID")</x:f>
        <x:v>Processing agents</x:v>
      </x:c>
      <x:c r="E51" s="4" t="str">
        <x:f>IFERROR(INDEX('Material routes'!$C$6:$C$1505,MATCH(U51,'Material routes'!$A$6:$A$1505,0)),"MISSING ID")</x:f>
        <x:v>Ingredient candidate</x:v>
      </x:c>
      <x:c r="F51" s="4" t="str">
        <x:f>IFERROR(INDEX('Material routes'!$E$6:$E$1505,MATCH(V51,'Material routes'!$A$6:$A$1505,0)),"MISSING ID")</x:f>
        <x:v>Faunal joint grease</x:v>
      </x:c>
      <x:c r="G51" s="4" t="str">
        <x:f>IFERROR(INDEX('Material routes'!$F$6:$F$1505,MATCH(V51,'Material routes'!$A$6:$A$1505,0)),"MISSING ID")</x:f>
        <x:v>T2</x:v>
      </x:c>
      <x:c r="H51" s="4" t="str">
        <x:f>IFERROR(INDEX('Material routes'!$H$6:$H$1505,MATCH(V51,'Material routes'!$A$6:$A$1505,0)),"MISSING ID")</x:f>
        <x:v>Chemical material</x:v>
      </x:c>
      <x:c r="I51" s="4" t="str">
        <x:f>IFERROR(INDEX('Material routes'!$G$6:$G$1505,MATCH(V51,'Material routes'!$A$6:$A$1505,0)),"MISSING ID")</x:f>
        <x:v>Processing agents</x:v>
      </x:c>
      <x:c r="J51" s="4" t="str">
        <x:f>IFERROR(INDEX('Material routes'!$B$6:$B$1505,MATCH(U51,'Material routes'!$A$6:$A$1505,0)),"MISSING ID")</x:f>
        <x:v>design.refine.lubricant.joint_grease</x:v>
      </x:c>
      <x:c r="K51" s="4" t="str">
        <x:f>IFERROR(INDEX('Crafting recipes'!$C$6:$C$1005,MATCH(J51,'Crafting recipes'!$A$6:$A$1005,0)),"MISSING ID")</x:f>
        <x:v>Material refinement</x:v>
      </x:c>
      <x:c r="L51" s="4" t="str">
        <x:f>IFERROR(INDEX('Material routes'!$K$6:$K$1505,MATCH(U51,'Material routes'!$A$6:$A$1505,0)),"MISSING ID")</x:f>
        <x:v>Proposal</x:v>
      </x:c>
      <x:c r="M51" s="4" t="str">
        <x:f>IFERROR(INDEX('Material routes'!$M$6:$M$1505,MATCH(U51,'Material routes'!$A$6:$A$1505,0)),"MISSING ID")</x:f>
        <x:v>Partial proposal</x:v>
      </x:c>
      <x:c r="N51" s="4" t="str">
        <x:f>IF(IFERROR(INDEX('Material routes'!$I$6:$I$1005,MATCH(U51,'Material routes'!$A$6:$A$1005,0)),"MISSING ID")=0,"",IFERROR(INDEX('Material routes'!$I$6:$I$1005,MATCH(U51,'Material routes'!$A$6:$A$1005,0)),"MISSING ID"))</x:f>
      </x:c>
      <x:c r="O51" s="4" t="str">
        <x:f>IFERROR(INDEX('Material routes'!$J$6:$J$1505,MATCH(U51,'Material routes'!$A$6:$A$1505,0)),"MISSING ID")</x:f>
        <x:v>Unspecified</x:v>
      </x:c>
      <x:c r="P51" s="4" t="str">
        <x:f>IF(IFERROR(INDEX('Material routes'!$I$6:$I$1005,MATCH(V51,'Material routes'!$A$6:$A$1005,0)),"MISSING ID")=0,"",IFERROR(INDEX('Material routes'!$I$6:$I$1005,MATCH(V51,'Material routes'!$A$6:$A$1005,0)),"MISSING ID"))</x:f>
      </x:c>
      <x:c r="Q51" s="4" t="str">
        <x:f>IFERROR(INDEX('Material routes'!$J$6:$J$1505,MATCH(V51,'Material routes'!$A$6:$A$1505,0)),"MISSING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routes'!$D$6:$D$1505,MATCH(U51,'Material routes'!$A$6:$A$1505,0)),"MISSING ID")</x:f>
        <x:v>proposal.lubricant.thickener</x:v>
      </x:c>
      <x:c r="T51" s="4" t="str">
        <x:f>IFERROR(INDEX('Material routes'!$D$6:$D$1505,MATCH(V51,'Material routes'!$A$6:$A$1505,0)),"MISSING ID")</x:f>
        <x:v>proposal.lubricant.joint_grease</x:v>
      </x:c>
      <x:c r="U51" s="4" t="str">
        <x:v>material.route.047</x:v>
      </x:c>
      <x:c r="V51" s="4" t="str">
        <x:v>output.design.refine.lubricant.joint_grease</x:v>
      </x:c>
    </x:row>
    <x:row r="52" ht="85" customHeight="1">
      <x:c r="A52" s="4" t="str">
        <x:f>IFERROR(INDEX('Material routes'!$E$6:$E$1505,MATCH(U52,'Material routes'!$A$6:$A$1505,0)),"MISSING ID")</x:f>
        <x:v>Ironstone Ore</x:v>
      </x:c>
      <x:c r="B52" s="4" t="str">
        <x:f>IFERROR(INDEX('Material routes'!$F$6:$F$1505,MATCH(U52,'Material routes'!$A$6:$A$1505,0)),"MISSING ID")</x:f>
        <x:v>T0</x:v>
      </x:c>
      <x:c r="C52" s="4" t="str">
        <x:f>IFERROR(INDEX('Material routes'!$H$6:$H$1505,MATCH(U52,'Material routes'!$A$6:$A$1505,0)),"MISSING ID")</x:f>
        <x:v>Raw material</x:v>
      </x:c>
      <x:c r="D52" s="4" t="str">
        <x:f>IFERROR(INDEX('Material routes'!$G$6:$G$1505,MATCH(U52,'Material routes'!$A$6:$A$1505,0)),"MISSING ID")</x:f>
        <x:v>Mineral resources</x:v>
      </x:c>
      <x:c r="E52" s="4" t="str">
        <x:f>IFERROR(INDEX('Material routes'!$C$6:$C$1505,MATCH(U52,'Material routes'!$A$6:$A$1505,0)),"MISSING ID")</x:f>
        <x:v>Consumed input</x:v>
      </x:c>
      <x:c r="F52" s="4" t="str">
        <x:f>IFERROR(INDEX('Material routes'!$E$6:$E$1505,MATCH(V52,'Material routes'!$A$6:$A$1505,0)),"MISSING ID")</x:f>
        <x:v>Empty Arc Battery</x:v>
      </x:c>
      <x:c r="G52" s="4" t="str">
        <x:f>IFERROR(INDEX('Material routes'!$F$6:$F$1505,MATCH(V52,'Material routes'!$A$6:$A$1505,0)),"MISSING ID")</x:f>
        <x:v>Not applicable</x:v>
      </x:c>
      <x:c r="H52" s="4" t="str">
        <x:f>IFERROR(INDEX('Material routes'!$H$6:$H$1505,MATCH(V52,'Material routes'!$A$6:$A$1505,0)),"MISSING ID")</x:f>
        <x:v>Energy storage</x:v>
      </x:c>
      <x:c r="I52" s="4" t="str">
        <x:f>IFERROR(INDEX('Material routes'!$G$6:$G$1505,MATCH(V52,'Material routes'!$A$6:$A$1505,0)),"MISSING ID")</x:f>
        <x:v>Field supplies</x:v>
      </x:c>
      <x:c r="J52" s="4" t="str">
        <x:f>IFERROR(INDEX('Material routes'!$B$6:$B$1505,MATCH(U52,'Material routes'!$A$6:$A$1505,0)),"MISSING ID")</x:f>
        <x:v>camp.empty-arc-battery.v1</x:v>
      </x:c>
      <x:c r="K52" s="4" t="str">
        <x:f>IFERROR(INDEX('Crafting recipes'!$C$6:$C$1005,MATCH(J52,'Crafting recipes'!$A$6:$A$1005,0)),"MISSING ID")</x:f>
        <x:v>Existing trial craft</x:v>
      </x:c>
      <x:c r="L52" s="4" t="str">
        <x:f>IFERROR(INDEX('Material routes'!$K$6:$K$1505,MATCH(U52,'Material routes'!$A$6:$A$1505,0)),"MISSING ID")</x:f>
        <x:v>Existing recipe</x:v>
      </x:c>
      <x:c r="M52" s="4" t="str">
        <x:f>IFERROR(INDEX('Material routes'!$M$6:$M$1505,MATCH(U52,'Material routes'!$A$6:$A$1505,0)),"MISSING ID")</x:f>
        <x:v>Authored recipe list</x:v>
      </x:c>
      <x:c r="N52" s="4" t="n">
        <x:f>IF(IFERROR(INDEX('Material routes'!$I$6:$I$1505,MATCH(U52,'Material routes'!$A$6:$A$1505,0)),"MISSING ID")=0,"",IFERROR(INDEX('Material routes'!$I$6:$I$1505,MATCH(U52,'Material routes'!$A$6:$A$1505,0)),"MISSING ID"))</x:f>
        <x:v>4</x:v>
      </x:c>
      <x:c r="O52" s="4" t="str">
        <x:f>IFERROR(INDEX('Material routes'!$J$6:$J$1505,MATCH(U52,'Material routes'!$A$6:$A$1505,0)),"MISSING ID")</x:f>
        <x:v>Item</x:v>
      </x:c>
      <x:c r="P52" s="4" t="n">
        <x:f>IF(IFERROR(INDEX('Material routes'!$I$6:$I$1505,MATCH(V52,'Material routes'!$A$6:$A$1505,0)),"MISSING ID")=0,"",IFERROR(INDEX('Material routes'!$I$6:$I$1505,MATCH(V52,'Material routes'!$A$6:$A$1505,0)),"MISSING ID"))</x:f>
        <x:v>1</x:v>
      </x:c>
      <x:c r="Q52" s="4" t="str">
        <x:f>IFERROR(INDEX('Material routes'!$J$6:$J$1505,MATCH(V52,'Material routes'!$A$6:$A$1505,0)),"MISSING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routes'!$D$6:$D$1505,MATCH(U52,'Material routes'!$A$6:$A$1505,0)),"MISSING ID")</x:f>
        <x:v>resource.ironstone_ore</x:v>
      </x:c>
      <x:c r="T52" s="4" t="str">
        <x:f>IFERROR(INDEX('Material routes'!$D$6:$D$1505,MATCH(V52,'Material routes'!$A$6:$A$1505,0)),"MISSING ID")</x:f>
        <x:v>equipment.arc_battery_empty</x:v>
      </x:c>
      <x:c r="U52" s="4" t="str">
        <x:v>source.recipe.line.6</x:v>
      </x:c>
      <x:c r="V52" s="4" t="str">
        <x:v>source.recipe.line.7</x:v>
      </x:c>
    </x:row>
    <x:row r="53" ht="85" customHeight="1">
      <x:c r="A53" s="4" t="str">
        <x:f>IFERROR(INDEX('Material routes'!$E$6:$E$1505,MATCH(U53,'Material routes'!$A$6:$A$1505,0)),"MISSING ID")</x:f>
        <x:v>Ironstone Ore</x:v>
      </x:c>
      <x:c r="B53" s="4" t="str">
        <x:f>IFERROR(INDEX('Material routes'!$F$6:$F$1505,MATCH(U53,'Material routes'!$A$6:$A$1505,0)),"MISSING ID")</x:f>
        <x:v>T0</x:v>
      </x:c>
      <x:c r="C53" s="4" t="str">
        <x:f>IFERROR(INDEX('Material routes'!$H$6:$H$1505,MATCH(U53,'Material routes'!$A$6:$A$1505,0)),"MISSING ID")</x:f>
        <x:v>Raw material</x:v>
      </x:c>
      <x:c r="D53" s="4" t="str">
        <x:f>IFERROR(INDEX('Material routes'!$G$6:$G$1505,MATCH(U53,'Material routes'!$A$6:$A$1505,0)),"MISSING ID")</x:f>
        <x:v>Mineral resources</x:v>
      </x:c>
      <x:c r="E53" s="4" t="str">
        <x:f>IFERROR(INDEX('Material routes'!$C$6:$C$1505,MATCH(U53,'Material routes'!$A$6:$A$1505,0)),"MISSING ID")</x:f>
        <x:v>Consumed input</x:v>
      </x:c>
      <x:c r="F53" s="4" t="str">
        <x:f>IFERROR(INDEX('Material routes'!$E$6:$E$1505,MATCH(V53,'Material routes'!$A$6:$A$1505,0)),"MISSING ID")</x:f>
        <x:v>Coarse Aggregate</x:v>
      </x:c>
      <x:c r="G53" s="4" t="str">
        <x:f>IFERROR(INDEX('Material routes'!$F$6:$F$1505,MATCH(V53,'Material routes'!$A$6:$A$1505,0)),"MISSING ID")</x:f>
        <x:v>T1</x:v>
      </x:c>
      <x:c r="H53" s="4" t="str">
        <x:f>IFERROR(INDEX('Material routes'!$H$6:$H$1505,MATCH(V53,'Material routes'!$A$6:$A$1505,0)),"MISSING ID")</x:f>
        <x:v>Processed material</x:v>
      </x:c>
      <x:c r="I53" s="4" t="str">
        <x:f>IFERROR(INDEX('Material routes'!$G$6:$G$1505,MATCH(V53,'Material routes'!$A$6:$A$1505,0)),"MISSING ID")</x:f>
        <x:v>Manufactured stock</x:v>
      </x:c>
      <x:c r="J53" s="4" t="str">
        <x:f>IFERROR(INDEX('Material routes'!$B$6:$B$1505,MATCH(U53,'Material routes'!$A$6:$A$1505,0)),"MISSING ID")</x:f>
        <x:v>lab.ironstone.dry-sort</x:v>
      </x:c>
      <x:c r="K53" s="4" t="str">
        <x:f>IFERROR(INDEX('Crafting recipes'!$C$6:$C$1005,MATCH(J53,'Crafting recipes'!$A$6:$A$1005,0)),"MISSING ID")</x:f>
        <x:v>Existing trial craft</x:v>
      </x:c>
      <x:c r="L53" s="4" t="str">
        <x:f>IFERROR(INDEX('Material routes'!$K$6:$K$1505,MATCH(U53,'Material routes'!$A$6:$A$1505,0)),"MISSING ID")</x:f>
        <x:v>Existing recipe</x:v>
      </x:c>
      <x:c r="M53" s="4" t="str">
        <x:f>IFERROR(INDEX('Material routes'!$M$6:$M$1505,MATCH(U53,'Material routes'!$A$6:$A$1505,0)),"MISSING ID")</x:f>
        <x:v>Authored recipe list</x:v>
      </x:c>
      <x:c r="N53" s="4" t="n">
        <x:f>IF(IFERROR(INDEX('Material routes'!$I$6:$I$1505,MATCH(U53,'Material routes'!$A$6:$A$1505,0)),"MISSING ID")=0,"",IFERROR(INDEX('Material routes'!$I$6:$I$1505,MATCH(U53,'Material routes'!$A$6:$A$1505,0)),"MISSING ID"))</x:f>
        <x:v>4</x:v>
      </x:c>
      <x:c r="O53" s="4" t="str">
        <x:f>IFERROR(INDEX('Material routes'!$J$6:$J$1505,MATCH(U53,'Material routes'!$A$6:$A$1505,0)),"MISSING ID")</x:f>
        <x:v>Item</x:v>
      </x:c>
      <x:c r="P53" s="4" t="n">
        <x:f>IF(IFERROR(INDEX('Material routes'!$I$6:$I$1505,MATCH(V53,'Material routes'!$A$6:$A$1505,0)),"MISSING ID")=0,"",IFERROR(INDEX('Material routes'!$I$6:$I$1505,MATCH(V53,'Material routes'!$A$6:$A$1505,0)),"MISSING ID"))</x:f>
        <x:v>2</x:v>
      </x:c>
      <x:c r="Q53" s="4" t="str">
        <x:f>IFERROR(INDEX('Material routes'!$J$6:$J$1505,MATCH(V53,'Material routes'!$A$6:$A$1505,0)),"MISSING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routes'!$D$6:$D$1505,MATCH(U53,'Material routes'!$A$6:$A$1505,0)),"MISSING ID")</x:f>
        <x:v>resource.ironstone_ore</x:v>
      </x:c>
      <x:c r="T53" s="4" t="str">
        <x:f>IFERROR(INDEX('Material routes'!$D$6:$D$1505,MATCH(V53,'Material routes'!$A$6:$A$1505,0)),"MISSING ID")</x:f>
        <x:v>lab.ironstone.aggregate</x:v>
      </x:c>
      <x:c r="U53" s="4" t="str">
        <x:v>material.route.002</x:v>
      </x:c>
      <x:c r="V53" s="4" t="str">
        <x:v>source.recipe.line.9</x:v>
      </x:c>
    </x:row>
    <x:row r="54" ht="85" customHeight="1">
      <x:c r="A54" s="4" t="str">
        <x:f>IFERROR(INDEX('Material routes'!$E$6:$E$1505,MATCH(U54,'Material routes'!$A$6:$A$1505,0)),"MISSING ID")</x:f>
        <x:v>Ironstone Ore</x:v>
      </x:c>
      <x:c r="B54" s="4" t="str">
        <x:f>IFERROR(INDEX('Material routes'!$F$6:$F$1505,MATCH(U54,'Material routes'!$A$6:$A$1505,0)),"MISSING ID")</x:f>
        <x:v>T0</x:v>
      </x:c>
      <x:c r="C54" s="4" t="str">
        <x:f>IFERROR(INDEX('Material routes'!$H$6:$H$1505,MATCH(U54,'Material routes'!$A$6:$A$1505,0)),"MISSING ID")</x:f>
        <x:v>Raw material</x:v>
      </x:c>
      <x:c r="D54" s="4" t="str">
        <x:f>IFERROR(INDEX('Material routes'!$G$6:$G$1505,MATCH(U54,'Material routes'!$A$6:$A$1505,0)),"MISSING ID")</x:f>
        <x:v>Mineral resources</x:v>
      </x:c>
      <x:c r="E54" s="4" t="str">
        <x:f>IFERROR(INDEX('Material routes'!$C$6:$C$1505,MATCH(U54,'Material routes'!$A$6:$A$1505,0)),"MISSING ID")</x:f>
        <x:v>Consumed input</x:v>
      </x:c>
      <x:c r="F54" s="4" t="str">
        <x:f>IFERROR(INDEX('Material routes'!$E$6:$E$1505,MATCH(V54,'Material routes'!$A$6:$A$1505,0)),"MISSING ID")</x:f>
        <x:v>Iron-rich Concentrate</x:v>
      </x:c>
      <x:c r="G54" s="4" t="str">
        <x:f>IFERROR(INDEX('Material routes'!$F$6:$F$1505,MATCH(V54,'Material routes'!$A$6:$A$1505,0)),"MISSING ID")</x:f>
        <x:v>T1</x:v>
      </x:c>
      <x:c r="H54" s="4" t="str">
        <x:f>IFERROR(INDEX('Material routes'!$H$6:$H$1505,MATCH(V54,'Material routes'!$A$6:$A$1505,0)),"MISSING ID")</x:f>
        <x:v>Processed material</x:v>
      </x:c>
      <x:c r="I54" s="4" t="str">
        <x:f>IFERROR(INDEX('Material routes'!$G$6:$G$1505,MATCH(V54,'Material routes'!$A$6:$A$1505,0)),"MISSING ID")</x:f>
        <x:v>Manufactured stock</x:v>
      </x:c>
      <x:c r="J54" s="4" t="str">
        <x:f>IFERROR(INDEX('Material routes'!$B$6:$B$1505,MATCH(U54,'Material routes'!$A$6:$A$1505,0)),"MISSING ID")</x:f>
        <x:v>lab.ironstone.dry-sort</x:v>
      </x:c>
      <x:c r="K54" s="4" t="str">
        <x:f>IFERROR(INDEX('Crafting recipes'!$C$6:$C$1005,MATCH(J54,'Crafting recipes'!$A$6:$A$1005,0)),"MISSING ID")</x:f>
        <x:v>Existing trial craft</x:v>
      </x:c>
      <x:c r="L54" s="4" t="str">
        <x:f>IFERROR(INDEX('Material routes'!$K$6:$K$1505,MATCH(U54,'Material routes'!$A$6:$A$1505,0)),"MISSING ID")</x:f>
        <x:v>Existing recipe</x:v>
      </x:c>
      <x:c r="M54" s="4" t="str">
        <x:f>IFERROR(INDEX('Material routes'!$M$6:$M$1505,MATCH(U54,'Material routes'!$A$6:$A$1505,0)),"MISSING ID")</x:f>
        <x:v>Authored recipe list</x:v>
      </x:c>
      <x:c r="N54" s="4" t="n">
        <x:f>IF(IFERROR(INDEX('Material routes'!$I$6:$I$1505,MATCH(U54,'Material routes'!$A$6:$A$1505,0)),"MISSING ID")=0,"",IFERROR(INDEX('Material routes'!$I$6:$I$1505,MATCH(U54,'Material routes'!$A$6:$A$1505,0)),"MISSING ID"))</x:f>
        <x:v>4</x:v>
      </x:c>
      <x:c r="O54" s="4" t="str">
        <x:f>IFERROR(INDEX('Material routes'!$J$6:$J$1505,MATCH(U54,'Material routes'!$A$6:$A$1505,0)),"MISSING ID")</x:f>
        <x:v>Item</x:v>
      </x:c>
      <x:c r="P54" s="4" t="n">
        <x:f>IF(IFERROR(INDEX('Material routes'!$I$6:$I$1505,MATCH(V54,'Material routes'!$A$6:$A$1505,0)),"MISSING ID")=0,"",IFERROR(INDEX('Material routes'!$I$6:$I$1505,MATCH(V54,'Material routes'!$A$6:$A$1505,0)),"MISSING ID"))</x:f>
        <x:v>1</x:v>
      </x:c>
      <x:c r="Q54" s="4" t="str">
        <x:f>IFERROR(INDEX('Material routes'!$J$6:$J$1505,MATCH(V54,'Material routes'!$A$6:$A$1505,0)),"MISSING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routes'!$D$6:$D$1505,MATCH(U54,'Material routes'!$A$6:$A$1505,0)),"MISSING ID")</x:f>
        <x:v>resource.ironstone_ore</x:v>
      </x:c>
      <x:c r="T54" s="4" t="str">
        <x:f>IFERROR(INDEX('Material routes'!$D$6:$D$1505,MATCH(V54,'Material routes'!$A$6:$A$1505,0)),"MISSING ID")</x:f>
        <x:v>lab.ironstone.concentrate</x:v>
      </x:c>
      <x:c r="U54" s="4" t="str">
        <x:v>material.route.002</x:v>
      </x:c>
      <x:c r="V54" s="4" t="str">
        <x:v>source.recipe.line.10</x:v>
      </x:c>
    </x:row>
    <x:row r="55" ht="85" customHeight="1">
      <x:c r="A55" s="4" t="str">
        <x:f>IFERROR(INDEX('Material routes'!$E$6:$E$1505,MATCH(U55,'Material routes'!$A$6:$A$1505,0)),"MISSING ID")</x:f>
        <x:v>Ironstone Ore</x:v>
      </x:c>
      <x:c r="B55" s="4" t="str">
        <x:f>IFERROR(INDEX('Material routes'!$F$6:$F$1505,MATCH(U55,'Material routes'!$A$6:$A$1505,0)),"MISSING ID")</x:f>
        <x:v>T0</x:v>
      </x:c>
      <x:c r="C55" s="4" t="str">
        <x:f>IFERROR(INDEX('Material routes'!$H$6:$H$1505,MATCH(U55,'Material routes'!$A$6:$A$1505,0)),"MISSING ID")</x:f>
        <x:v>Raw material</x:v>
      </x:c>
      <x:c r="D55" s="4" t="str">
        <x:f>IFERROR(INDEX('Material routes'!$G$6:$G$1505,MATCH(U55,'Material routes'!$A$6:$A$1505,0)),"MISSING ID")</x:f>
        <x:v>Mineral resources</x:v>
      </x:c>
      <x:c r="E55" s="4" t="str">
        <x:f>IFERROR(INDEX('Material routes'!$C$6:$C$1505,MATCH(U55,'Material routes'!$A$6:$A$1505,0)),"MISSING ID")</x:f>
        <x:v>Consumed input</x:v>
      </x:c>
      <x:c r="F55" s="4" t="str">
        <x:f>IFERROR(INDEX('Material routes'!$E$6:$E$1505,MATCH(V55,'Material routes'!$A$6:$A$1505,0)),"MISSING ID")</x:f>
        <x:v>Mineral Sand</x:v>
      </x:c>
      <x:c r="G55" s="4" t="str">
        <x:f>IFERROR(INDEX('Material routes'!$F$6:$F$1505,MATCH(V55,'Material routes'!$A$6:$A$1505,0)),"MISSING ID")</x:f>
        <x:v>T1</x:v>
      </x:c>
      <x:c r="H55" s="4" t="str">
        <x:f>IFERROR(INDEX('Material routes'!$H$6:$H$1505,MATCH(V55,'Material routes'!$A$6:$A$1505,0)),"MISSING ID")</x:f>
        <x:v>Processed material</x:v>
      </x:c>
      <x:c r="I55" s="4" t="str">
        <x:f>IFERROR(INDEX('Material routes'!$G$6:$G$1505,MATCH(V55,'Material routes'!$A$6:$A$1505,0)),"MISSING ID")</x:f>
        <x:v>Manufactured stock</x:v>
      </x:c>
      <x:c r="J55" s="4" t="str">
        <x:f>IFERROR(INDEX('Material routes'!$B$6:$B$1505,MATCH(U55,'Material routes'!$A$6:$A$1505,0)),"MISSING ID")</x:f>
        <x:v>lab.ironstone.dry-sort</x:v>
      </x:c>
      <x:c r="K55" s="4" t="str">
        <x:f>IFERROR(INDEX('Crafting recipes'!$C$6:$C$1005,MATCH(J55,'Crafting recipes'!$A$6:$A$1005,0)),"MISSING ID")</x:f>
        <x:v>Existing trial craft</x:v>
      </x:c>
      <x:c r="L55" s="4" t="str">
        <x:f>IFERROR(INDEX('Material routes'!$K$6:$K$1505,MATCH(U55,'Material routes'!$A$6:$A$1505,0)),"MISSING ID")</x:f>
        <x:v>Existing recipe</x:v>
      </x:c>
      <x:c r="M55" s="4" t="str">
        <x:f>IFERROR(INDEX('Material routes'!$M$6:$M$1505,MATCH(U55,'Material routes'!$A$6:$A$1505,0)),"MISSING ID")</x:f>
        <x:v>Authored recipe list</x:v>
      </x:c>
      <x:c r="N55" s="4" t="n">
        <x:f>IF(IFERROR(INDEX('Material routes'!$I$6:$I$1505,MATCH(U55,'Material routes'!$A$6:$A$1505,0)),"MISSING ID")=0,"",IFERROR(INDEX('Material routes'!$I$6:$I$1505,MATCH(U55,'Material routes'!$A$6:$A$1505,0)),"MISSING ID"))</x:f>
        <x:v>4</x:v>
      </x:c>
      <x:c r="O55" s="4" t="str">
        <x:f>IFERROR(INDEX('Material routes'!$J$6:$J$1505,MATCH(U55,'Material routes'!$A$6:$A$1505,0)),"MISSING ID")</x:f>
        <x:v>Item</x:v>
      </x:c>
      <x:c r="P55" s="4" t="n">
        <x:f>IF(IFERROR(INDEX('Material routes'!$I$6:$I$1505,MATCH(V55,'Material routes'!$A$6:$A$1505,0)),"MISSING ID")=0,"",IFERROR(INDEX('Material routes'!$I$6:$I$1505,MATCH(V55,'Material routes'!$A$6:$A$1505,0)),"MISSING ID"))</x:f>
        <x:v>1</x:v>
      </x:c>
      <x:c r="Q55" s="4" t="str">
        <x:f>IFERROR(INDEX('Material routes'!$J$6:$J$1505,MATCH(V55,'Material routes'!$A$6:$A$1505,0)),"MISSING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routes'!$D$6:$D$1505,MATCH(U55,'Material routes'!$A$6:$A$1505,0)),"MISSING ID")</x:f>
        <x:v>resource.ironstone_ore</x:v>
      </x:c>
      <x:c r="T55" s="4" t="str">
        <x:f>IFERROR(INDEX('Material routes'!$D$6:$D$1505,MATCH(V55,'Material routes'!$A$6:$A$1505,0)),"MISSING ID")</x:f>
        <x:v>lab.ironstone.sand</x:v>
      </x:c>
      <x:c r="U55" s="4" t="str">
        <x:v>material.route.002</x:v>
      </x:c>
      <x:c r="V55" s="4" t="str">
        <x:v>source.recipe.line.11</x:v>
      </x:c>
    </x:row>
    <x:row r="56" ht="85" customHeight="1">
      <x:c r="A56" s="4" t="str">
        <x:f>IFERROR(INDEX('Material routes'!$E$6:$E$1505,MATCH(U56,'Material routes'!$A$6:$A$1505,0)),"MISSING ID")</x:f>
        <x:v>Ironstone Ore</x:v>
      </x:c>
      <x:c r="B56" s="4" t="str">
        <x:f>IFERROR(INDEX('Material routes'!$F$6:$F$1505,MATCH(U56,'Material routes'!$A$6:$A$1505,0)),"MISSING ID")</x:f>
        <x:v>T0</x:v>
      </x:c>
      <x:c r="C56" s="4" t="str">
        <x:f>IFERROR(INDEX('Material routes'!$H$6:$H$1505,MATCH(U56,'Material routes'!$A$6:$A$1505,0)),"MISSING ID")</x:f>
        <x:v>Raw material</x:v>
      </x:c>
      <x:c r="D56" s="4" t="str">
        <x:f>IFERROR(INDEX('Material routes'!$G$6:$G$1505,MATCH(U56,'Material routes'!$A$6:$A$1505,0)),"MISSING ID")</x:f>
        <x:v>Mineral resources</x:v>
      </x:c>
      <x:c r="E56" s="4" t="str">
        <x:f>IFERROR(INDEX('Material routes'!$C$6:$C$1505,MATCH(U56,'Material routes'!$A$6:$A$1505,0)),"MISSING ID")</x:f>
        <x:v>Consumed input</x:v>
      </x:c>
      <x:c r="F56" s="4" t="str">
        <x:f>IFERROR(INDEX('Material routes'!$E$6:$E$1505,MATCH(V56,'Material routes'!$A$6:$A$1505,0)),"MISSING ID")</x:f>
        <x:v>Mineral Dust</x:v>
      </x:c>
      <x:c r="G56" s="4" t="str">
        <x:f>IFERROR(INDEX('Material routes'!$F$6:$F$1505,MATCH(V56,'Material routes'!$A$6:$A$1505,0)),"MISSING ID")</x:f>
        <x:v>T1</x:v>
      </x:c>
      <x:c r="H56" s="4" t="str">
        <x:f>IFERROR(INDEX('Material routes'!$H$6:$H$1505,MATCH(V56,'Material routes'!$A$6:$A$1505,0)),"MISSING ID")</x:f>
        <x:v>Processed material</x:v>
      </x:c>
      <x:c r="I56" s="4" t="str">
        <x:f>IFERROR(INDEX('Material routes'!$G$6:$G$1505,MATCH(V56,'Material routes'!$A$6:$A$1505,0)),"MISSING ID")</x:f>
        <x:v>Manufactured stock</x:v>
      </x:c>
      <x:c r="J56" s="4" t="str">
        <x:f>IFERROR(INDEX('Material routes'!$B$6:$B$1505,MATCH(U56,'Material routes'!$A$6:$A$1505,0)),"MISSING ID")</x:f>
        <x:v>lab.ironstone.dry-sort</x:v>
      </x:c>
      <x:c r="K56" s="4" t="str">
        <x:f>IFERROR(INDEX('Crafting recipes'!$C$6:$C$1005,MATCH(J56,'Crafting recipes'!$A$6:$A$1005,0)),"MISSING ID")</x:f>
        <x:v>Existing trial craft</x:v>
      </x:c>
      <x:c r="L56" s="4" t="str">
        <x:f>IFERROR(INDEX('Material routes'!$K$6:$K$1505,MATCH(U56,'Material routes'!$A$6:$A$1505,0)),"MISSING ID")</x:f>
        <x:v>Existing recipe</x:v>
      </x:c>
      <x:c r="M56" s="4" t="str">
        <x:f>IFERROR(INDEX('Material routes'!$M$6:$M$1505,MATCH(U56,'Material routes'!$A$6:$A$1505,0)),"MISSING ID")</x:f>
        <x:v>Authored recipe list</x:v>
      </x:c>
      <x:c r="N56" s="4" t="n">
        <x:f>IF(IFERROR(INDEX('Material routes'!$I$6:$I$1505,MATCH(U56,'Material routes'!$A$6:$A$1505,0)),"MISSING ID")=0,"",IFERROR(INDEX('Material routes'!$I$6:$I$1505,MATCH(U56,'Material routes'!$A$6:$A$1505,0)),"MISSING ID"))</x:f>
        <x:v>4</x:v>
      </x:c>
      <x:c r="O56" s="4" t="str">
        <x:f>IFERROR(INDEX('Material routes'!$J$6:$J$1505,MATCH(U56,'Material routes'!$A$6:$A$1505,0)),"MISSING ID")</x:f>
        <x:v>Item</x:v>
      </x:c>
      <x:c r="P56" s="4" t="n">
        <x:f>IF(IFERROR(INDEX('Material routes'!$I$6:$I$1505,MATCH(V56,'Material routes'!$A$6:$A$1505,0)),"MISSING ID")=0,"",IFERROR(INDEX('Material routes'!$I$6:$I$1505,MATCH(V56,'Material routes'!$A$6:$A$1505,0)),"MISSING ID"))</x:f>
        <x:v>2</x:v>
      </x:c>
      <x:c r="Q56" s="4" t="str">
        <x:f>IFERROR(INDEX('Material routes'!$J$6:$J$1505,MATCH(V56,'Material routes'!$A$6:$A$1505,0)),"MISSING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routes'!$D$6:$D$1505,MATCH(U56,'Material routes'!$A$6:$A$1505,0)),"MISSING ID")</x:f>
        <x:v>resource.ironstone_ore</x:v>
      </x:c>
      <x:c r="T56" s="4" t="str">
        <x:f>IFERROR(INDEX('Material routes'!$D$6:$D$1505,MATCH(V56,'Material routes'!$A$6:$A$1505,0)),"MISSING ID")</x:f>
        <x:v>lab.ironstone.mineral_dust</x:v>
      </x:c>
      <x:c r="U56" s="4" t="str">
        <x:v>material.route.002</x:v>
      </x:c>
      <x:c r="V56" s="4" t="str">
        <x:v>source.recipe.line.12</x:v>
      </x:c>
    </x:row>
    <x:row r="57" ht="85" customHeight="1">
      <x:c r="A57" s="4" t="str">
        <x:f>IFERROR(INDEX('Material routes'!$E$6:$E$1505,MATCH(U57,'Material routes'!$A$6:$A$1505,0)),"MISSING ID")</x:f>
        <x:v>Empty Arc Battery</x:v>
      </x:c>
      <x:c r="B57" s="4" t="str">
        <x:f>IFERROR(INDEX('Material routes'!$F$6:$F$1505,MATCH(U57,'Material routes'!$A$6:$A$1505,0)),"MISSING ID")</x:f>
        <x:v>Not applicable</x:v>
      </x:c>
      <x:c r="C57" s="4" t="str">
        <x:f>IFERROR(INDEX('Material routes'!$H$6:$H$1505,MATCH(U57,'Material routes'!$A$6:$A$1505,0)),"MISSING ID")</x:f>
        <x:v>Energy storage</x:v>
      </x:c>
      <x:c r="D57" s="4" t="str">
        <x:f>IFERROR(INDEX('Material routes'!$G$6:$G$1505,MATCH(U57,'Material routes'!$A$6:$A$1505,0)),"MISSING ID")</x:f>
        <x:v>Field supplies</x:v>
      </x:c>
      <x:c r="E57" s="4" t="str">
        <x:f>IFERROR(INDEX('Material routes'!$C$6:$C$1505,MATCH(U57,'Material routes'!$A$6:$A$1505,0)),"MISSING ID")</x:f>
        <x:v>Transform input</x:v>
      </x:c>
      <x:c r="F57" s="4" t="str">
        <x:f>IFERROR(INDEX('Material routes'!$E$6:$E$1505,MATCH(V57,'Material routes'!$A$6:$A$1505,0)),"MISSING ID")</x:f>
        <x:v>Charged Arc Battery</x:v>
      </x:c>
      <x:c r="G57" s="4" t="str">
        <x:f>IFERROR(INDEX('Material routes'!$F$6:$F$1505,MATCH(V57,'Material routes'!$A$6:$A$1505,0)),"MISSING ID")</x:f>
        <x:v>Not applicable</x:v>
      </x:c>
      <x:c r="H57" s="4" t="str">
        <x:f>IFERROR(INDEX('Material routes'!$H$6:$H$1505,MATCH(V57,'Material routes'!$A$6:$A$1505,0)),"MISSING ID")</x:f>
        <x:v>Energy storage</x:v>
      </x:c>
      <x:c r="I57" s="4" t="str">
        <x:f>IFERROR(INDEX('Material routes'!$G$6:$G$1505,MATCH(V57,'Material routes'!$A$6:$A$1505,0)),"MISSING ID")</x:f>
        <x:v>Field supplies</x:v>
      </x:c>
      <x:c r="J57" s="4" t="str">
        <x:f>IFERROR(INDEX('Material routes'!$B$6:$B$1505,MATCH(U57,'Material routes'!$A$6:$A$1505,0)),"MISSING ID")</x:f>
        <x:v>reference.refinery-charge</x:v>
      </x:c>
      <x:c r="K57" s="4" t="str">
        <x:f>IFERROR(INDEX('Crafting recipes'!$C$6:$C$1005,MATCH(J57,'Crafting recipes'!$A$6:$A$1005,0)),"MISSING ID")</x:f>
        <x:v>Contained-content refill</x:v>
      </x:c>
      <x:c r="L57" s="4" t="str">
        <x:f>IFERROR(INDEX('Material routes'!$K$6:$K$1505,MATCH(U57,'Material routes'!$A$6:$A$1505,0)),"MISSING ID")</x:f>
        <x:v>Existing process reference</x:v>
      </x:c>
      <x:c r="M57" s="4" t="str">
        <x:f>IFERROR(INDEX('Material routes'!$M$6:$M$1505,MATCH(U57,'Material routes'!$A$6:$A$1505,0)),"MISSING ID")</x:f>
        <x:v>Documented process reference</x:v>
      </x:c>
      <x:c r="N57" s="4" t="n">
        <x:f>IF(IFERROR(INDEX('Material routes'!$I$6:$I$1505,MATCH(U57,'Material routes'!$A$6:$A$1505,0)),"MISSING ID")=0,"",IFERROR(INDEX('Material routes'!$I$6:$I$1505,MATCH(U57,'Material routes'!$A$6:$A$1505,0)),"MISSING ID"))</x:f>
        <x:v>1</x:v>
      </x:c>
      <x:c r="O57" s="4" t="str">
        <x:f>IFERROR(INDEX('Material routes'!$J$6:$J$1505,MATCH(U57,'Material routes'!$A$6:$A$1505,0)),"MISSING ID")</x:f>
        <x:v>Item</x:v>
      </x:c>
      <x:c r="P57" s="4" t="n">
        <x:f>IF(IFERROR(INDEX('Material routes'!$I$6:$I$1505,MATCH(V57,'Material routes'!$A$6:$A$1505,0)),"MISSING ID")=0,"",IFERROR(INDEX('Material routes'!$I$6:$I$1505,MATCH(V57,'Material routes'!$A$6:$A$1505,0)),"MISSING ID"))</x:f>
        <x:v>1</x:v>
      </x:c>
      <x:c r="Q57" s="4" t="str">
        <x:f>IFERROR(INDEX('Material routes'!$J$6:$J$1505,MATCH(V57,'Material routes'!$A$6:$A$1505,0)),"MISSING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routes'!$D$6:$D$1505,MATCH(U57,'Material routes'!$A$6:$A$1505,0)),"MISSING ID")</x:f>
        <x:v>equipment.arc_battery_empty</x:v>
      </x:c>
      <x:c r="T57" s="4" t="str">
        <x:f>IFERROR(INDEX('Material routes'!$D$6:$D$1505,MATCH(V57,'Material routes'!$A$6:$A$1505,0)),"MISSING ID")</x:f>
        <x:v>equipment.arc_battery_charged</x:v>
      </x:c>
      <x:c r="U57" s="4" t="str">
        <x:v>source.recipe.line.13</x:v>
      </x:c>
      <x:c r="V57" s="4" t="str">
        <x:v>source.recipe.line.15</x:v>
      </x:c>
    </x:row>
    <x:row r="58" ht="85" customHeight="1">
      <x:c r="A58" s="4" t="str">
        <x:f>IFERROR(INDEX('Material routes'!$E$6:$E$1505,MATCH(U58,'Material routes'!$A$6:$A$1505,0)),"MISSING ID")</x:f>
        <x:v>Airborne Dust</x:v>
      </x:c>
      <x:c r="B58" s="4" t="str">
        <x:f>IFERROR(INDEX('Material routes'!$F$6:$F$1505,MATCH(U58,'Material routes'!$A$6:$A$1505,0)),"MISSING ID")</x:f>
        <x:v>T0</x:v>
      </x:c>
      <x:c r="C58" s="4" t="str">
        <x:f>IFERROR(INDEX('Material routes'!$H$6:$H$1505,MATCH(U58,'Material routes'!$A$6:$A$1505,0)),"MISSING ID")</x:f>
        <x:v>Raw material</x:v>
      </x:c>
      <x:c r="D58" s="4" t="str">
        <x:f>IFERROR(INDEX('Material routes'!$G$6:$G$1505,MATCH(U58,'Material routes'!$A$6:$A$1505,0)),"MISSING ID")</x:f>
        <x:v>Mineral resources</x:v>
      </x:c>
      <x:c r="E58" s="4" t="str">
        <x:f>IFERROR(INDEX('Material routes'!$C$6:$C$1505,MATCH(U58,'Material routes'!$A$6:$A$1505,0)),"MISSING ID")</x:f>
        <x:v>Contained input</x:v>
      </x:c>
      <x:c r="F58" s="4" t="str">
        <x:f>IFERROR(INDEX('Material routes'!$E$6:$E$1505,MATCH(V58,'Material routes'!$A$6:$A$1505,0)),"MISSING ID")</x:f>
        <x:v>Charged Arc Battery</x:v>
      </x:c>
      <x:c r="G58" s="4" t="str">
        <x:f>IFERROR(INDEX('Material routes'!$F$6:$F$1505,MATCH(V58,'Material routes'!$A$6:$A$1505,0)),"MISSING ID")</x:f>
        <x:v>Not applicable</x:v>
      </x:c>
      <x:c r="H58" s="4" t="str">
        <x:f>IFERROR(INDEX('Material routes'!$H$6:$H$1505,MATCH(V58,'Material routes'!$A$6:$A$1505,0)),"MISSING ID")</x:f>
        <x:v>Energy storage</x:v>
      </x:c>
      <x:c r="I58" s="4" t="str">
        <x:f>IFERROR(INDEX('Material routes'!$G$6:$G$1505,MATCH(V58,'Material routes'!$A$6:$A$1505,0)),"MISSING ID")</x:f>
        <x:v>Field supplies</x:v>
      </x:c>
      <x:c r="J58" s="4" t="str">
        <x:f>IFERROR(INDEX('Material routes'!$B$6:$B$1505,MATCH(U58,'Material routes'!$A$6:$A$1505,0)),"MISSING ID")</x:f>
        <x:v>reference.refinery-charge</x:v>
      </x:c>
      <x:c r="K58" s="4" t="str">
        <x:f>IFERROR(INDEX('Crafting recipes'!$C$6:$C$1005,MATCH(J58,'Crafting recipes'!$A$6:$A$1005,0)),"MISSING ID")</x:f>
        <x:v>Contained-content refill</x:v>
      </x:c>
      <x:c r="L58" s="4" t="str">
        <x:f>IFERROR(INDEX('Material routes'!$K$6:$K$1505,MATCH(U58,'Material routes'!$A$6:$A$1505,0)),"MISSING ID")</x:f>
        <x:v>Existing process reference</x:v>
      </x:c>
      <x:c r="M58" s="4" t="str">
        <x:f>IFERROR(INDEX('Material routes'!$M$6:$M$1505,MATCH(U58,'Material routes'!$A$6:$A$1505,0)),"MISSING ID")</x:f>
        <x:v>Documented process reference</x:v>
      </x:c>
      <x:c r="N58" s="4" t="n">
        <x:f>IF(IFERROR(INDEX('Material routes'!$I$6:$I$1505,MATCH(U58,'Material routes'!$A$6:$A$1505,0)),"MISSING ID")=0,"",IFERROR(INDEX('Material routes'!$I$6:$I$1505,MATCH(U58,'Material routes'!$A$6:$A$1505,0)),"MISSING ID"))</x:f>
        <x:v>10</x:v>
      </x:c>
      <x:c r="O58" s="4" t="str">
        <x:f>IFERROR(INDEX('Material routes'!$J$6:$J$1505,MATCH(U58,'Material routes'!$A$6:$A$1505,0)),"MISSING ID")</x:f>
        <x:v>Contained game units</x:v>
      </x:c>
      <x:c r="P58" s="4" t="n">
        <x:f>IF(IFERROR(INDEX('Material routes'!$I$6:$I$1505,MATCH(V58,'Material routes'!$A$6:$A$1505,0)),"MISSING ID")=0,"",IFERROR(INDEX('Material routes'!$I$6:$I$1505,MATCH(V58,'Material routes'!$A$6:$A$1505,0)),"MISSING ID"))</x:f>
        <x:v>1</x:v>
      </x:c>
      <x:c r="Q58" s="4" t="str">
        <x:f>IFERROR(INDEX('Material routes'!$J$6:$J$1505,MATCH(V58,'Material routes'!$A$6:$A$1505,0)),"MISSING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routes'!$D$6:$D$1505,MATCH(U58,'Material routes'!$A$6:$A$1505,0)),"MISSING ID")</x:f>
        <x:v>resource.airborne_dust</x:v>
      </x:c>
      <x:c r="T58" s="4" t="str">
        <x:f>IFERROR(INDEX('Material routes'!$D$6:$D$1505,MATCH(V58,'Material routes'!$A$6:$A$1505,0)),"MISSING ID")</x:f>
        <x:v>equipment.arc_battery_charged</x:v>
      </x:c>
      <x:c r="U58" s="4" t="str">
        <x:v>source.recipe.line.14</x:v>
      </x:c>
      <x:c r="V58" s="4" t="str">
        <x:v>source.recipe.line.15</x:v>
      </x:c>
    </x:row>
    <x:row r="59" ht="85" customHeight="1">
      <x:c r="A59" s="4" t="str">
        <x:f>IFERROR(INDEX('Material routes'!$E$6:$E$1505,MATCH(U59,'Material routes'!$A$6:$A$1505,0)),"MISSING ID")</x:f>
        <x:v>Iron-rich mineral feed</x:v>
      </x:c>
      <x:c r="B59" s="4" t="str">
        <x:f>IFERROR(INDEX('Material routes'!$F$6:$F$1505,MATCH(U59,'Material routes'!$A$6:$A$1505,0)),"MISSING ID")</x:f>
        <x:v>T1</x:v>
      </x:c>
      <x:c r="C59" s="4" t="str">
        <x:f>IFERROR(INDEX('Material routes'!$H$6:$H$1505,MATCH(U59,'Material routes'!$A$6:$A$1505,0)),"MISSING ID")</x:f>
        <x:v>Processed material</x:v>
      </x:c>
      <x:c r="D59" s="4" t="str">
        <x:f>IFERROR(INDEX('Material routes'!$G$6:$G$1505,MATCH(U59,'Material routes'!$A$6:$A$1505,0)),"MISSING ID")</x:f>
        <x:v>Manufactured stock</x:v>
      </x:c>
      <x:c r="E59" s="4" t="str">
        <x:f>IFERROR(INDEX('Material routes'!$C$6:$C$1505,MATCH(U59,'Material routes'!$A$6:$A$1505,0)),"MISSING ID")</x:f>
        <x:v>Ingredient candidate</x:v>
      </x:c>
      <x:c r="F59" s="4" t="str">
        <x:f>IFERROR(INDEX('Material routes'!$E$6:$E$1505,MATCH(V59,'Material routes'!$A$6:$A$1505,0)),"MISSING ID")</x:f>
        <x:v>Worked iron stock</x:v>
      </x:c>
      <x:c r="G59" s="4" t="str">
        <x:f>IFERROR(INDEX('Material routes'!$F$6:$F$1505,MATCH(V59,'Material routes'!$A$6:$A$1505,0)),"MISSING ID")</x:f>
        <x:v>T2</x:v>
      </x:c>
      <x:c r="H59" s="4" t="str">
        <x:f>IFERROR(INDEX('Material routes'!$H$6:$H$1505,MATCH(V59,'Material routes'!$A$6:$A$1505,0)),"MISSING ID")</x:f>
        <x:v>Processed material</x:v>
      </x:c>
      <x:c r="I59" s="4" t="str">
        <x:f>IFERROR(INDEX('Material routes'!$G$6:$G$1505,MATCH(V59,'Material routes'!$A$6:$A$1505,0)),"MISSING ID")</x:f>
        <x:v>Manufactured stock</x:v>
      </x:c>
      <x:c r="J59" s="4" t="str">
        <x:f>IFERROR(INDEX('Material routes'!$B$6:$B$1505,MATCH(U59,'Material routes'!$A$6:$A$1505,0)),"MISSING ID")</x:f>
        <x:v>outline.resource_chain.7</x:v>
      </x:c>
      <x:c r="K59" s="4" t="str">
        <x:f>IFERROR(INDEX('Crafting recipes'!$C$6:$C$1005,MATCH(J59,'Crafting recipes'!$A$6:$A$1005,0)),"MISSING ID")</x:f>
        <x:v>Material refinement</x:v>
      </x:c>
      <x:c r="L59" s="4" t="str">
        <x:f>IFERROR(INDEX('Material routes'!$K$6:$K$1505,MATCH(U59,'Material routes'!$A$6:$A$1505,0)),"MISSING ID")</x:f>
        <x:v>Concept outline</x:v>
      </x:c>
      <x:c r="M59" s="4" t="str">
        <x:f>IFERROR(INDEX('Material routes'!$M$6:$M$1505,MATCH(U59,'Material routes'!$A$6:$A$1505,0)),"MISSING ID")</x:f>
        <x:v>Concept outline</x:v>
      </x:c>
      <x:c r="N59" s="4" t="str">
        <x:f>IF(IFERROR(INDEX('Material routes'!$I$6:$I$1005,MATCH(U59,'Material routes'!$A$6:$A$1005,0)),"MISSING ID")=0,"",IFERROR(INDEX('Material routes'!$I$6:$I$1005,MATCH(U59,'Material routes'!$A$6:$A$1005,0)),"MISSING ID"))</x:f>
      </x:c>
      <x:c r="O59" s="4" t="str">
        <x:f>IFERROR(INDEX('Material routes'!$J$6:$J$1505,MATCH(U59,'Material routes'!$A$6:$A$1505,0)),"MISSING ID")</x:f>
        <x:v>Unspecified</x:v>
      </x:c>
      <x:c r="P59" s="4" t="str">
        <x:f>IF(IFERROR(INDEX('Material routes'!$I$6:$I$1005,MATCH(V59,'Material routes'!$A$6:$A$1005,0)),"MISSING ID")=0,"",IFERROR(INDEX('Material routes'!$I$6:$I$1005,MATCH(V59,'Material routes'!$A$6:$A$1005,0)),"MISSING ID"))</x:f>
      </x:c>
      <x:c r="Q59" s="4" t="str">
        <x:f>IFERROR(INDEX('Material routes'!$J$6:$J$1505,MATCH(V59,'Material routes'!$A$6:$A$1505,0)),"MISSING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routes'!$D$6:$D$1505,MATCH(U59,'Material routes'!$A$6:$A$1505,0)),"MISSING ID")</x:f>
        <x:v>proposal.natural.iron_feed</x:v>
      </x:c>
      <x:c r="T59" s="4" t="str">
        <x:f>IFERROR(INDEX('Material routes'!$D$6:$D$1505,MATCH(V59,'Material routes'!$A$6:$A$1505,0)),"MISSING ID")</x:f>
        <x:v>proposal.natural.iron_stock</x:v>
      </x:c>
      <x:c r="U59" s="4" t="str">
        <x:v>outline.input.7</x:v>
      </x:c>
      <x:c r="V59" s="4" t="str">
        <x:v>outline.output.7</x:v>
      </x:c>
    </x:row>
    <x:row r="60" ht="85" customHeight="1">
      <x:c r="A60" s="4" t="str">
        <x:f>IFERROR(INDEX('Material routes'!$E$6:$E$1505,MATCH(U60,'Material routes'!$A$6:$A$1505,0)),"MISSING ID")</x:f>
        <x:v>Silica-rich grit</x:v>
      </x:c>
      <x:c r="B60" s="4" t="str">
        <x:f>IFERROR(INDEX('Material routes'!$F$6:$F$1505,MATCH(U60,'Material routes'!$A$6:$A$1505,0)),"MISSING ID")</x:f>
        <x:v>T0</x:v>
      </x:c>
      <x:c r="C60" s="4" t="str">
        <x:f>IFERROR(INDEX('Material routes'!$H$6:$H$1505,MATCH(U60,'Material routes'!$A$6:$A$1505,0)),"MISSING ID")</x:f>
        <x:v>Raw material</x:v>
      </x:c>
      <x:c r="D60" s="4" t="str">
        <x:f>IFERROR(INDEX('Material routes'!$G$6:$G$1505,MATCH(U60,'Material routes'!$A$6:$A$1505,0)),"MISSING ID")</x:f>
        <x:v>Mineral resources</x:v>
      </x:c>
      <x:c r="E60" s="4" t="str">
        <x:f>IFERROR(INDEX('Material routes'!$C$6:$C$1505,MATCH(U60,'Material routes'!$A$6:$A$1505,0)),"MISSING ID")</x:f>
        <x:v>Ingredient candidate</x:v>
      </x:c>
      <x:c r="F60" s="4" t="str">
        <x:f>IFERROR(INDEX('Material routes'!$E$6:$E$1505,MATCH(V60,'Material routes'!$A$6:$A$1505,0)),"MISSING ID")</x:f>
        <x:v>Graded abrasive grit</x:v>
      </x:c>
      <x:c r="G60" s="4" t="str">
        <x:f>IFERROR(INDEX('Material routes'!$F$6:$F$1505,MATCH(V60,'Material routes'!$A$6:$A$1505,0)),"MISSING ID")</x:f>
        <x:v>T1</x:v>
      </x:c>
      <x:c r="H60" s="4" t="str">
        <x:f>IFERROR(INDEX('Material routes'!$H$6:$H$1505,MATCH(V60,'Material routes'!$A$6:$A$1505,0)),"MISSING ID")</x:f>
        <x:v>Processed material</x:v>
      </x:c>
      <x:c r="I60" s="4" t="str">
        <x:f>IFERROR(INDEX('Material routes'!$G$6:$G$1505,MATCH(V60,'Material routes'!$A$6:$A$1505,0)),"MISSING ID")</x:f>
        <x:v>Manufactured stock</x:v>
      </x:c>
      <x:c r="J60" s="4" t="str">
        <x:f>IFERROR(INDEX('Material routes'!$B$6:$B$1505,MATCH(U60,'Material routes'!$A$6:$A$1505,0)),"MISSING ID")</x:f>
        <x:v>outline.resource_chain.8</x:v>
      </x:c>
      <x:c r="K60" s="4" t="str">
        <x:f>IFERROR(INDEX('Crafting recipes'!$C$6:$C$1005,MATCH(J60,'Crafting recipes'!$A$6:$A$1005,0)),"MISSING ID")</x:f>
        <x:v>Material refinement</x:v>
      </x:c>
      <x:c r="L60" s="4" t="str">
        <x:f>IFERROR(INDEX('Material routes'!$K$6:$K$1505,MATCH(U60,'Material routes'!$A$6:$A$1505,0)),"MISSING ID")</x:f>
        <x:v>Concept outline</x:v>
      </x:c>
      <x:c r="M60" s="4" t="str">
        <x:f>IFERROR(INDEX('Material routes'!$M$6:$M$1505,MATCH(U60,'Material routes'!$A$6:$A$1505,0)),"MISSING ID")</x:f>
        <x:v>Concept outline</x:v>
      </x:c>
      <x:c r="N60" s="4" t="str">
        <x:f>IF(IFERROR(INDEX('Material routes'!$I$6:$I$1005,MATCH(U60,'Material routes'!$A$6:$A$1005,0)),"MISSING ID")=0,"",IFERROR(INDEX('Material routes'!$I$6:$I$1005,MATCH(U60,'Material routes'!$A$6:$A$1005,0)),"MISSING ID"))</x:f>
      </x:c>
      <x:c r="O60" s="4" t="str">
        <x:f>IFERROR(INDEX('Material routes'!$J$6:$J$1505,MATCH(U60,'Material routes'!$A$6:$A$1505,0)),"MISSING ID")</x:f>
        <x:v>Unspecified</x:v>
      </x:c>
      <x:c r="P60" s="4" t="str">
        <x:f>IF(IFERROR(INDEX('Material routes'!$I$6:$I$1005,MATCH(V60,'Material routes'!$A$6:$A$1005,0)),"MISSING ID")=0,"",IFERROR(INDEX('Material routes'!$I$6:$I$1005,MATCH(V60,'Material routes'!$A$6:$A$1005,0)),"MISSING ID"))</x:f>
      </x:c>
      <x:c r="Q60" s="4" t="str">
        <x:f>IFERROR(INDEX('Material routes'!$J$6:$J$1505,MATCH(V60,'Material routes'!$A$6:$A$1505,0)),"MISSING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routes'!$D$6:$D$1505,MATCH(U60,'Material routes'!$A$6:$A$1505,0)),"MISSING ID")</x:f>
        <x:v>proposal.natural.silica</x:v>
      </x:c>
      <x:c r="T60" s="4" t="str">
        <x:f>IFERROR(INDEX('Material routes'!$D$6:$D$1505,MATCH(V60,'Material routes'!$A$6:$A$1505,0)),"MISSING ID")</x:f>
        <x:v>proposal.natural.abrasive</x:v>
      </x:c>
      <x:c r="U60" s="4" t="str">
        <x:v>outline.input.8</x:v>
      </x:c>
      <x:c r="V60" s="4" t="str">
        <x:v>outline.output.8</x:v>
      </x:c>
    </x:row>
    <x:row r="61" ht="85" customHeight="1">
      <x:c r="A61" s="4" t="str">
        <x:f>IFERROR(INDEX('Material routes'!$E$6:$E$1505,MATCH(U61,'Material routes'!$A$6:$A$1505,0)),"MISSING ID")</x:f>
        <x:v>Alumina-rich rock</x:v>
      </x:c>
      <x:c r="B61" s="4" t="str">
        <x:f>IFERROR(INDEX('Material routes'!$F$6:$F$1505,MATCH(U61,'Material routes'!$A$6:$A$1505,0)),"MISSING ID")</x:f>
        <x:v>T0</x:v>
      </x:c>
      <x:c r="C61" s="4" t="str">
        <x:f>IFERROR(INDEX('Material routes'!$H$6:$H$1505,MATCH(U61,'Material routes'!$A$6:$A$1505,0)),"MISSING ID")</x:f>
        <x:v>Raw material</x:v>
      </x:c>
      <x:c r="D61" s="4" t="str">
        <x:f>IFERROR(INDEX('Material routes'!$G$6:$G$1505,MATCH(U61,'Material routes'!$A$6:$A$1505,0)),"MISSING ID")</x:f>
        <x:v>Mineral resources</x:v>
      </x:c>
      <x:c r="E61" s="4" t="str">
        <x:f>IFERROR(INDEX('Material routes'!$C$6:$C$1505,MATCH(U61,'Material routes'!$A$6:$A$1505,0)),"MISSING ID")</x:f>
        <x:v>Ingredient candidate</x:v>
      </x:c>
      <x:c r="F61" s="4" t="str">
        <x:f>IFERROR(INDEX('Material routes'!$E$6:$E$1505,MATCH(V61,'Material routes'!$A$6:$A$1505,0)),"MISSING ID")</x:f>
        <x:v>Insulating ceramic blanks</x:v>
      </x:c>
      <x:c r="G61" s="4" t="str">
        <x:f>IFERROR(INDEX('Material routes'!$F$6:$F$1505,MATCH(V61,'Material routes'!$A$6:$A$1505,0)),"MISSING ID")</x:f>
        <x:v>T2</x:v>
      </x:c>
      <x:c r="H61" s="4" t="str">
        <x:f>IFERROR(INDEX('Material routes'!$H$6:$H$1505,MATCH(V61,'Material routes'!$A$6:$A$1505,0)),"MISSING ID")</x:f>
        <x:v>Processed material</x:v>
      </x:c>
      <x:c r="I61" s="4" t="str">
        <x:f>IFERROR(INDEX('Material routes'!$G$6:$G$1505,MATCH(V61,'Material routes'!$A$6:$A$1505,0)),"MISSING ID")</x:f>
        <x:v>Manufactured stock</x:v>
      </x:c>
      <x:c r="J61" s="4" t="str">
        <x:f>IFERROR(INDEX('Material routes'!$B$6:$B$1505,MATCH(U61,'Material routes'!$A$6:$A$1505,0)),"MISSING ID")</x:f>
        <x:v>outline.resource_chain.9</x:v>
      </x:c>
      <x:c r="K61" s="4" t="str">
        <x:f>IFERROR(INDEX('Crafting recipes'!$C$6:$C$1005,MATCH(J61,'Crafting recipes'!$A$6:$A$1005,0)),"MISSING ID")</x:f>
        <x:v>Material refinement</x:v>
      </x:c>
      <x:c r="L61" s="4" t="str">
        <x:f>IFERROR(INDEX('Material routes'!$K$6:$K$1505,MATCH(U61,'Material routes'!$A$6:$A$1505,0)),"MISSING ID")</x:f>
        <x:v>Needs tier review</x:v>
      </x:c>
      <x:c r="M61" s="4" t="str">
        <x:f>IFERROR(INDEX('Material routes'!$M$6:$M$1505,MATCH(U61,'Material routes'!$A$6:$A$1505,0)),"MISSING ID")</x:f>
        <x:v>Concept outline</x:v>
      </x:c>
      <x:c r="N61" s="4" t="str">
        <x:f>IF(IFERROR(INDEX('Material routes'!$I$6:$I$1005,MATCH(U61,'Material routes'!$A$6:$A$1005,0)),"MISSING ID")=0,"",IFERROR(INDEX('Material routes'!$I$6:$I$1005,MATCH(U61,'Material routes'!$A$6:$A$1005,0)),"MISSING ID"))</x:f>
      </x:c>
      <x:c r="O61" s="4" t="str">
        <x:f>IFERROR(INDEX('Material routes'!$J$6:$J$1505,MATCH(U61,'Material routes'!$A$6:$A$1505,0)),"MISSING ID")</x:f>
        <x:v>Unspecified</x:v>
      </x:c>
      <x:c r="P61" s="4" t="str">
        <x:f>IF(IFERROR(INDEX('Material routes'!$I$6:$I$1005,MATCH(V61,'Material routes'!$A$6:$A$1005,0)),"MISSING ID")=0,"",IFERROR(INDEX('Material routes'!$I$6:$I$1005,MATCH(V61,'Material routes'!$A$6:$A$1005,0)),"MISSING ID"))</x:f>
      </x:c>
      <x:c r="Q61" s="4" t="str">
        <x:f>IFERROR(INDEX('Material routes'!$J$6:$J$1505,MATCH(V61,'Material routes'!$A$6:$A$1505,0)),"MISSING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routes'!$D$6:$D$1505,MATCH(U61,'Material routes'!$A$6:$A$1505,0)),"MISSING ID")</x:f>
        <x:v>proposal.natural.alumina</x:v>
      </x:c>
      <x:c r="T61" s="4" t="str">
        <x:f>IFERROR(INDEX('Material routes'!$D$6:$D$1505,MATCH(V61,'Material routes'!$A$6:$A$1505,0)),"MISSING ID")</x:f>
        <x:v>proposal.natural.ceramic</x:v>
      </x:c>
      <x:c r="U61" s="4" t="str">
        <x:v>outline.input.9</x:v>
      </x:c>
      <x:c r="V61" s="4" t="str">
        <x:v>outline.output.9</x:v>
      </x:c>
    </x:row>
    <x:row r="62" ht="85" customHeight="1">
      <x:c r="A62" s="4" t="str">
        <x:f>IFERROR(INDEX('Material routes'!$E$6:$E$1505,MATCH(U62,'Material routes'!$A$6:$A$1505,0)),"MISSING ID")</x:f>
        <x:v>Shell husks / shed plates</x:v>
      </x:c>
      <x:c r="B62" s="4" t="str">
        <x:f>IFERROR(INDEX('Material routes'!$F$6:$F$1505,MATCH(U62,'Material routes'!$A$6:$A$1505,0)),"MISSING ID")</x:f>
        <x:v>T0</x:v>
      </x:c>
      <x:c r="C62" s="4" t="str">
        <x:f>IFERROR(INDEX('Material routes'!$H$6:$H$1505,MATCH(U62,'Material routes'!$A$6:$A$1505,0)),"MISSING ID")</x:f>
        <x:v>Raw material</x:v>
      </x:c>
      <x:c r="D62" s="4" t="str">
        <x:f>IFERROR(INDEX('Material routes'!$G$6:$G$1505,MATCH(U62,'Material routes'!$A$6:$A$1505,0)),"MISSING ID")</x:f>
        <x:v>Biological resources</x:v>
      </x:c>
      <x:c r="E62" s="4" t="str">
        <x:f>IFERROR(INDEX('Material routes'!$C$6:$C$1505,MATCH(U62,'Material routes'!$A$6:$A$1505,0)),"MISSING ID")</x:f>
        <x:v>Ingredient candidate</x:v>
      </x:c>
      <x:c r="F62" s="4" t="str">
        <x:f>IFERROR(INDEX('Material routes'!$E$6:$E$1505,MATCH(V62,'Material routes'!$A$6:$A$1505,0)),"MISSING ID")</x:f>
        <x:v>Shell laminate</x:v>
      </x:c>
      <x:c r="G62" s="4" t="str">
        <x:f>IFERROR(INDEX('Material routes'!$F$6:$F$1505,MATCH(V62,'Material routes'!$A$6:$A$1505,0)),"MISSING ID")</x:f>
        <x:v>T2</x:v>
      </x:c>
      <x:c r="H62" s="4" t="str">
        <x:f>IFERROR(INDEX('Material routes'!$H$6:$H$1505,MATCH(V62,'Material routes'!$A$6:$A$1505,0)),"MISSING ID")</x:f>
        <x:v>Crafting component</x:v>
      </x:c>
      <x:c r="I62" s="4" t="str">
        <x:f>IFERROR(INDEX('Material routes'!$G$6:$G$1505,MATCH(V62,'Material routes'!$A$6:$A$1505,0)),"MISSING ID")</x:f>
        <x:v>Crafting components</x:v>
      </x:c>
      <x:c r="J62" s="4" t="str">
        <x:f>IFERROR(INDEX('Material routes'!$B$6:$B$1505,MATCH(U62,'Material routes'!$A$6:$A$1505,0)),"MISSING ID")</x:f>
        <x:v>outline.resource_chain.12</x:v>
      </x:c>
      <x:c r="K62" s="4" t="str">
        <x:f>IFERROR(INDEX('Crafting recipes'!$C$6:$C$1005,MATCH(J62,'Crafting recipes'!$A$6:$A$1005,0)),"MISSING ID")</x:f>
        <x:v>Material refinement</x:v>
      </x:c>
      <x:c r="L62" s="4" t="str">
        <x:f>IFERROR(INDEX('Material routes'!$K$6:$K$1505,MATCH(U62,'Material routes'!$A$6:$A$1505,0)),"MISSING ID")</x:f>
        <x:v>Needs tier review</x:v>
      </x:c>
      <x:c r="M62" s="4" t="str">
        <x:f>IFERROR(INDEX('Material routes'!$M$6:$M$1505,MATCH(U62,'Material routes'!$A$6:$A$1505,0)),"MISSING ID")</x:f>
        <x:v>Concept outline</x:v>
      </x:c>
      <x:c r="N62" s="4" t="str">
        <x:f>IF(IFERROR(INDEX('Material routes'!$I$6:$I$1005,MATCH(U62,'Material routes'!$A$6:$A$1005,0)),"MISSING ID")=0,"",IFERROR(INDEX('Material routes'!$I$6:$I$1005,MATCH(U62,'Material routes'!$A$6:$A$1005,0)),"MISSING ID"))</x:f>
      </x:c>
      <x:c r="O62" s="4" t="str">
        <x:f>IFERROR(INDEX('Material routes'!$J$6:$J$1505,MATCH(U62,'Material routes'!$A$6:$A$1505,0)),"MISSING ID")</x:f>
        <x:v>Unspecified</x:v>
      </x:c>
      <x:c r="P62" s="4" t="str">
        <x:f>IF(IFERROR(INDEX('Material routes'!$I$6:$I$1005,MATCH(V62,'Material routes'!$A$6:$A$1005,0)),"MISSING ID")=0,"",IFERROR(INDEX('Material routes'!$I$6:$I$1005,MATCH(V62,'Material routes'!$A$6:$A$1005,0)),"MISSING ID"))</x:f>
      </x:c>
      <x:c r="Q62" s="4" t="str">
        <x:f>IFERROR(INDEX('Material routes'!$J$6:$J$1505,MATCH(V62,'Material routes'!$A$6:$A$1505,0)),"MISSING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routes'!$D$6:$D$1505,MATCH(U62,'Material routes'!$A$6:$A$1505,0)),"MISSING ID")</x:f>
        <x:v>proposal.bio.shell</x:v>
      </x:c>
      <x:c r="T62" s="4" t="str">
        <x:f>IFERROR(INDEX('Material routes'!$D$6:$D$1505,MATCH(V62,'Material routes'!$A$6:$A$1505,0)),"MISSING ID")</x:f>
        <x:v>proposal.bio.laminate</x:v>
      </x:c>
      <x:c r="U62" s="4" t="str">
        <x:v>outline.input.12</x:v>
      </x:c>
      <x:c r="V62" s="4" t="str">
        <x:v>outline.output.12</x:v>
      </x:c>
    </x:row>
    <x:row r="63" ht="85" customHeight="1">
      <x:c r="A63" s="4" t="str">
        <x:f>IFERROR(INDEX('Material routes'!$E$6:$E$1505,MATCH(U63,'Material routes'!$A$6:$A$1505,0)),"MISSING ID")</x:f>
        <x:v>Coarse sensory bristles</x:v>
      </x:c>
      <x:c r="B63" s="4" t="str">
        <x:f>IFERROR(INDEX('Material routes'!$F$6:$F$1505,MATCH(U63,'Material routes'!$A$6:$A$1505,0)),"MISSING ID")</x:f>
        <x:v>T0</x:v>
      </x:c>
      <x:c r="C63" s="4" t="str">
        <x:f>IFERROR(INDEX('Material routes'!$H$6:$H$1505,MATCH(U63,'Material routes'!$A$6:$A$1505,0)),"MISSING ID")</x:f>
        <x:v>Raw material</x:v>
      </x:c>
      <x:c r="D63" s="4" t="str">
        <x:f>IFERROR(INDEX('Material routes'!$G$6:$G$1505,MATCH(U63,'Material routes'!$A$6:$A$1505,0)),"MISSING ID")</x:f>
        <x:v>Biological resources</x:v>
      </x:c>
      <x:c r="E63" s="4" t="str">
        <x:f>IFERROR(INDEX('Material routes'!$C$6:$C$1505,MATCH(U63,'Material routes'!$A$6:$A$1505,0)),"MISSING ID")</x:f>
        <x:v>Ingredient candidate</x:v>
      </x:c>
      <x:c r="F63" s="4" t="str">
        <x:f>IFERROR(INDEX('Material routes'!$E$6:$E$1505,MATCH(V63,'Material routes'!$A$6:$A$1505,0)),"MISSING ID")</x:f>
        <x:v>Bristle brush strips</x:v>
      </x:c>
      <x:c r="G63" s="4" t="str">
        <x:f>IFERROR(INDEX('Material routes'!$F$6:$F$1505,MATCH(V63,'Material routes'!$A$6:$A$1505,0)),"MISSING ID")</x:f>
        <x:v>T2</x:v>
      </x:c>
      <x:c r="H63" s="4" t="str">
        <x:f>IFERROR(INDEX('Material routes'!$H$6:$H$1505,MATCH(V63,'Material routes'!$A$6:$A$1505,0)),"MISSING ID")</x:f>
        <x:v>Crafting component</x:v>
      </x:c>
      <x:c r="I63" s="4" t="str">
        <x:f>IFERROR(INDEX('Material routes'!$G$6:$G$1505,MATCH(V63,'Material routes'!$A$6:$A$1505,0)),"MISSING ID")</x:f>
        <x:v>Crafting components</x:v>
      </x:c>
      <x:c r="J63" s="4" t="str">
        <x:f>IFERROR(INDEX('Material routes'!$B$6:$B$1505,MATCH(U63,'Material routes'!$A$6:$A$1505,0)),"MISSING ID")</x:f>
        <x:v>outline.resource_chain.14</x:v>
      </x:c>
      <x:c r="K63" s="4" t="str">
        <x:f>IFERROR(INDEX('Crafting recipes'!$C$6:$C$1005,MATCH(J63,'Crafting recipes'!$A$6:$A$1005,0)),"MISSING ID")</x:f>
        <x:v>Material refinement</x:v>
      </x:c>
      <x:c r="L63" s="4" t="str">
        <x:f>IFERROR(INDEX('Material routes'!$K$6:$K$1505,MATCH(U63,'Material routes'!$A$6:$A$1505,0)),"MISSING ID")</x:f>
        <x:v>Needs tier review</x:v>
      </x:c>
      <x:c r="M63" s="4" t="str">
        <x:f>IFERROR(INDEX('Material routes'!$M$6:$M$1505,MATCH(U63,'Material routes'!$A$6:$A$1505,0)),"MISSING ID")</x:f>
        <x:v>Concept outline</x:v>
      </x:c>
      <x:c r="N63" s="4" t="str">
        <x:f>IF(IFERROR(INDEX('Material routes'!$I$6:$I$1005,MATCH(U63,'Material routes'!$A$6:$A$1005,0)),"MISSING ID")=0,"",IFERROR(INDEX('Material routes'!$I$6:$I$1005,MATCH(U63,'Material routes'!$A$6:$A$1005,0)),"MISSING ID"))</x:f>
      </x:c>
      <x:c r="O63" s="4" t="str">
        <x:f>IFERROR(INDEX('Material routes'!$J$6:$J$1505,MATCH(U63,'Material routes'!$A$6:$A$1505,0)),"MISSING ID")</x:f>
        <x:v>Unspecified</x:v>
      </x:c>
      <x:c r="P63" s="4" t="str">
        <x:f>IF(IFERROR(INDEX('Material routes'!$I$6:$I$1005,MATCH(V63,'Material routes'!$A$6:$A$1005,0)),"MISSING ID")=0,"",IFERROR(INDEX('Material routes'!$I$6:$I$1005,MATCH(V63,'Material routes'!$A$6:$A$1005,0)),"MISSING ID"))</x:f>
      </x:c>
      <x:c r="Q63" s="4" t="str">
        <x:f>IFERROR(INDEX('Material routes'!$J$6:$J$1505,MATCH(V63,'Material routes'!$A$6:$A$1505,0)),"MISSING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routes'!$D$6:$D$1505,MATCH(U63,'Material routes'!$A$6:$A$1505,0)),"MISSING ID")</x:f>
        <x:v>proposal.bio.bristles</x:v>
      </x:c>
      <x:c r="T63" s="4" t="str">
        <x:f>IFERROR(INDEX('Material routes'!$D$6:$D$1505,MATCH(V63,'Material routes'!$A$6:$A$1505,0)),"MISSING ID")</x:f>
        <x:v>proposal.bio.brush</x:v>
      </x:c>
      <x:c r="U63" s="4" t="str">
        <x:v>outline.input.14</x:v>
      </x:c>
      <x:c r="V63" s="4" t="str">
        <x:v>outline.output.14</x:v>
      </x:c>
    </x:row>
    <x:row r="64" ht="85" customHeight="1">
      <x:c r="A64" s="4" t="str">
        <x:f>IFERROR(INDEX('Material routes'!$E$6:$E$1505,MATCH(U64,'Material routes'!$A$6:$A$1505,0)),"MISSING ID")</x:f>
        <x:v>Dense jaw plates</x:v>
      </x:c>
      <x:c r="B64" s="4" t="str">
        <x:f>IFERROR(INDEX('Material routes'!$F$6:$F$1505,MATCH(U64,'Material routes'!$A$6:$A$1505,0)),"MISSING ID")</x:f>
        <x:v>T0</x:v>
      </x:c>
      <x:c r="C64" s="4" t="str">
        <x:f>IFERROR(INDEX('Material routes'!$H$6:$H$1505,MATCH(U64,'Material routes'!$A$6:$A$1505,0)),"MISSING ID")</x:f>
        <x:v>Raw material</x:v>
      </x:c>
      <x:c r="D64" s="4" t="str">
        <x:f>IFERROR(INDEX('Material routes'!$G$6:$G$1505,MATCH(U64,'Material routes'!$A$6:$A$1505,0)),"MISSING ID")</x:f>
        <x:v>Biological resources</x:v>
      </x:c>
      <x:c r="E64" s="4" t="str">
        <x:f>IFERROR(INDEX('Material routes'!$C$6:$C$1505,MATCH(U64,'Material routes'!$A$6:$A$1505,0)),"MISSING ID")</x:f>
        <x:v>Ingredient candidate</x:v>
      </x:c>
      <x:c r="F64" s="4" t="str">
        <x:f>IFERROR(INDEX('Material routes'!$E$6:$E$1505,MATCH(V64,'Material routes'!$A$6:$A$1505,0)),"MISSING ID")</x:f>
        <x:v>Jaw cutting insert</x:v>
      </x:c>
      <x:c r="G64" s="4" t="str">
        <x:f>IFERROR(INDEX('Material routes'!$F$6:$F$1505,MATCH(V64,'Material routes'!$A$6:$A$1505,0)),"MISSING ID")</x:f>
        <x:v>T2</x:v>
      </x:c>
      <x:c r="H64" s="4" t="str">
        <x:f>IFERROR(INDEX('Material routes'!$H$6:$H$1505,MATCH(V64,'Material routes'!$A$6:$A$1505,0)),"MISSING ID")</x:f>
        <x:v>Crafting component</x:v>
      </x:c>
      <x:c r="I64" s="4" t="str">
        <x:f>IFERROR(INDEX('Material routes'!$G$6:$G$1505,MATCH(V64,'Material routes'!$A$6:$A$1505,0)),"MISSING ID")</x:f>
        <x:v>Crafting components</x:v>
      </x:c>
      <x:c r="J64" s="4" t="str">
        <x:f>IFERROR(INDEX('Material routes'!$B$6:$B$1505,MATCH(U64,'Material routes'!$A$6:$A$1505,0)),"MISSING ID")</x:f>
        <x:v>outline.resource_chain.16</x:v>
      </x:c>
      <x:c r="K64" s="4" t="str">
        <x:f>IFERROR(INDEX('Crafting recipes'!$C$6:$C$1005,MATCH(J64,'Crafting recipes'!$A$6:$A$1005,0)),"MISSING ID")</x:f>
        <x:v>Material refinement</x:v>
      </x:c>
      <x:c r="L64" s="4" t="str">
        <x:f>IFERROR(INDEX('Material routes'!$K$6:$K$1505,MATCH(U64,'Material routes'!$A$6:$A$1505,0)),"MISSING ID")</x:f>
        <x:v>Needs tier review</x:v>
      </x:c>
      <x:c r="M64" s="4" t="str">
        <x:f>IFERROR(INDEX('Material routes'!$M$6:$M$1505,MATCH(U64,'Material routes'!$A$6:$A$1505,0)),"MISSING ID")</x:f>
        <x:v>Concept outline</x:v>
      </x:c>
      <x:c r="N64" s="4" t="str">
        <x:f>IF(IFERROR(INDEX('Material routes'!$I$6:$I$1005,MATCH(U64,'Material routes'!$A$6:$A$1005,0)),"MISSING ID")=0,"",IFERROR(INDEX('Material routes'!$I$6:$I$1005,MATCH(U64,'Material routes'!$A$6:$A$1005,0)),"MISSING ID"))</x:f>
      </x:c>
      <x:c r="O64" s="4" t="str">
        <x:f>IFERROR(INDEX('Material routes'!$J$6:$J$1505,MATCH(U64,'Material routes'!$A$6:$A$1505,0)),"MISSING ID")</x:f>
        <x:v>Unspecified</x:v>
      </x:c>
      <x:c r="P64" s="4" t="str">
        <x:f>IF(IFERROR(INDEX('Material routes'!$I$6:$I$1005,MATCH(V64,'Material routes'!$A$6:$A$1005,0)),"MISSING ID")=0,"",IFERROR(INDEX('Material routes'!$I$6:$I$1005,MATCH(V64,'Material routes'!$A$6:$A$1005,0)),"MISSING ID"))</x:f>
      </x:c>
      <x:c r="Q64" s="4" t="str">
        <x:f>IFERROR(INDEX('Material routes'!$J$6:$J$1505,MATCH(V64,'Material routes'!$A$6:$A$1505,0)),"MISSING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routes'!$D$6:$D$1505,MATCH(U64,'Material routes'!$A$6:$A$1505,0)),"MISSING ID")</x:f>
        <x:v>proposal.bio.jaw</x:v>
      </x:c>
      <x:c r="T64" s="4" t="str">
        <x:f>IFERROR(INDEX('Material routes'!$D$6:$D$1505,MATCH(V64,'Material routes'!$A$6:$A$1505,0)),"MISSING ID")</x:f>
        <x:v>proposal.bio.insert</x:v>
      </x:c>
      <x:c r="U64" s="4" t="str">
        <x:v>outline.input.16</x:v>
      </x:c>
      <x:c r="V64" s="4" t="str">
        <x:v>outline.output.16</x:v>
      </x:c>
    </x:row>
    <x:row r="65" ht="85" customHeight="1">
      <x:c r="A65" s="4" t="str">
        <x:f>IFERROR(INDEX('Material routes'!$E$6:$E$1505,MATCH(U65,'Material routes'!$A$6:$A$1505,0)),"MISSING ID")</x:f>
        <x:v>Unverified fat-like tissue concept</x:v>
      </x:c>
      <x:c r="B65" s="4" t="str">
        <x:f>IFERROR(INDEX('Material routes'!$F$6:$F$1505,MATCH(U65,'Material routes'!$A$6:$A$1505,0)),"MISSING ID")</x:f>
        <x:v>Unassigned</x:v>
      </x:c>
      <x:c r="C65" s="4" t="str">
        <x:f>IFERROR(INDEX('Material routes'!$H$6:$H$1505,MATCH(U65,'Material routes'!$A$6:$A$1505,0)),"MISSING ID")</x:f>
        <x:v>Raw material</x:v>
      </x:c>
      <x:c r="D65" s="4" t="str">
        <x:f>IFERROR(INDEX('Material routes'!$G$6:$G$1505,MATCH(U65,'Material routes'!$A$6:$A$1505,0)),"MISSING ID")</x:f>
        <x:v>Biological resources</x:v>
      </x:c>
      <x:c r="E65" s="4" t="str">
        <x:f>IFERROR(INDEX('Material routes'!$C$6:$C$1505,MATCH(U65,'Material routes'!$A$6:$A$1505,0)),"MISSING ID")</x:f>
        <x:v>Ingredient candidate</x:v>
      </x:c>
      <x:c r="F65" s="4" t="str">
        <x:f>IFERROR(INDEX('Material routes'!$E$6:$E$1505,MATCH(V65,'Material routes'!$A$6:$A$1505,0)),"MISSING ID")</x:f>
        <x:v>Solid biological wax</x:v>
      </x:c>
      <x:c r="G65" s="4" t="str">
        <x:f>IFERROR(INDEX('Material routes'!$F$6:$F$1505,MATCH(V65,'Material routes'!$A$6:$A$1505,0)),"MISSING ID")</x:f>
        <x:v>Unassigned</x:v>
      </x:c>
      <x:c r="H65" s="4" t="str">
        <x:f>IFERROR(INDEX('Material routes'!$H$6:$H$1505,MATCH(V65,'Material routes'!$A$6:$A$1505,0)),"MISSING ID")</x:f>
        <x:v>Processed material</x:v>
      </x:c>
      <x:c r="I65" s="4" t="str">
        <x:f>IFERROR(INDEX('Material routes'!$G$6:$G$1505,MATCH(V65,'Material routes'!$A$6:$A$1505,0)),"MISSING ID")</x:f>
        <x:v>Crafting components</x:v>
      </x:c>
      <x:c r="J65" s="4" t="str">
        <x:f>IFERROR(INDEX('Material routes'!$B$6:$B$1505,MATCH(U65,'Material routes'!$A$6:$A$1505,0)),"MISSING ID")</x:f>
        <x:v>outline.resource_chain.18</x:v>
      </x:c>
      <x:c r="K65" s="4" t="str">
        <x:f>IFERROR(INDEX('Crafting recipes'!$C$6:$C$1005,MATCH(J65,'Crafting recipes'!$A$6:$A$1005,0)),"MISSING ID")</x:f>
        <x:v>Material refinement</x:v>
      </x:c>
      <x:c r="L65" s="4" t="str">
        <x:f>IFERROR(INDEX('Material routes'!$K$6:$K$1505,MATCH(U65,'Material routes'!$A$6:$A$1505,0)),"MISSING ID")</x:f>
        <x:v>Withheld</x:v>
      </x:c>
      <x:c r="M65" s="4" t="str">
        <x:f>IFERROR(INDEX('Material routes'!$M$6:$M$1505,MATCH(U65,'Material routes'!$A$6:$A$1505,0)),"MISSING ID")</x:f>
        <x:v>Withheld</x:v>
      </x:c>
      <x:c r="N65" s="4" t="str">
        <x:f>IF(IFERROR(INDEX('Material routes'!$I$6:$I$1005,MATCH(U65,'Material routes'!$A$6:$A$1005,0)),"MISSING ID")=0,"",IFERROR(INDEX('Material routes'!$I$6:$I$1005,MATCH(U65,'Material routes'!$A$6:$A$1005,0)),"MISSING ID"))</x:f>
      </x:c>
      <x:c r="O65" s="4" t="str">
        <x:f>IFERROR(INDEX('Material routes'!$J$6:$J$1505,MATCH(U65,'Material routes'!$A$6:$A$1505,0)),"MISSING ID")</x:f>
        <x:v>Unspecified</x:v>
      </x:c>
      <x:c r="P65" s="4" t="str">
        <x:f>IF(IFERROR(INDEX('Material routes'!$I$6:$I$1005,MATCH(V65,'Material routes'!$A$6:$A$1005,0)),"MISSING ID")=0,"",IFERROR(INDEX('Material routes'!$I$6:$I$1005,MATCH(V65,'Material routes'!$A$6:$A$1005,0)),"MISSING ID"))</x:f>
      </x:c>
      <x:c r="Q65" s="4" t="str">
        <x:f>IFERROR(INDEX('Material routes'!$J$6:$J$1505,MATCH(V65,'Material routes'!$A$6:$A$1505,0)),"MISSING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routes'!$D$6:$D$1505,MATCH(U65,'Material routes'!$A$6:$A$1505,0)),"MISSING ID")</x:f>
        <x:v>proposal.bio.fat</x:v>
      </x:c>
      <x:c r="T65" s="4" t="str">
        <x:f>IFERROR(INDEX('Material routes'!$D$6:$D$1505,MATCH(V65,'Material routes'!$A$6:$A$1505,0)),"MISSING ID")</x:f>
        <x:v>proposal.bio.wax</x:v>
      </x:c>
      <x:c r="U65" s="4" t="str">
        <x:v>outline.input.18</x:v>
      </x:c>
      <x:c r="V65" s="4" t="str">
        <x:v>outline.output.18</x:v>
      </x:c>
    </x:row>
    <x:row r="66" ht="85" customHeight="1">
      <x:c r="A66" s="4" t="str">
        <x:f>IFERROR(INDEX('Material routes'!$E$6:$E$1505,MATCH(U66,'Material routes'!$A$6:$A$1505,0)),"MISSING ID")</x:f>
        <x:v>Charge-organ tissue</x:v>
      </x:c>
      <x:c r="B66" s="4" t="str">
        <x:f>IFERROR(INDEX('Material routes'!$F$6:$F$1505,MATCH(U66,'Material routes'!$A$6:$A$1505,0)),"MISSING ID")</x:f>
        <x:v>T0</x:v>
      </x:c>
      <x:c r="C66" s="4" t="str">
        <x:f>IFERROR(INDEX('Material routes'!$H$6:$H$1505,MATCH(U66,'Material routes'!$A$6:$A$1505,0)),"MISSING ID")</x:f>
        <x:v>Raw material</x:v>
      </x:c>
      <x:c r="D66" s="4" t="str">
        <x:f>IFERROR(INDEX('Material routes'!$G$6:$G$1505,MATCH(U66,'Material routes'!$A$6:$A$1505,0)),"MISSING ID")</x:f>
        <x:v>Biological resources</x:v>
      </x:c>
      <x:c r="E66" s="4" t="str">
        <x:f>IFERROR(INDEX('Material routes'!$C$6:$C$1505,MATCH(U66,'Material routes'!$A$6:$A$1505,0)),"MISSING ID")</x:f>
        <x:v>Ingredient candidate</x:v>
      </x:c>
      <x:c r="F66" s="4" t="str">
        <x:f>IFERROR(INDEX('Material routes'!$E$6:$E$1505,MATCH(V66,'Material routes'!$A$6:$A$1505,0)),"MISSING ID")</x:f>
        <x:v>Dry organ electrode scaffold</x:v>
      </x:c>
      <x:c r="G66" s="4" t="str">
        <x:f>IFERROR(INDEX('Material routes'!$F$6:$F$1505,MATCH(V66,'Material routes'!$A$6:$A$1505,0)),"MISSING ID")</x:f>
        <x:v>T1</x:v>
      </x:c>
      <x:c r="H66" s="4" t="str">
        <x:f>IFERROR(INDEX('Material routes'!$H$6:$H$1505,MATCH(V66,'Material routes'!$A$6:$A$1505,0)),"MISSING ID")</x:f>
        <x:v>Crafting component</x:v>
      </x:c>
      <x:c r="I66" s="4" t="str">
        <x:f>IFERROR(INDEX('Material routes'!$G$6:$G$1505,MATCH(V66,'Material routes'!$A$6:$A$1505,0)),"MISSING ID")</x:f>
        <x:v>Crafting components</x:v>
      </x:c>
      <x:c r="J66" s="4" t="str">
        <x:f>IFERROR(INDEX('Material routes'!$B$6:$B$1505,MATCH(U66,'Material routes'!$A$6:$A$1505,0)),"MISSING ID")</x:f>
        <x:v>outline.resource_chain.19</x:v>
      </x:c>
      <x:c r="K66" s="4" t="str">
        <x:f>IFERROR(INDEX('Crafting recipes'!$C$6:$C$1005,MATCH(J66,'Crafting recipes'!$A$6:$A$1005,0)),"MISSING ID")</x:f>
        <x:v>Material refinement</x:v>
      </x:c>
      <x:c r="L66" s="4" t="str">
        <x:f>IFERROR(INDEX('Material routes'!$K$6:$K$1505,MATCH(U66,'Material routes'!$A$6:$A$1505,0)),"MISSING ID")</x:f>
        <x:v>Concept outline</x:v>
      </x:c>
      <x:c r="M66" s="4" t="str">
        <x:f>IFERROR(INDEX('Material routes'!$M$6:$M$1505,MATCH(U66,'Material routes'!$A$6:$A$1505,0)),"MISSING ID")</x:f>
        <x:v>Concept outline</x:v>
      </x:c>
      <x:c r="N66" s="4" t="str">
        <x:f>IF(IFERROR(INDEX('Material routes'!$I$6:$I$1005,MATCH(U66,'Material routes'!$A$6:$A$1005,0)),"MISSING ID")=0,"",IFERROR(INDEX('Material routes'!$I$6:$I$1005,MATCH(U66,'Material routes'!$A$6:$A$1005,0)),"MISSING ID"))</x:f>
      </x:c>
      <x:c r="O66" s="4" t="str">
        <x:f>IFERROR(INDEX('Material routes'!$J$6:$J$1505,MATCH(U66,'Material routes'!$A$6:$A$1505,0)),"MISSING ID")</x:f>
        <x:v>Unspecified</x:v>
      </x:c>
      <x:c r="P66" s="4" t="str">
        <x:f>IF(IFERROR(INDEX('Material routes'!$I$6:$I$1005,MATCH(V66,'Material routes'!$A$6:$A$1005,0)),"MISSING ID")=0,"",IFERROR(INDEX('Material routes'!$I$6:$I$1005,MATCH(V66,'Material routes'!$A$6:$A$1005,0)),"MISSING ID"))</x:f>
      </x:c>
      <x:c r="Q66" s="4" t="str">
        <x:f>IFERROR(INDEX('Material routes'!$J$6:$J$1505,MATCH(V66,'Material routes'!$A$6:$A$1505,0)),"MISSING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routes'!$D$6:$D$1505,MATCH(U66,'Material routes'!$A$6:$A$1505,0)),"MISSING ID")</x:f>
        <x:v>proposal.bio.organ</x:v>
      </x:c>
      <x:c r="T66" s="4" t="str">
        <x:f>IFERROR(INDEX('Material routes'!$D$6:$D$1505,MATCH(V66,'Material routes'!$A$6:$A$1505,0)),"MISSING ID")</x:f>
        <x:v>proposal.bio.electrode</x:v>
      </x:c>
      <x:c r="U66" s="4" t="str">
        <x:v>outline.input.19</x:v>
      </x:c>
      <x:c r="V66" s="4" t="str">
        <x:v>outline.output.19</x:v>
      </x:c>
    </x:row>
    <x:row r="67" ht="85" customHeight="1">
      <x:c r="A67" s="4" t="str">
        <x:f>IFERROR(INDEX('Material routes'!$E$6:$E$1505,MATCH(U67,'Material routes'!$A$6:$A$1505,0)),"MISSING ID")</x:f>
        <x:v>Mica sheets</x:v>
      </x:c>
      <x:c r="B67" s="4" t="str">
        <x:f>IFERROR(INDEX('Material routes'!$F$6:$F$1505,MATCH(U67,'Material routes'!$A$6:$A$1505,0)),"MISSING ID")</x:f>
        <x:v>T0</x:v>
      </x:c>
      <x:c r="C67" s="4" t="str">
        <x:f>IFERROR(INDEX('Material routes'!$H$6:$H$1505,MATCH(U67,'Material routes'!$A$6:$A$1505,0)),"MISSING ID")</x:f>
        <x:v>Raw material</x:v>
      </x:c>
      <x:c r="D67" s="4" t="str">
        <x:f>IFERROR(INDEX('Material routes'!$G$6:$G$1505,MATCH(U67,'Material routes'!$A$6:$A$1505,0)),"MISSING ID")</x:f>
        <x:v>Mineral resources</x:v>
      </x:c>
      <x:c r="E67" s="4" t="str">
        <x:f>IFERROR(INDEX('Material routes'!$C$6:$C$1505,MATCH(U67,'Material routes'!$A$6:$A$1505,0)),"MISSING ID")</x:f>
        <x:v>Ingredient candidate</x:v>
      </x:c>
      <x:c r="F67" s="4" t="str">
        <x:f>IFERROR(INDEX('Material routes'!$E$6:$E$1505,MATCH(V67,'Material routes'!$A$6:$A$1505,0)),"MISSING ID")</x:f>
        <x:v>Static grounding kit</x:v>
      </x:c>
      <x:c r="G67" s="4" t="str">
        <x:f>IFERROR(INDEX('Material routes'!$F$6:$F$1505,MATCH(V67,'Material routes'!$A$6:$A$1505,0)),"MISSING ID")</x:f>
        <x:v>Not applicable</x:v>
      </x:c>
      <x:c r="H67" s="4" t="str">
        <x:f>IFERROR(INDEX('Material routes'!$H$6:$H$1505,MATCH(V67,'Material routes'!$A$6:$A$1505,0)),"MISSING ID")</x:f>
        <x:v>Tool</x:v>
      </x:c>
      <x:c r="I67" s="4" t="str">
        <x:f>IFERROR(INDEX('Material routes'!$G$6:$G$1505,MATCH(V67,'Material routes'!$A$6:$A$1505,0)),"MISSING ID")</x:f>
        <x:v>Equipment</x:v>
      </x:c>
      <x:c r="J67" s="4" t="str">
        <x:f>IFERROR(INDEX('Material routes'!$B$6:$B$1505,MATCH(U67,'Material routes'!$A$6:$A$1505,0)),"MISSING ID")</x:f>
        <x:v>outline.resource_chain.20</x:v>
      </x:c>
      <x:c r="K67" s="4" t="str">
        <x:f>IFERROR(INDEX('Crafting recipes'!$C$6:$C$1005,MATCH(J67,'Crafting recipes'!$A$6:$A$1005,0)),"MISSING ID")</x:f>
        <x:v>Finished-item crafting</x:v>
      </x:c>
      <x:c r="L67" s="4" t="str">
        <x:f>IFERROR(INDEX('Material routes'!$K$6:$K$1505,MATCH(U67,'Material routes'!$A$6:$A$1505,0)),"MISSING ID")</x:f>
        <x:v>Concept outline</x:v>
      </x:c>
      <x:c r="M67" s="4" t="str">
        <x:f>IFERROR(INDEX('Material routes'!$M$6:$M$1505,MATCH(U67,'Material routes'!$A$6:$A$1505,0)),"MISSING ID")</x:f>
        <x:v>Concept outline</x:v>
      </x:c>
      <x:c r="N67" s="4" t="str">
        <x:f>IF(IFERROR(INDEX('Material routes'!$I$6:$I$1005,MATCH(U67,'Material routes'!$A$6:$A$1005,0)),"MISSING ID")=0,"",IFERROR(INDEX('Material routes'!$I$6:$I$1005,MATCH(U67,'Material routes'!$A$6:$A$1005,0)),"MISSING ID"))</x:f>
      </x:c>
      <x:c r="O67" s="4" t="str">
        <x:f>IFERROR(INDEX('Material routes'!$J$6:$J$1505,MATCH(U67,'Material routes'!$A$6:$A$1505,0)),"MISSING ID")</x:f>
        <x:v>Unspecified</x:v>
      </x:c>
      <x:c r="P67" s="4" t="str">
        <x:f>IF(IFERROR(INDEX('Material routes'!$I$6:$I$1005,MATCH(V67,'Material routes'!$A$6:$A$1005,0)),"MISSING ID")=0,"",IFERROR(INDEX('Material routes'!$I$6:$I$1005,MATCH(V67,'Material routes'!$A$6:$A$1005,0)),"MISSING ID"))</x:f>
      </x:c>
      <x:c r="Q67" s="4" t="str">
        <x:f>IFERROR(INDEX('Material routes'!$J$6:$J$1505,MATCH(V67,'Material routes'!$A$6:$A$1505,0)),"MISSING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routes'!$D$6:$D$1505,MATCH(U67,'Material routes'!$A$6:$A$1505,0)),"MISSING ID")</x:f>
        <x:v>proposal.natural.mica</x:v>
      </x:c>
      <x:c r="T67" s="4" t="str">
        <x:f>IFERROR(INDEX('Material routes'!$D$6:$D$1505,MATCH(V67,'Material routes'!$A$6:$A$1505,0)),"MISSING ID")</x:f>
        <x:v>proposal.gear.grounding_kit</x:v>
      </x:c>
      <x:c r="U67" s="4" t="str">
        <x:v>outline.input.20</x:v>
      </x:c>
      <x:c r="V67" s="4" t="str">
        <x:v>outline.output.20</x:v>
      </x:c>
    </x:row>
    <x:row r="68" ht="85" customHeight="1">
      <x:c r="A68" s="4" t="str">
        <x:f>IFERROR(INDEX('Material routes'!$E$6:$E$1505,MATCH(U68,'Material routes'!$A$6:$A$1505,0)),"MISSING ID")</x:f>
        <x:v>Graded graphite flakes</x:v>
      </x:c>
      <x:c r="B68" s="4" t="str">
        <x:f>IFERROR(INDEX('Material routes'!$F$6:$F$1505,MATCH(U68,'Material routes'!$A$6:$A$1505,0)),"MISSING ID")</x:f>
        <x:v>T1</x:v>
      </x:c>
      <x:c r="C68" s="4" t="str">
        <x:f>IFERROR(INDEX('Material routes'!$H$6:$H$1505,MATCH(U68,'Material routes'!$A$6:$A$1505,0)),"MISSING ID")</x:f>
        <x:v>Processed material</x:v>
      </x:c>
      <x:c r="D68" s="4" t="str">
        <x:f>IFERROR(INDEX('Material routes'!$G$6:$G$1505,MATCH(U68,'Material routes'!$A$6:$A$1505,0)),"MISSING ID")</x:f>
        <x:v>Manufactured stock</x:v>
      </x:c>
      <x:c r="E68" s="4" t="str">
        <x:f>IFERROR(INDEX('Material routes'!$C$6:$C$1505,MATCH(U68,'Material routes'!$A$6:$A$1505,0)),"MISSING ID")</x:f>
        <x:v>Ingredient candidate</x:v>
      </x:c>
      <x:c r="F68" s="4" t="str">
        <x:f>IFERROR(INDEX('Material routes'!$E$6:$E$1505,MATCH(V68,'Material routes'!$A$6:$A$1505,0)),"MISSING ID")</x:f>
        <x:v>Static grounding kit</x:v>
      </x:c>
      <x:c r="G68" s="4" t="str">
        <x:f>IFERROR(INDEX('Material routes'!$F$6:$F$1505,MATCH(V68,'Material routes'!$A$6:$A$1505,0)),"MISSING ID")</x:f>
        <x:v>Not applicable</x:v>
      </x:c>
      <x:c r="H68" s="4" t="str">
        <x:f>IFERROR(INDEX('Material routes'!$H$6:$H$1505,MATCH(V68,'Material routes'!$A$6:$A$1505,0)),"MISSING ID")</x:f>
        <x:v>Tool</x:v>
      </x:c>
      <x:c r="I68" s="4" t="str">
        <x:f>IFERROR(INDEX('Material routes'!$G$6:$G$1505,MATCH(V68,'Material routes'!$A$6:$A$1505,0)),"MISSING ID")</x:f>
        <x:v>Equipment</x:v>
      </x:c>
      <x:c r="J68" s="4" t="str">
        <x:f>IFERROR(INDEX('Material routes'!$B$6:$B$1505,MATCH(U68,'Material routes'!$A$6:$A$1505,0)),"MISSING ID")</x:f>
        <x:v>outline.resource_chain.21</x:v>
      </x:c>
      <x:c r="K68" s="4" t="str">
        <x:f>IFERROR(INDEX('Crafting recipes'!$C$6:$C$1005,MATCH(J68,'Crafting recipes'!$A$6:$A$1005,0)),"MISSING ID")</x:f>
        <x:v>Finished-item crafting</x:v>
      </x:c>
      <x:c r="L68" s="4" t="str">
        <x:f>IFERROR(INDEX('Material routes'!$K$6:$K$1505,MATCH(U68,'Material routes'!$A$6:$A$1505,0)),"MISSING ID")</x:f>
        <x:v>Concept outline</x:v>
      </x:c>
      <x:c r="M68" s="4" t="str">
        <x:f>IFERROR(INDEX('Material routes'!$M$6:$M$1505,MATCH(U68,'Material routes'!$A$6:$A$1505,0)),"MISSING ID")</x:f>
        <x:v>Concept outline</x:v>
      </x:c>
      <x:c r="N68" s="4" t="str">
        <x:f>IF(IFERROR(INDEX('Material routes'!$I$6:$I$1005,MATCH(U68,'Material routes'!$A$6:$A$1005,0)),"MISSING ID")=0,"",IFERROR(INDEX('Material routes'!$I$6:$I$1005,MATCH(U68,'Material routes'!$A$6:$A$1005,0)),"MISSING ID"))</x:f>
      </x:c>
      <x:c r="O68" s="4" t="str">
        <x:f>IFERROR(INDEX('Material routes'!$J$6:$J$1505,MATCH(U68,'Material routes'!$A$6:$A$1505,0)),"MISSING ID")</x:f>
        <x:v>Unspecified</x:v>
      </x:c>
      <x:c r="P68" s="4" t="str">
        <x:f>IF(IFERROR(INDEX('Material routes'!$I$6:$I$1005,MATCH(V68,'Material routes'!$A$6:$A$1005,0)),"MISSING ID")=0,"",IFERROR(INDEX('Material routes'!$I$6:$I$1005,MATCH(V68,'Material routes'!$A$6:$A$1005,0)),"MISSING ID"))</x:f>
      </x:c>
      <x:c r="Q68" s="4" t="str">
        <x:f>IFERROR(INDEX('Material routes'!$J$6:$J$1505,MATCH(V68,'Material routes'!$A$6:$A$1505,0)),"MISSING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routes'!$D$6:$D$1505,MATCH(U68,'Material routes'!$A$6:$A$1505,0)),"MISSING ID")</x:f>
        <x:v>proposal.natural.carbon</x:v>
      </x:c>
      <x:c r="T68" s="4" t="str">
        <x:f>IFERROR(INDEX('Material routes'!$D$6:$D$1505,MATCH(V68,'Material routes'!$A$6:$A$1505,0)),"MISSING ID")</x:f>
        <x:v>proposal.gear.grounding_kit</x:v>
      </x:c>
      <x:c r="U68" s="4" t="str">
        <x:v>outline.input.21</x:v>
      </x:c>
      <x:c r="V68" s="4" t="str">
        <x:v>outline.output.21</x:v>
      </x:c>
    </x:row>
    <x:row r="69" ht="85" customHeight="1">
      <x:c r="A69" s="4" t="str">
        <x:f>IFERROR(INDEX('Material routes'!$E$6:$E$1505,MATCH(U69,'Material routes'!$A$6:$A$1505,0)),"MISSING ID")</x:f>
        <x:v>Unprocessed copper-rich stone</x:v>
      </x:c>
      <x:c r="B69" s="4" t="str">
        <x:f>IFERROR(INDEX('Material routes'!$F$6:$F$1505,MATCH(U69,'Material routes'!$A$6:$A$1505,0)),"MISSING ID")</x:f>
        <x:v>T0</x:v>
      </x:c>
      <x:c r="C69" s="4" t="str">
        <x:f>IFERROR(INDEX('Material routes'!$H$6:$H$1505,MATCH(U69,'Material routes'!$A$6:$A$1505,0)),"MISSING ID")</x:f>
        <x:v>Raw material</x:v>
      </x:c>
      <x:c r="D69" s="4" t="str">
        <x:f>IFERROR(INDEX('Material routes'!$G$6:$G$1505,MATCH(U69,'Material routes'!$A$6:$A$1505,0)),"MISSING ID")</x:f>
        <x:v>Mineral resources</x:v>
      </x:c>
      <x:c r="E69" s="4" t="str">
        <x:f>IFERROR(INDEX('Material routes'!$C$6:$C$1505,MATCH(U69,'Material routes'!$A$6:$A$1505,0)),"MISSING ID")</x:f>
        <x:v>Ingredient candidate</x:v>
      </x:c>
      <x:c r="F69" s="4" t="str">
        <x:f>IFERROR(INDEX('Material routes'!$E$6:$E$1505,MATCH(V69,'Material routes'!$A$6:$A$1505,0)),"MISSING ID")</x:f>
        <x:v>Copper ore</x:v>
      </x:c>
      <x:c r="G69" s="4" t="str">
        <x:f>IFERROR(INDEX('Material routes'!$F$6:$F$1505,MATCH(V69,'Material routes'!$A$6:$A$1505,0)),"MISSING ID")</x:f>
        <x:v>T1</x:v>
      </x:c>
      <x:c r="H69" s="4" t="str">
        <x:f>IFERROR(INDEX('Material routes'!$H$6:$H$1505,MATCH(V69,'Material routes'!$A$6:$A$1505,0)),"MISSING ID")</x:f>
        <x:v>Raw material</x:v>
      </x:c>
      <x:c r="I69" s="4" t="str">
        <x:f>IFERROR(INDEX('Material routes'!$G$6:$G$1505,MATCH(V69,'Material routes'!$A$6:$A$1505,0)),"MISSING ID")</x:f>
        <x:v>Mineral resources</x:v>
      </x:c>
      <x:c r="J69" s="4" t="str">
        <x:f>IFERROR(INDEX('Material routes'!$B$6:$B$1505,MATCH(U69,'Material routes'!$A$6:$A$1505,0)),"MISSING ID")</x:f>
        <x:v>outline.resource_chain.22</x:v>
      </x:c>
      <x:c r="K69" s="4" t="str">
        <x:f>IFERROR(INDEX('Crafting recipes'!$C$6:$C$1005,MATCH(J69,'Crafting recipes'!$A$6:$A$1005,0)),"MISSING ID")</x:f>
        <x:v>Material refinement</x:v>
      </x:c>
      <x:c r="L69" s="4" t="str">
        <x:f>IFERROR(INDEX('Material routes'!$K$6:$K$1505,MATCH(U69,'Material routes'!$A$6:$A$1505,0)),"MISSING ID")</x:f>
        <x:v>Concept outline</x:v>
      </x:c>
      <x:c r="M69" s="4" t="str">
        <x:f>IFERROR(INDEX('Material routes'!$M$6:$M$1505,MATCH(U69,'Material routes'!$A$6:$A$1505,0)),"MISSING ID")</x:f>
        <x:v>Concept outline</x:v>
      </x:c>
      <x:c r="N69" s="4" t="str">
        <x:f>IF(IFERROR(INDEX('Material routes'!$I$6:$I$1005,MATCH(U69,'Material routes'!$A$6:$A$1005,0)),"MISSING ID")=0,"",IFERROR(INDEX('Material routes'!$I$6:$I$1005,MATCH(U69,'Material routes'!$A$6:$A$1005,0)),"MISSING ID"))</x:f>
      </x:c>
      <x:c r="O69" s="4" t="str">
        <x:f>IFERROR(INDEX('Material routes'!$J$6:$J$1505,MATCH(U69,'Material routes'!$A$6:$A$1505,0)),"MISSING ID")</x:f>
        <x:v>Unspecified</x:v>
      </x:c>
      <x:c r="P69" s="4" t="str">
        <x:f>IF(IFERROR(INDEX('Material routes'!$I$6:$I$1005,MATCH(V69,'Material routes'!$A$6:$A$1005,0)),"MISSING ID")=0,"",IFERROR(INDEX('Material routes'!$I$6:$I$1005,MATCH(V69,'Material routes'!$A$6:$A$1005,0)),"MISSING ID"))</x:f>
      </x:c>
      <x:c r="Q69" s="4" t="str">
        <x:f>IFERROR(INDEX('Material routes'!$J$6:$J$1505,MATCH(V69,'Material routes'!$A$6:$A$1505,0)),"MISSING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routes'!$D$6:$D$1505,MATCH(U69,'Material routes'!$A$6:$A$1505,0)),"MISSING ID")</x:f>
        <x:v>proposal.natural.copper_stone</x:v>
      </x:c>
      <x:c r="T69" s="4" t="str">
        <x:f>IFERROR(INDEX('Material routes'!$D$6:$D$1505,MATCH(V69,'Material routes'!$A$6:$A$1505,0)),"MISSING ID")</x:f>
        <x:v>proposal.natural.copper_ore</x:v>
      </x:c>
      <x:c r="U69" s="4" t="str">
        <x:v>outline.input.22</x:v>
      </x:c>
      <x:c r="V69" s="4" t="str">
        <x:v>outline.output.22</x:v>
      </x:c>
    </x:row>
    <x:row r="70" ht="85" customHeight="1">
      <x:c r="A70" s="4" t="str">
        <x:f>IFERROR(INDEX('Material routes'!$E$6:$E$1505,MATCH(U70,'Material routes'!$A$6:$A$1505,0)),"MISSING ID")</x:f>
        <x:v>Copper ore</x:v>
      </x:c>
      <x:c r="B70" s="4" t="str">
        <x:f>IFERROR(INDEX('Material routes'!$F$6:$F$1505,MATCH(U70,'Material routes'!$A$6:$A$1505,0)),"MISSING ID")</x:f>
        <x:v>T1</x:v>
      </x:c>
      <x:c r="C70" s="4" t="str">
        <x:f>IFERROR(INDEX('Material routes'!$H$6:$H$1505,MATCH(U70,'Material routes'!$A$6:$A$1505,0)),"MISSING ID")</x:f>
        <x:v>Raw material</x:v>
      </x:c>
      <x:c r="D70" s="4" t="str">
        <x:f>IFERROR(INDEX('Material routes'!$G$6:$G$1505,MATCH(U70,'Material routes'!$A$6:$A$1505,0)),"MISSING ID")</x:f>
        <x:v>Mineral resources</x:v>
      </x:c>
      <x:c r="E70" s="4" t="str">
        <x:f>IFERROR(INDEX('Material routes'!$C$6:$C$1505,MATCH(U70,'Material routes'!$A$6:$A$1505,0)),"MISSING ID")</x:f>
        <x:v>Ingredient candidate</x:v>
      </x:c>
      <x:c r="F70" s="4" t="str">
        <x:f>IFERROR(INDEX('Material routes'!$E$6:$E$1505,MATCH(V70,'Material routes'!$A$6:$A$1505,0)),"MISSING ID")</x:f>
        <x:v>Raw copper lump</x:v>
      </x:c>
      <x:c r="G70" s="4" t="str">
        <x:f>IFERROR(INDEX('Material routes'!$F$6:$F$1505,MATCH(V70,'Material routes'!$A$6:$A$1505,0)),"MISSING ID")</x:f>
        <x:v>T0</x:v>
      </x:c>
      <x:c r="H70" s="4" t="str">
        <x:f>IFERROR(INDEX('Material routes'!$H$6:$H$1505,MATCH(V70,'Material routes'!$A$6:$A$1505,0)),"MISSING ID")</x:f>
        <x:v>Processed material</x:v>
      </x:c>
      <x:c r="I70" s="4" t="str">
        <x:f>IFERROR(INDEX('Material routes'!$G$6:$G$1505,MATCH(V70,'Material routes'!$A$6:$A$1505,0)),"MISSING ID")</x:f>
        <x:v>Mineral resources</x:v>
      </x:c>
      <x:c r="J70" s="4" t="str">
        <x:f>IFERROR(INDEX('Material routes'!$B$6:$B$1505,MATCH(U70,'Material routes'!$A$6:$A$1505,0)),"MISSING ID")</x:f>
        <x:v>outline.resource_chain.23</x:v>
      </x:c>
      <x:c r="K70" s="4" t="str">
        <x:f>IFERROR(INDEX('Crafting recipes'!$C$6:$C$1005,MATCH(J70,'Crafting recipes'!$A$6:$A$1005,0)),"MISSING ID")</x:f>
        <x:v>Material refinement</x:v>
      </x:c>
      <x:c r="L70" s="4" t="str">
        <x:f>IFERROR(INDEX('Material routes'!$K$6:$K$1505,MATCH(U70,'Material routes'!$A$6:$A$1505,0)),"MISSING ID")</x:f>
        <x:v>Needs tier review</x:v>
      </x:c>
      <x:c r="M70" s="4" t="str">
        <x:f>IFERROR(INDEX('Material routes'!$M$6:$M$1505,MATCH(U70,'Material routes'!$A$6:$A$1505,0)),"MISSING ID")</x:f>
        <x:v>Concept outline</x:v>
      </x:c>
      <x:c r="N70" s="4" t="str">
        <x:f>IF(IFERROR(INDEX('Material routes'!$I$6:$I$1005,MATCH(U70,'Material routes'!$A$6:$A$1005,0)),"MISSING ID")=0,"",IFERROR(INDEX('Material routes'!$I$6:$I$1005,MATCH(U70,'Material routes'!$A$6:$A$1005,0)),"MISSING ID"))</x:f>
      </x:c>
      <x:c r="O70" s="4" t="str">
        <x:f>IFERROR(INDEX('Material routes'!$J$6:$J$1505,MATCH(U70,'Material routes'!$A$6:$A$1505,0)),"MISSING ID")</x:f>
        <x:v>Unspecified</x:v>
      </x:c>
      <x:c r="P70" s="4" t="str">
        <x:f>IF(IFERROR(INDEX('Material routes'!$I$6:$I$1005,MATCH(V70,'Material routes'!$A$6:$A$1005,0)),"MISSING ID")=0,"",IFERROR(INDEX('Material routes'!$I$6:$I$1005,MATCH(V70,'Material routes'!$A$6:$A$1005,0)),"MISSING ID"))</x:f>
      </x:c>
      <x:c r="Q70" s="4" t="str">
        <x:f>IFERROR(INDEX('Material routes'!$J$6:$J$1505,MATCH(V70,'Material routes'!$A$6:$A$1505,0)),"MISSING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routes'!$D$6:$D$1505,MATCH(U70,'Material routes'!$A$6:$A$1505,0)),"MISSING ID")</x:f>
        <x:v>proposal.natural.copper_ore</x:v>
      </x:c>
      <x:c r="T70" s="4" t="str">
        <x:f>IFERROR(INDEX('Material routes'!$D$6:$D$1505,MATCH(V70,'Material routes'!$A$6:$A$1505,0)),"MISSING ID")</x:f>
        <x:v>proposal.natural.raw_copper</x:v>
      </x:c>
      <x:c r="U70" s="4" t="str">
        <x:v>outline.input.23</x:v>
      </x:c>
      <x:c r="V70" s="4" t="str">
        <x:v>outline.output.23</x:v>
      </x:c>
    </x:row>
    <x:row r="71" ht="85" customHeight="1">
      <x:c r="A71" s="4" t="str">
        <x:f>IFERROR(INDEX('Material routes'!$E$6:$E$1505,MATCH(U71,'Material routes'!$A$6:$A$1505,0)),"MISSING ID")</x:f>
        <x:v>Magnesium-bearing rock</x:v>
      </x:c>
      <x:c r="B71" s="4" t="str">
        <x:f>IFERROR(INDEX('Material routes'!$F$6:$F$1505,MATCH(U71,'Material routes'!$A$6:$A$1505,0)),"MISSING ID")</x:f>
        <x:v>T0</x:v>
      </x:c>
      <x:c r="C71" s="4" t="str">
        <x:f>IFERROR(INDEX('Material routes'!$H$6:$H$1505,MATCH(U71,'Material routes'!$A$6:$A$1505,0)),"MISSING ID")</x:f>
        <x:v>Raw material</x:v>
      </x:c>
      <x:c r="D71" s="4" t="str">
        <x:f>IFERROR(INDEX('Material routes'!$G$6:$G$1505,MATCH(U71,'Material routes'!$A$6:$A$1505,0)),"MISSING ID")</x:f>
        <x:v>Mineral resources</x:v>
      </x:c>
      <x:c r="E71" s="4" t="str">
        <x:f>IFERROR(INDEX('Material routes'!$C$6:$C$1505,MATCH(U71,'Material routes'!$A$6:$A$1505,0)),"MISSING ID")</x:f>
        <x:v>Ingredient candidate</x:v>
      </x:c>
      <x:c r="F71" s="4" t="str">
        <x:f>IFERROR(INDEX('Material routes'!$E$6:$E$1505,MATCH(V71,'Material routes'!$A$6:$A$1505,0)),"MISSING ID")</x:f>
        <x:v>Raw magnesium metal</x:v>
      </x:c>
      <x:c r="G71" s="4" t="str">
        <x:f>IFERROR(INDEX('Material routes'!$F$6:$F$1505,MATCH(V71,'Material routes'!$A$6:$A$1505,0)),"MISSING ID")</x:f>
        <x:v>T0</x:v>
      </x:c>
      <x:c r="H71" s="4" t="str">
        <x:f>IFERROR(INDEX('Material routes'!$H$6:$H$1505,MATCH(V71,'Material routes'!$A$6:$A$1505,0)),"MISSING ID")</x:f>
        <x:v>Processed material</x:v>
      </x:c>
      <x:c r="I71" s="4" t="str">
        <x:f>IFERROR(INDEX('Material routes'!$G$6:$G$1505,MATCH(V71,'Material routes'!$A$6:$A$1505,0)),"MISSING ID")</x:f>
        <x:v>Mineral resources</x:v>
      </x:c>
      <x:c r="J71" s="4" t="str">
        <x:f>IFERROR(INDEX('Material routes'!$B$6:$B$1505,MATCH(U71,'Material routes'!$A$6:$A$1505,0)),"MISSING ID")</x:f>
        <x:v>outline.resource_chain.24</x:v>
      </x:c>
      <x:c r="K71" s="4" t="str">
        <x:f>IFERROR(INDEX('Crafting recipes'!$C$6:$C$1005,MATCH(J71,'Crafting recipes'!$A$6:$A$1005,0)),"MISSING ID")</x:f>
        <x:v>Material refinement</x:v>
      </x:c>
      <x:c r="L71" s="4" t="str">
        <x:f>IFERROR(INDEX('Material routes'!$K$6:$K$1505,MATCH(U71,'Material routes'!$A$6:$A$1505,0)),"MISSING ID")</x:f>
        <x:v>Needs tier review</x:v>
      </x:c>
      <x:c r="M71" s="4" t="str">
        <x:f>IFERROR(INDEX('Material routes'!$M$6:$M$1505,MATCH(U71,'Material routes'!$A$6:$A$1505,0)),"MISSING ID")</x:f>
        <x:v>Concept outline</x:v>
      </x:c>
      <x:c r="N71" s="4" t="str">
        <x:f>IF(IFERROR(INDEX('Material routes'!$I$6:$I$1005,MATCH(U71,'Material routes'!$A$6:$A$1005,0)),"MISSING ID")=0,"",IFERROR(INDEX('Material routes'!$I$6:$I$1005,MATCH(U71,'Material routes'!$A$6:$A$1005,0)),"MISSING ID"))</x:f>
      </x:c>
      <x:c r="O71" s="4" t="str">
        <x:f>IFERROR(INDEX('Material routes'!$J$6:$J$1505,MATCH(U71,'Material routes'!$A$6:$A$1505,0)),"MISSING ID")</x:f>
        <x:v>Unspecified</x:v>
      </x:c>
      <x:c r="P71" s="4" t="str">
        <x:f>IF(IFERROR(INDEX('Material routes'!$I$6:$I$1005,MATCH(V71,'Material routes'!$A$6:$A$1005,0)),"MISSING ID")=0,"",IFERROR(INDEX('Material routes'!$I$6:$I$1005,MATCH(V71,'Material routes'!$A$6:$A$1005,0)),"MISSING ID"))</x:f>
      </x:c>
      <x:c r="Q71" s="4" t="str">
        <x:f>IFERROR(INDEX('Material routes'!$J$6:$J$1505,MATCH(V71,'Material routes'!$A$6:$A$1505,0)),"MISSING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routes'!$D$6:$D$1505,MATCH(U71,'Material routes'!$A$6:$A$1505,0)),"MISSING ID")</x:f>
        <x:v>proposal.natural.magnesium_rock</x:v>
      </x:c>
      <x:c r="T71" s="4" t="str">
        <x:f>IFERROR(INDEX('Material routes'!$D$6:$D$1505,MATCH(V71,'Material routes'!$A$6:$A$1505,0)),"MISSING ID")</x:f>
        <x:v>proposal.natural.raw_magnesium</x:v>
      </x:c>
      <x:c r="U71" s="4" t="str">
        <x:v>outline.input.24</x:v>
      </x:c>
      <x:c r="V71" s="4" t="str">
        <x:v>outline.output.24</x:v>
      </x:c>
    </x:row>
    <x:row r="72" ht="85" customHeight="1">
      <x:c r="A72" s="4" t="str">
        <x:f>IFERROR(INDEX('Material routes'!$E$6:$E$1505,MATCH(U72,'Material routes'!$A$6:$A$1505,0)),"MISSING ID")</x:f>
        <x:v>Raw hematite</x:v>
      </x:c>
      <x:c r="B72" s="4" t="str">
        <x:f>IFERROR(INDEX('Material routes'!$F$6:$F$1505,MATCH(U72,'Material routes'!$A$6:$A$1505,0)),"MISSING ID")</x:f>
        <x:v>T0</x:v>
      </x:c>
      <x:c r="C72" s="4" t="str">
        <x:f>IFERROR(INDEX('Material routes'!$H$6:$H$1505,MATCH(U72,'Material routes'!$A$6:$A$1505,0)),"MISSING ID")</x:f>
        <x:v>Raw material</x:v>
      </x:c>
      <x:c r="D72" s="4" t="str">
        <x:f>IFERROR(INDEX('Material routes'!$G$6:$G$1505,MATCH(U72,'Material routes'!$A$6:$A$1505,0)),"MISSING ID")</x:f>
        <x:v>Mineral resources</x:v>
      </x:c>
      <x:c r="E72" s="4" t="str">
        <x:f>IFERROR(INDEX('Material routes'!$C$6:$C$1505,MATCH(U72,'Material routes'!$A$6:$A$1505,0)),"MISSING ID")</x:f>
        <x:v>Ingredient candidate</x:v>
      </x:c>
      <x:c r="F72" s="4" t="str">
        <x:f>IFERROR(INDEX('Material routes'!$E$6:$E$1505,MATCH(V72,'Material routes'!$A$6:$A$1505,0)),"MISSING ID")</x:f>
        <x:v>Iron-rich mineral feed</x:v>
      </x:c>
      <x:c r="G72" s="4" t="str">
        <x:f>IFERROR(INDEX('Material routes'!$F$6:$F$1505,MATCH(V72,'Material routes'!$A$6:$A$1505,0)),"MISSING ID")</x:f>
        <x:v>T1</x:v>
      </x:c>
      <x:c r="H72" s="4" t="str">
        <x:f>IFERROR(INDEX('Material routes'!$H$6:$H$1505,MATCH(V72,'Material routes'!$A$6:$A$1505,0)),"MISSING ID")</x:f>
        <x:v>Processed material</x:v>
      </x:c>
      <x:c r="I72" s="4" t="str">
        <x:f>IFERROR(INDEX('Material routes'!$G$6:$G$1505,MATCH(V72,'Material routes'!$A$6:$A$1505,0)),"MISSING ID")</x:f>
        <x:v>Manufactured stock</x:v>
      </x:c>
      <x:c r="J72" s="4" t="str">
        <x:f>IFERROR(INDEX('Material routes'!$B$6:$B$1505,MATCH(U72,'Material routes'!$A$6:$A$1505,0)),"MISSING ID")</x:f>
        <x:v>outline.resource_chain.25</x:v>
      </x:c>
      <x:c r="K72" s="4" t="str">
        <x:f>IFERROR(INDEX('Crafting recipes'!$C$6:$C$1005,MATCH(J72,'Crafting recipes'!$A$6:$A$1005,0)),"MISSING ID")</x:f>
        <x:v>Material refinement</x:v>
      </x:c>
      <x:c r="L72" s="4" t="str">
        <x:f>IFERROR(INDEX('Material routes'!$K$6:$K$1505,MATCH(U72,'Material routes'!$A$6:$A$1505,0)),"MISSING ID")</x:f>
        <x:v>Concept outline</x:v>
      </x:c>
      <x:c r="M72" s="4" t="str">
        <x:f>IFERROR(INDEX('Material routes'!$M$6:$M$1505,MATCH(U72,'Material routes'!$A$6:$A$1505,0)),"MISSING ID")</x:f>
        <x:v>Concept outline</x:v>
      </x:c>
      <x:c r="N72" s="4" t="str">
        <x:f>IF(IFERROR(INDEX('Material routes'!$I$6:$I$1005,MATCH(U72,'Material routes'!$A$6:$A$1005,0)),"MISSING ID")=0,"",IFERROR(INDEX('Material routes'!$I$6:$I$1005,MATCH(U72,'Material routes'!$A$6:$A$1005,0)),"MISSING ID"))</x:f>
      </x:c>
      <x:c r="O72" s="4" t="str">
        <x:f>IFERROR(INDEX('Material routes'!$J$6:$J$1505,MATCH(U72,'Material routes'!$A$6:$A$1505,0)),"MISSING ID")</x:f>
        <x:v>Unspecified</x:v>
      </x:c>
      <x:c r="P72" s="4" t="str">
        <x:f>IF(IFERROR(INDEX('Material routes'!$I$6:$I$1005,MATCH(V72,'Material routes'!$A$6:$A$1005,0)),"MISSING ID")=0,"",IFERROR(INDEX('Material routes'!$I$6:$I$1005,MATCH(V72,'Material routes'!$A$6:$A$1005,0)),"MISSING ID"))</x:f>
      </x:c>
      <x:c r="Q72" s="4" t="str">
        <x:f>IFERROR(INDEX('Material routes'!$J$6:$J$1505,MATCH(V72,'Material routes'!$A$6:$A$1505,0)),"MISSING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routes'!$D$6:$D$1505,MATCH(U72,'Material routes'!$A$6:$A$1505,0)),"MISSING ID")</x:f>
        <x:v>proposal.natural.hematite</x:v>
      </x:c>
      <x:c r="T72" s="4" t="str">
        <x:f>IFERROR(INDEX('Material routes'!$D$6:$D$1505,MATCH(V72,'Material routes'!$A$6:$A$1505,0)),"MISSING ID")</x:f>
        <x:v>proposal.natural.iron_feed</x:v>
      </x:c>
      <x:c r="U72" s="4" t="str">
        <x:v>outline.input.25</x:v>
      </x:c>
      <x:c r="V72" s="4" t="str">
        <x:v>outline.output.25</x:v>
      </x:c>
    </x:row>
    <x:row r="73" ht="85" customHeight="1">
      <x:c r="A73" s="4" t="str">
        <x:f>IFERROR(INDEX('Material routes'!$E$6:$E$1505,MATCH(U73,'Material routes'!$A$6:$A$1505,0)),"MISSING ID")</x:f>
        <x:v>Dried tendon bundles</x:v>
      </x:c>
      <x:c r="B73" s="4" t="str">
        <x:f>IFERROR(INDEX('Material routes'!$F$6:$F$1505,MATCH(U73,'Material routes'!$A$6:$A$1505,0)),"MISSING ID")</x:f>
        <x:v>T0</x:v>
      </x:c>
      <x:c r="C73" s="4" t="str">
        <x:f>IFERROR(INDEX('Material routes'!$H$6:$H$1505,MATCH(U73,'Material routes'!$A$6:$A$1505,0)),"MISSING ID")</x:f>
        <x:v>Raw material</x:v>
      </x:c>
      <x:c r="D73" s="4" t="str">
        <x:f>IFERROR(INDEX('Material routes'!$G$6:$G$1505,MATCH(U73,'Material routes'!$A$6:$A$1505,0)),"MISSING ID")</x:f>
        <x:v>Biological resources</x:v>
      </x:c>
      <x:c r="E73" s="4" t="str">
        <x:f>IFERROR(INDEX('Material routes'!$C$6:$C$1505,MATCH(U73,'Material routes'!$A$6:$A$1505,0)),"MISSING ID")</x:f>
        <x:v>Ingredient candidate</x:v>
      </x:c>
      <x:c r="F73" s="4" t="str">
        <x:f>IFERROR(INDEX('Material routes'!$E$6:$E$1505,MATCH(V73,'Material routes'!$A$6:$A$1505,0)),"MISSING ID")</x:f>
        <x:v>Charcoal</x:v>
      </x:c>
      <x:c r="G73" s="4" t="str">
        <x:f>IFERROR(INDEX('Material routes'!$F$6:$F$1505,MATCH(V73,'Material routes'!$A$6:$A$1505,0)),"MISSING ID")</x:f>
        <x:v>T1</x:v>
      </x:c>
      <x:c r="H73" s="4" t="str">
        <x:f>IFERROR(INDEX('Material routes'!$H$6:$H$1505,MATCH(V73,'Material routes'!$A$6:$A$1505,0)),"MISSING ID")</x:f>
        <x:v>Processed material</x:v>
      </x:c>
      <x:c r="I73" s="4" t="str">
        <x:f>IFERROR(INDEX('Material routes'!$G$6:$G$1505,MATCH(V73,'Material routes'!$A$6:$A$1505,0)),"MISSING ID")</x:f>
        <x:v>Manufactured stock</x:v>
      </x:c>
      <x:c r="J73" s="4" t="str">
        <x:f>IFERROR(INDEX('Material routes'!$B$6:$B$1505,MATCH(U73,'Material routes'!$A$6:$A$1505,0)),"MISSING ID")</x:f>
        <x:v>outline.resource_chain.26</x:v>
      </x:c>
      <x:c r="K73" s="4" t="str">
        <x:f>IFERROR(INDEX('Crafting recipes'!$C$6:$C$1005,MATCH(J73,'Crafting recipes'!$A$6:$A$1005,0)),"MISSING ID")</x:f>
        <x:v>Material refinement</x:v>
      </x:c>
      <x:c r="L73" s="4" t="str">
        <x:f>IFERROR(INDEX('Material routes'!$K$6:$K$1505,MATCH(U73,'Material routes'!$A$6:$A$1505,0)),"MISSING ID")</x:f>
        <x:v>Concept outline</x:v>
      </x:c>
      <x:c r="M73" s="4" t="str">
        <x:f>IFERROR(INDEX('Material routes'!$M$6:$M$1505,MATCH(U73,'Material routes'!$A$6:$A$1505,0)),"MISSING ID")</x:f>
        <x:v>Concept outline</x:v>
      </x:c>
      <x:c r="N73" s="4" t="str">
        <x:f>IF(IFERROR(INDEX('Material routes'!$I$6:$I$1005,MATCH(U73,'Material routes'!$A$6:$A$1005,0)),"MISSING ID")=0,"",IFERROR(INDEX('Material routes'!$I$6:$I$1005,MATCH(U73,'Material routes'!$A$6:$A$1005,0)),"MISSING ID"))</x:f>
      </x:c>
      <x:c r="O73" s="4" t="str">
        <x:f>IFERROR(INDEX('Material routes'!$J$6:$J$1505,MATCH(U73,'Material routes'!$A$6:$A$1505,0)),"MISSING ID")</x:f>
        <x:v>Unspecified</x:v>
      </x:c>
      <x:c r="P73" s="4" t="str">
        <x:f>IF(IFERROR(INDEX('Material routes'!$I$6:$I$1005,MATCH(V73,'Material routes'!$A$6:$A$1005,0)),"MISSING ID")=0,"",IFERROR(INDEX('Material routes'!$I$6:$I$1005,MATCH(V73,'Material routes'!$A$6:$A$1005,0)),"MISSING ID"))</x:f>
      </x:c>
      <x:c r="Q73" s="4" t="str">
        <x:f>IFERROR(INDEX('Material routes'!$J$6:$J$1505,MATCH(V73,'Material routes'!$A$6:$A$1505,0)),"MISSING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routes'!$D$6:$D$1505,MATCH(U73,'Material routes'!$A$6:$A$1505,0)),"MISSING ID")</x:f>
        <x:v>proposal.bio.tendon</x:v>
      </x:c>
      <x:c r="T73" s="4" t="str">
        <x:f>IFERROR(INDEX('Material routes'!$D$6:$D$1505,MATCH(V73,'Material routes'!$A$6:$A$1505,0)),"MISSING ID")</x:f>
        <x:v>proposal.natural.charcoal</x:v>
      </x:c>
      <x:c r="U73" s="4" t="str">
        <x:v>outline.input.26</x:v>
      </x:c>
      <x:c r="V73" s="4" t="str">
        <x:v>outline.output.26</x:v>
      </x:c>
    </x:row>
    <x:row r="74" ht="85" customHeight="1">
      <x:c r="A74" s="4" t="str">
        <x:f>IFERROR(INDEX('Material routes'!$E$6:$E$1505,MATCH(U74,'Material routes'!$A$6:$A$1505,0)),"MISSING ID")</x:f>
        <x:v>Raw copper lump</x:v>
      </x:c>
      <x:c r="B74" s="4" t="str">
        <x:f>IFERROR(INDEX('Material routes'!$F$6:$F$1505,MATCH(U74,'Material routes'!$A$6:$A$1505,0)),"MISSING ID")</x:f>
        <x:v>T0</x:v>
      </x:c>
      <x:c r="C74" s="4" t="str">
        <x:f>IFERROR(INDEX('Material routes'!$H$6:$H$1505,MATCH(U74,'Material routes'!$A$6:$A$1505,0)),"MISSING ID")</x:f>
        <x:v>Processed material</x:v>
      </x:c>
      <x:c r="D74" s="4" t="str">
        <x:f>IFERROR(INDEX('Material routes'!$G$6:$G$1505,MATCH(U74,'Material routes'!$A$6:$A$1505,0)),"MISSING ID")</x:f>
        <x:v>Mineral resources</x:v>
      </x:c>
      <x:c r="E74" s="4" t="str">
        <x:f>IFERROR(INDEX('Material routes'!$C$6:$C$1505,MATCH(U74,'Material routes'!$A$6:$A$1505,0)),"MISSING ID")</x:f>
        <x:v>Ingredient candidate</x:v>
      </x:c>
      <x:c r="F74" s="4" t="str">
        <x:f>IFERROR(INDEX('Material routes'!$E$6:$E$1505,MATCH(V74,'Material routes'!$A$6:$A$1505,0)),"MISSING ID")</x:f>
        <x:v>Static grounding kit</x:v>
      </x:c>
      <x:c r="G74" s="4" t="str">
        <x:f>IFERROR(INDEX('Material routes'!$F$6:$F$1505,MATCH(V74,'Material routes'!$A$6:$A$1505,0)),"MISSING ID")</x:f>
        <x:v>Not applicable</x:v>
      </x:c>
      <x:c r="H74" s="4" t="str">
        <x:f>IFERROR(INDEX('Material routes'!$H$6:$H$1505,MATCH(V74,'Material routes'!$A$6:$A$1505,0)),"MISSING ID")</x:f>
        <x:v>Tool</x:v>
      </x:c>
      <x:c r="I74" s="4" t="str">
        <x:f>IFERROR(INDEX('Material routes'!$G$6:$G$1505,MATCH(V74,'Material routes'!$A$6:$A$1505,0)),"MISSING ID")</x:f>
        <x:v>Equipment</x:v>
      </x:c>
      <x:c r="J74" s="4" t="str">
        <x:f>IFERROR(INDEX('Material routes'!$B$6:$B$1505,MATCH(U74,'Material routes'!$A$6:$A$1505,0)),"MISSING ID")</x:f>
        <x:v>outline.resource_chain.27</x:v>
      </x:c>
      <x:c r="K74" s="4" t="str">
        <x:f>IFERROR(INDEX('Crafting recipes'!$C$6:$C$1005,MATCH(J74,'Crafting recipes'!$A$6:$A$1005,0)),"MISSING ID")</x:f>
        <x:v>Finished-item crafting</x:v>
      </x:c>
      <x:c r="L74" s="4" t="str">
        <x:f>IFERROR(INDEX('Material routes'!$K$6:$K$1505,MATCH(U74,'Material routes'!$A$6:$A$1505,0)),"MISSING ID")</x:f>
        <x:v>Concept outline</x:v>
      </x:c>
      <x:c r="M74" s="4" t="str">
        <x:f>IFERROR(INDEX('Material routes'!$M$6:$M$1505,MATCH(U74,'Material routes'!$A$6:$A$1505,0)),"MISSING ID")</x:f>
        <x:v>Concept outline</x:v>
      </x:c>
      <x:c r="N74" s="4" t="str">
        <x:f>IF(IFERROR(INDEX('Material routes'!$I$6:$I$1005,MATCH(U74,'Material routes'!$A$6:$A$1005,0)),"MISSING ID")=0,"",IFERROR(INDEX('Material routes'!$I$6:$I$1005,MATCH(U74,'Material routes'!$A$6:$A$1005,0)),"MISSING ID"))</x:f>
      </x:c>
      <x:c r="O74" s="4" t="str">
        <x:f>IFERROR(INDEX('Material routes'!$J$6:$J$1505,MATCH(U74,'Material routes'!$A$6:$A$1505,0)),"MISSING ID")</x:f>
        <x:v>Unspecified</x:v>
      </x:c>
      <x:c r="P74" s="4" t="str">
        <x:f>IF(IFERROR(INDEX('Material routes'!$I$6:$I$1005,MATCH(V74,'Material routes'!$A$6:$A$1005,0)),"MISSING ID")=0,"",IFERROR(INDEX('Material routes'!$I$6:$I$1005,MATCH(V74,'Material routes'!$A$6:$A$1005,0)),"MISSING ID"))</x:f>
      </x:c>
      <x:c r="Q74" s="4" t="str">
        <x:f>IFERROR(INDEX('Material routes'!$J$6:$J$1505,MATCH(V74,'Material routes'!$A$6:$A$1505,0)),"MISSING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routes'!$D$6:$D$1505,MATCH(U74,'Material routes'!$A$6:$A$1505,0)),"MISSING ID")</x:f>
        <x:v>proposal.natural.raw_copper</x:v>
      </x:c>
      <x:c r="T74" s="4" t="str">
        <x:f>IFERROR(INDEX('Material routes'!$D$6:$D$1505,MATCH(V74,'Material routes'!$A$6:$A$1505,0)),"MISSING ID")</x:f>
        <x:v>proposal.gear.grounding_kit</x:v>
      </x:c>
      <x:c r="U74" s="4" t="str">
        <x:v>outline.input.27</x:v>
      </x:c>
      <x:c r="V74" s="4" t="str">
        <x:v>outline.output.27</x:v>
      </x:c>
    </x:row>
    <x:row r="75" ht="85" customHeight="1">
      <x:c r="A75" s="4" t="str">
        <x:f>IFERROR(INDEX('Material routes'!$E$6:$E$1505,MATCH(U75,'Material routes'!$A$6:$A$1505,0)),"MISSING ID")</x:f>
        <x:v>Shell husks / shed plates</x:v>
      </x:c>
      <x:c r="B75" s="4" t="str">
        <x:f>IFERROR(INDEX('Material routes'!$F$6:$F$1505,MATCH(U75,'Material routes'!$A$6:$A$1505,0)),"MISSING ID")</x:f>
        <x:v>T0</x:v>
      </x:c>
      <x:c r="C75" s="4" t="str">
        <x:f>IFERROR(INDEX('Material routes'!$H$6:$H$1505,MATCH(U75,'Material routes'!$A$6:$A$1505,0)),"MISSING ID")</x:f>
        <x:v>Raw material</x:v>
      </x:c>
      <x:c r="D75" s="4" t="str">
        <x:f>IFERROR(INDEX('Material routes'!$G$6:$G$1505,MATCH(U75,'Material routes'!$A$6:$A$1505,0)),"MISSING ID")</x:f>
        <x:v>Biological resources</x:v>
      </x:c>
      <x:c r="E75" s="4" t="str">
        <x:f>IFERROR(INDEX('Material routes'!$C$6:$C$1505,MATCH(U75,'Material routes'!$A$6:$A$1505,0)),"MISSING ID")</x:f>
        <x:v>Ingredient candidate</x:v>
      </x:c>
      <x:c r="F75" s="4" t="str">
        <x:f>IFERROR(INDEX('Material routes'!$E$6:$E$1505,MATCH(V75,'Material routes'!$A$6:$A$1505,0)),"MISSING ID")</x:f>
        <x:v>Scraped chitin fibers</x:v>
      </x:c>
      <x:c r="G75" s="4" t="str">
        <x:f>IFERROR(INDEX('Material routes'!$F$6:$F$1505,MATCH(V75,'Material routes'!$A$6:$A$1505,0)),"MISSING ID")</x:f>
        <x:v>T0</x:v>
      </x:c>
      <x:c r="H75" s="4" t="str">
        <x:f>IFERROR(INDEX('Material routes'!$H$6:$H$1505,MATCH(V75,'Material routes'!$A$6:$A$1505,0)),"MISSING ID")</x:f>
        <x:v>Raw material</x:v>
      </x:c>
      <x:c r="I75" s="4" t="str">
        <x:f>IFERROR(INDEX('Material routes'!$G$6:$G$1505,MATCH(V75,'Material routes'!$A$6:$A$1505,0)),"MISSING ID")</x:f>
        <x:v>Biological resources</x:v>
      </x:c>
      <x:c r="J75" s="4" t="str">
        <x:f>IFERROR(INDEX('Material routes'!$B$6:$B$1505,MATCH(U75,'Material routes'!$A$6:$A$1505,0)),"MISSING ID")</x:f>
        <x:v>outline.resource_chain.28</x:v>
      </x:c>
      <x:c r="K75" s="4" t="str">
        <x:f>IFERROR(INDEX('Crafting recipes'!$C$6:$C$1005,MATCH(J75,'Crafting recipes'!$A$6:$A$1005,0)),"MISSING ID")</x:f>
        <x:v>Raw entry preparation</x:v>
      </x:c>
      <x:c r="L75" s="4" t="str">
        <x:f>IFERROR(INDEX('Material routes'!$K$6:$K$1505,MATCH(U75,'Material routes'!$A$6:$A$1505,0)),"MISSING ID")</x:f>
        <x:v>Concept outline</x:v>
      </x:c>
      <x:c r="M75" s="4" t="str">
        <x:f>IFERROR(INDEX('Material routes'!$M$6:$M$1505,MATCH(U75,'Material routes'!$A$6:$A$1505,0)),"MISSING ID")</x:f>
        <x:v>Concept outline</x:v>
      </x:c>
      <x:c r="N75" s="4" t="str">
        <x:f>IF(IFERROR(INDEX('Material routes'!$I$6:$I$1005,MATCH(U75,'Material routes'!$A$6:$A$1005,0)),"MISSING ID")=0,"",IFERROR(INDEX('Material routes'!$I$6:$I$1005,MATCH(U75,'Material routes'!$A$6:$A$1005,0)),"MISSING ID"))</x:f>
      </x:c>
      <x:c r="O75" s="4" t="str">
        <x:f>IFERROR(INDEX('Material routes'!$J$6:$J$1505,MATCH(U75,'Material routes'!$A$6:$A$1505,0)),"MISSING ID")</x:f>
        <x:v>Unspecified</x:v>
      </x:c>
      <x:c r="P75" s="4" t="str">
        <x:f>IF(IFERROR(INDEX('Material routes'!$I$6:$I$1005,MATCH(V75,'Material routes'!$A$6:$A$1005,0)),"MISSING ID")=0,"",IFERROR(INDEX('Material routes'!$I$6:$I$1005,MATCH(V75,'Material routes'!$A$6:$A$1005,0)),"MISSING ID"))</x:f>
      </x:c>
      <x:c r="Q75" s="4" t="str">
        <x:f>IFERROR(INDEX('Material routes'!$J$6:$J$1505,MATCH(V75,'Material routes'!$A$6:$A$1505,0)),"MISSING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routes'!$D$6:$D$1505,MATCH(U75,'Material routes'!$A$6:$A$1505,0)),"MISSING ID")</x:f>
        <x:v>proposal.bio.shell</x:v>
      </x:c>
      <x:c r="T75" s="4" t="str">
        <x:f>IFERROR(INDEX('Material routes'!$D$6:$D$1505,MATCH(V75,'Material routes'!$A$6:$A$1505,0)),"MISSING ID")</x:f>
        <x:v>proposal.bio.chitin_fibers</x:v>
      </x:c>
      <x:c r="U75" s="4" t="str">
        <x:v>outline.input.28</x:v>
      </x:c>
      <x:c r="V75" s="4" t="str">
        <x:v>outline.output.28</x:v>
      </x:c>
    </x:row>
    <x:row r="76" ht="85" customHeight="1">
      <x:c r="A76" s="4" t="str">
        <x:f>IFERROR(INDEX('Material routes'!$E$6:$E$1505,MATCH(U76,'Material routes'!$A$6:$A$1505,0)),"MISSING ID")</x:f>
        <x:v>Shell husks / shed plates</x:v>
      </x:c>
      <x:c r="B76" s="4" t="str">
        <x:f>IFERROR(INDEX('Material routes'!$F$6:$F$1505,MATCH(U76,'Material routes'!$A$6:$A$1505,0)),"MISSING ID")</x:f>
        <x:v>T0</x:v>
      </x:c>
      <x:c r="C76" s="4" t="str">
        <x:f>IFERROR(INDEX('Material routes'!$H$6:$H$1505,MATCH(U76,'Material routes'!$A$6:$A$1505,0)),"MISSING ID")</x:f>
        <x:v>Raw material</x:v>
      </x:c>
      <x:c r="D76" s="4" t="str">
        <x:f>IFERROR(INDEX('Material routes'!$G$6:$G$1505,MATCH(U76,'Material routes'!$A$6:$A$1505,0)),"MISSING ID")</x:f>
        <x:v>Biological resources</x:v>
      </x:c>
      <x:c r="E76" s="4" t="str">
        <x:f>IFERROR(INDEX('Material routes'!$C$6:$C$1505,MATCH(U76,'Material routes'!$A$6:$A$1505,0)),"MISSING ID")</x:f>
        <x:v>Ingredient candidate</x:v>
      </x:c>
      <x:c r="F76" s="4" t="str">
        <x:f>IFERROR(INDEX('Material routes'!$E$6:$E$1505,MATCH(V76,'Material routes'!$A$6:$A$1505,0)),"MISSING ID")</x:f>
        <x:v>Scraped icore fibers</x:v>
      </x:c>
      <x:c r="G76" s="4" t="str">
        <x:f>IFERROR(INDEX('Material routes'!$F$6:$F$1505,MATCH(V76,'Material routes'!$A$6:$A$1505,0)),"MISSING ID")</x:f>
        <x:v>T0</x:v>
      </x:c>
      <x:c r="H76" s="4" t="str">
        <x:f>IFERROR(INDEX('Material routes'!$H$6:$H$1505,MATCH(V76,'Material routes'!$A$6:$A$1505,0)),"MISSING ID")</x:f>
        <x:v>Raw material</x:v>
      </x:c>
      <x:c r="I76" s="4" t="str">
        <x:f>IFERROR(INDEX('Material routes'!$G$6:$G$1505,MATCH(V76,'Material routes'!$A$6:$A$1505,0)),"MISSING ID")</x:f>
        <x:v>Biological resources</x:v>
      </x:c>
      <x:c r="J76" s="4" t="str">
        <x:f>IFERROR(INDEX('Material routes'!$B$6:$B$1505,MATCH(U76,'Material routes'!$A$6:$A$1505,0)),"MISSING ID")</x:f>
        <x:v>outline.resource_chain.29</x:v>
      </x:c>
      <x:c r="K76" s="4" t="str">
        <x:f>IFERROR(INDEX('Crafting recipes'!$C$6:$C$1005,MATCH(J76,'Crafting recipes'!$A$6:$A$1005,0)),"MISSING ID")</x:f>
        <x:v>Raw entry preparation</x:v>
      </x:c>
      <x:c r="L76" s="4" t="str">
        <x:f>IFERROR(INDEX('Material routes'!$K$6:$K$1505,MATCH(U76,'Material routes'!$A$6:$A$1505,0)),"MISSING ID")</x:f>
        <x:v>Concept outline</x:v>
      </x:c>
      <x:c r="M76" s="4" t="str">
        <x:f>IFERROR(INDEX('Material routes'!$M$6:$M$1505,MATCH(U76,'Material routes'!$A$6:$A$1505,0)),"MISSING ID")</x:f>
        <x:v>Concept outline</x:v>
      </x:c>
      <x:c r="N76" s="4" t="str">
        <x:f>IF(IFERROR(INDEX('Material routes'!$I$6:$I$1005,MATCH(U76,'Material routes'!$A$6:$A$1005,0)),"MISSING ID")=0,"",IFERROR(INDEX('Material routes'!$I$6:$I$1005,MATCH(U76,'Material routes'!$A$6:$A$1005,0)),"MISSING ID"))</x:f>
      </x:c>
      <x:c r="O76" s="4" t="str">
        <x:f>IFERROR(INDEX('Material routes'!$J$6:$J$1505,MATCH(U76,'Material routes'!$A$6:$A$1505,0)),"MISSING ID")</x:f>
        <x:v>Unspecified</x:v>
      </x:c>
      <x:c r="P76" s="4" t="str">
        <x:f>IF(IFERROR(INDEX('Material routes'!$I$6:$I$1005,MATCH(V76,'Material routes'!$A$6:$A$1005,0)),"MISSING ID")=0,"",IFERROR(INDEX('Material routes'!$I$6:$I$1005,MATCH(V76,'Material routes'!$A$6:$A$1005,0)),"MISSING ID"))</x:f>
      </x:c>
      <x:c r="Q76" s="4" t="str">
        <x:f>IFERROR(INDEX('Material routes'!$J$6:$J$1505,MATCH(V76,'Material routes'!$A$6:$A$1505,0)),"MISSING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routes'!$D$6:$D$1505,MATCH(U76,'Material routes'!$A$6:$A$1505,0)),"MISSING ID")</x:f>
        <x:v>proposal.bio.shell</x:v>
      </x:c>
      <x:c r="T76" s="4" t="str">
        <x:f>IFERROR(INDEX('Material routes'!$D$6:$D$1505,MATCH(V76,'Material routes'!$A$6:$A$1505,0)),"MISSING ID")</x:f>
        <x:v>proposal.bio.icore_fibers</x:v>
      </x:c>
      <x:c r="U76" s="4" t="str">
        <x:v>outline.input.29</x:v>
      </x:c>
      <x:c r="V76" s="4" t="str">
        <x:v>outline.output.29</x:v>
      </x:c>
    </x:row>
    <x:row r="77" ht="85" customHeight="1">
      <x:c r="A77" s="4" t="str">
        <x:f>IFERROR(INDEX('Material routes'!$E$6:$E$1505,MATCH(U77,'Material routes'!$A$6:$A$1505,0)),"MISSING ID")</x:f>
        <x:v>Scraped chitin fibers</x:v>
      </x:c>
      <x:c r="B77" s="4" t="str">
        <x:f>IFERROR(INDEX('Material routes'!$F$6:$F$1505,MATCH(U77,'Material routes'!$A$6:$A$1505,0)),"MISSING ID")</x:f>
        <x:v>T0</x:v>
      </x:c>
      <x:c r="C77" s="4" t="str">
        <x:f>IFERROR(INDEX('Material routes'!$H$6:$H$1505,MATCH(U77,'Material routes'!$A$6:$A$1505,0)),"MISSING ID")</x:f>
        <x:v>Raw material</x:v>
      </x:c>
      <x:c r="D77" s="4" t="str">
        <x:f>IFERROR(INDEX('Material routes'!$G$6:$G$1505,MATCH(U77,'Material routes'!$A$6:$A$1505,0)),"MISSING ID")</x:f>
        <x:v>Biological resources</x:v>
      </x:c>
      <x:c r="E77" s="4" t="str">
        <x:f>IFERROR(INDEX('Material routes'!$C$6:$C$1505,MATCH(U77,'Material routes'!$A$6:$A$1505,0)),"MISSING ID")</x:f>
        <x:v>Ingredient candidate</x:v>
      </x:c>
      <x:c r="F77" s="4" t="str">
        <x:f>IFERROR(INDEX('Material routes'!$E$6:$E$1505,MATCH(V77,'Material routes'!$A$6:$A$1505,0)),"MISSING ID")</x:f>
        <x:v>Husk-fiber paper</x:v>
      </x:c>
      <x:c r="G77" s="4" t="str">
        <x:f>IFERROR(INDEX('Material routes'!$F$6:$F$1505,MATCH(V77,'Material routes'!$A$6:$A$1505,0)),"MISSING ID")</x:f>
        <x:v>T2</x:v>
      </x:c>
      <x:c r="H77" s="4" t="str">
        <x:f>IFERROR(INDEX('Material routes'!$H$6:$H$1505,MATCH(V77,'Material routes'!$A$6:$A$1505,0)),"MISSING ID")</x:f>
        <x:v>Processed material</x:v>
      </x:c>
      <x:c r="I77" s="4" t="str">
        <x:f>IFERROR(INDEX('Material routes'!$G$6:$G$1505,MATCH(V77,'Material routes'!$A$6:$A$1505,0)),"MISSING ID")</x:f>
        <x:v>Crafting components</x:v>
      </x:c>
      <x:c r="J77" s="4" t="str">
        <x:f>IFERROR(INDEX('Material routes'!$B$6:$B$1505,MATCH(U77,'Material routes'!$A$6:$A$1505,0)),"MISSING ID")</x:f>
        <x:v>outline.resource_chain.30</x:v>
      </x:c>
      <x:c r="K77" s="4" t="str">
        <x:f>IFERROR(INDEX('Crafting recipes'!$C$6:$C$1005,MATCH(J77,'Crafting recipes'!$A$6:$A$1005,0)),"MISSING ID")</x:f>
        <x:v>Material refinement</x:v>
      </x:c>
      <x:c r="L77" s="4" t="str">
        <x:f>IFERROR(INDEX('Material routes'!$K$6:$K$1505,MATCH(U77,'Material routes'!$A$6:$A$1505,0)),"MISSING ID")</x:f>
        <x:v>Needs tier review</x:v>
      </x:c>
      <x:c r="M77" s="4" t="str">
        <x:f>IFERROR(INDEX('Material routes'!$M$6:$M$1505,MATCH(U77,'Material routes'!$A$6:$A$1505,0)),"MISSING ID")</x:f>
        <x:v>Concept outline</x:v>
      </x:c>
      <x:c r="N77" s="4" t="str">
        <x:f>IF(IFERROR(INDEX('Material routes'!$I$6:$I$1005,MATCH(U77,'Material routes'!$A$6:$A$1005,0)),"MISSING ID")=0,"",IFERROR(INDEX('Material routes'!$I$6:$I$1005,MATCH(U77,'Material routes'!$A$6:$A$1005,0)),"MISSING ID"))</x:f>
      </x:c>
      <x:c r="O77" s="4" t="str">
        <x:f>IFERROR(INDEX('Material routes'!$J$6:$J$1505,MATCH(U77,'Material routes'!$A$6:$A$1505,0)),"MISSING ID")</x:f>
        <x:v>Unspecified</x:v>
      </x:c>
      <x:c r="P77" s="4" t="str">
        <x:f>IF(IFERROR(INDEX('Material routes'!$I$6:$I$1005,MATCH(V77,'Material routes'!$A$6:$A$1005,0)),"MISSING ID")=0,"",IFERROR(INDEX('Material routes'!$I$6:$I$1005,MATCH(V77,'Material routes'!$A$6:$A$1005,0)),"MISSING ID"))</x:f>
      </x:c>
      <x:c r="Q77" s="4" t="str">
        <x:f>IFERROR(INDEX('Material routes'!$J$6:$J$1505,MATCH(V77,'Material routes'!$A$6:$A$1505,0)),"MISSING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routes'!$D$6:$D$1505,MATCH(U77,'Material routes'!$A$6:$A$1505,0)),"MISSING ID")</x:f>
        <x:v>proposal.bio.chitin_fibers</x:v>
      </x:c>
      <x:c r="T77" s="4" t="str">
        <x:f>IFERROR(INDEX('Material routes'!$D$6:$D$1505,MATCH(V77,'Material routes'!$A$6:$A$1505,0)),"MISSING ID")</x:f>
        <x:v>proposal.bio.husk_paper</x:v>
      </x:c>
      <x:c r="U77" s="4" t="str">
        <x:v>outline.input.30</x:v>
      </x:c>
      <x:c r="V77" s="4" t="str">
        <x:v>outline.output.30</x:v>
      </x:c>
    </x:row>
    <x:row r="78" ht="85" customHeight="1">
      <x:c r="A78" s="4" t="str">
        <x:f>IFERROR(INDEX('Material routes'!$E$6:$E$1505,MATCH(U78,'Material routes'!$A$6:$A$1505,0)),"MISSING ID")</x:f>
        <x:v>Scraped icore fibers</x:v>
      </x:c>
      <x:c r="B78" s="4" t="str">
        <x:f>IFERROR(INDEX('Material routes'!$F$6:$F$1505,MATCH(U78,'Material routes'!$A$6:$A$1505,0)),"MISSING ID")</x:f>
        <x:v>T0</x:v>
      </x:c>
      <x:c r="C78" s="4" t="str">
        <x:f>IFERROR(INDEX('Material routes'!$H$6:$H$1505,MATCH(U78,'Material routes'!$A$6:$A$1505,0)),"MISSING ID")</x:f>
        <x:v>Raw material</x:v>
      </x:c>
      <x:c r="D78" s="4" t="str">
        <x:f>IFERROR(INDEX('Material routes'!$G$6:$G$1505,MATCH(U78,'Material routes'!$A$6:$A$1505,0)),"MISSING ID")</x:f>
        <x:v>Biological resources</x:v>
      </x:c>
      <x:c r="E78" s="4" t="str">
        <x:f>IFERROR(INDEX('Material routes'!$C$6:$C$1505,MATCH(U78,'Material routes'!$A$6:$A$1505,0)),"MISSING ID")</x:f>
        <x:v>Ingredient candidate</x:v>
      </x:c>
      <x:c r="F78" s="4" t="str">
        <x:f>IFERROR(INDEX('Material routes'!$E$6:$E$1505,MATCH(V78,'Material routes'!$A$6:$A$1505,0)),"MISSING ID")</x:f>
        <x:v>Husk-fiber paper</x:v>
      </x:c>
      <x:c r="G78" s="4" t="str">
        <x:f>IFERROR(INDEX('Material routes'!$F$6:$F$1505,MATCH(V78,'Material routes'!$A$6:$A$1505,0)),"MISSING ID")</x:f>
        <x:v>T2</x:v>
      </x:c>
      <x:c r="H78" s="4" t="str">
        <x:f>IFERROR(INDEX('Material routes'!$H$6:$H$1505,MATCH(V78,'Material routes'!$A$6:$A$1505,0)),"MISSING ID")</x:f>
        <x:v>Processed material</x:v>
      </x:c>
      <x:c r="I78" s="4" t="str">
        <x:f>IFERROR(INDEX('Material routes'!$G$6:$G$1505,MATCH(V78,'Material routes'!$A$6:$A$1505,0)),"MISSING ID")</x:f>
        <x:v>Crafting components</x:v>
      </x:c>
      <x:c r="J78" s="4" t="str">
        <x:f>IFERROR(INDEX('Material routes'!$B$6:$B$1505,MATCH(U78,'Material routes'!$A$6:$A$1505,0)),"MISSING ID")</x:f>
        <x:v>outline.resource_chain.31</x:v>
      </x:c>
      <x:c r="K78" s="4" t="str">
        <x:f>IFERROR(INDEX('Crafting recipes'!$C$6:$C$1005,MATCH(J78,'Crafting recipes'!$A$6:$A$1005,0)),"MISSING ID")</x:f>
        <x:v>Material refinement</x:v>
      </x:c>
      <x:c r="L78" s="4" t="str">
        <x:f>IFERROR(INDEX('Material routes'!$K$6:$K$1505,MATCH(U78,'Material routes'!$A$6:$A$1505,0)),"MISSING ID")</x:f>
        <x:v>Needs tier review</x:v>
      </x:c>
      <x:c r="M78" s="4" t="str">
        <x:f>IFERROR(INDEX('Material routes'!$M$6:$M$1505,MATCH(U78,'Material routes'!$A$6:$A$1505,0)),"MISSING ID")</x:f>
        <x:v>Concept outline</x:v>
      </x:c>
      <x:c r="N78" s="4" t="str">
        <x:f>IF(IFERROR(INDEX('Material routes'!$I$6:$I$1005,MATCH(U78,'Material routes'!$A$6:$A$1005,0)),"MISSING ID")=0,"",IFERROR(INDEX('Material routes'!$I$6:$I$1005,MATCH(U78,'Material routes'!$A$6:$A$1005,0)),"MISSING ID"))</x:f>
      </x:c>
      <x:c r="O78" s="4" t="str">
        <x:f>IFERROR(INDEX('Material routes'!$J$6:$J$1505,MATCH(U78,'Material routes'!$A$6:$A$1505,0)),"MISSING ID")</x:f>
        <x:v>Unspecified</x:v>
      </x:c>
      <x:c r="P78" s="4" t="str">
        <x:f>IF(IFERROR(INDEX('Material routes'!$I$6:$I$1005,MATCH(V78,'Material routes'!$A$6:$A$1005,0)),"MISSING ID")=0,"",IFERROR(INDEX('Material routes'!$I$6:$I$1005,MATCH(V78,'Material routes'!$A$6:$A$1005,0)),"MISSING ID"))</x:f>
      </x:c>
      <x:c r="Q78" s="4" t="str">
        <x:f>IFERROR(INDEX('Material routes'!$J$6:$J$1505,MATCH(V78,'Material routes'!$A$6:$A$1505,0)),"MISSING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routes'!$D$6:$D$1505,MATCH(U78,'Material routes'!$A$6:$A$1505,0)),"MISSING ID")</x:f>
        <x:v>proposal.bio.icore_fibers</x:v>
      </x:c>
      <x:c r="T78" s="4" t="str">
        <x:f>IFERROR(INDEX('Material routes'!$D$6:$D$1505,MATCH(V78,'Material routes'!$A$6:$A$1505,0)),"MISSING ID")</x:f>
        <x:v>proposal.bio.husk_paper</x:v>
      </x:c>
      <x:c r="U78" s="4" t="str">
        <x:v>outline.input.31</x:v>
      </x:c>
      <x:c r="V78" s="4" t="str">
        <x:v>outline.output.31</x:v>
      </x:c>
    </x:row>
    <x:row r="79" ht="85" customHeight="1">
      <x:c r="A79" s="4" t="str">
        <x:f>IFERROR(INDEX('Material routes'!$E$6:$E$1505,MATCH(U79,'Material routes'!$A$6:$A$1505,0)),"MISSING ID")</x:f>
        <x:v>Scraped chitin fibers</x:v>
      </x:c>
      <x:c r="B79" s="4" t="str">
        <x:f>IFERROR(INDEX('Material routes'!$F$6:$F$1505,MATCH(U79,'Material routes'!$A$6:$A$1505,0)),"MISSING ID")</x:f>
        <x:v>T0</x:v>
      </x:c>
      <x:c r="C79" s="4" t="str">
        <x:f>IFERROR(INDEX('Material routes'!$H$6:$H$1505,MATCH(U79,'Material routes'!$A$6:$A$1505,0)),"MISSING ID")</x:f>
        <x:v>Raw material</x:v>
      </x:c>
      <x:c r="D79" s="4" t="str">
        <x:f>IFERROR(INDEX('Material routes'!$G$6:$G$1505,MATCH(U79,'Material routes'!$A$6:$A$1505,0)),"MISSING ID")</x:f>
        <x:v>Biological resources</x:v>
      </x:c>
      <x:c r="E79" s="4" t="str">
        <x:f>IFERROR(INDEX('Material routes'!$C$6:$C$1505,MATCH(U79,'Material routes'!$A$6:$A$1505,0)),"MISSING ID")</x:f>
        <x:v>Ingredient candidate</x:v>
      </x:c>
      <x:c r="F79" s="4" t="str">
        <x:f>IFERROR(INDEX('Material routes'!$E$6:$E$1505,MATCH(V79,'Material routes'!$A$6:$A$1505,0)),"MISSING ID")</x:f>
        <x:v>Pressed husk-fiber textile material</x:v>
      </x:c>
      <x:c r="G79" s="4" t="str">
        <x:f>IFERROR(INDEX('Material routes'!$F$6:$F$1505,MATCH(V79,'Material routes'!$A$6:$A$1505,0)),"MISSING ID")</x:f>
        <x:v>T1</x:v>
      </x:c>
      <x:c r="H79" s="4" t="str">
        <x:f>IFERROR(INDEX('Material routes'!$H$6:$H$1505,MATCH(V79,'Material routes'!$A$6:$A$1505,0)),"MISSING ID")</x:f>
        <x:v>Processed material</x:v>
      </x:c>
      <x:c r="I79" s="4" t="str">
        <x:f>IFERROR(INDEX('Material routes'!$G$6:$G$1505,MATCH(V79,'Material routes'!$A$6:$A$1505,0)),"MISSING ID")</x:f>
        <x:v>Crafting components</x:v>
      </x:c>
      <x:c r="J79" s="4" t="str">
        <x:f>IFERROR(INDEX('Material routes'!$B$6:$B$1505,MATCH(U79,'Material routes'!$A$6:$A$1505,0)),"MISSING ID")</x:f>
        <x:v>outline.resource_chain.32</x:v>
      </x:c>
      <x:c r="K79" s="4" t="str">
        <x:f>IFERROR(INDEX('Crafting recipes'!$C$6:$C$1005,MATCH(J79,'Crafting recipes'!$A$6:$A$1005,0)),"MISSING ID")</x:f>
        <x:v>Material refinement</x:v>
      </x:c>
      <x:c r="L79" s="4" t="str">
        <x:f>IFERROR(INDEX('Material routes'!$K$6:$K$1505,MATCH(U79,'Material routes'!$A$6:$A$1505,0)),"MISSING ID")</x:f>
        <x:v>Concept outline</x:v>
      </x:c>
      <x:c r="M79" s="4" t="str">
        <x:f>IFERROR(INDEX('Material routes'!$M$6:$M$1505,MATCH(U79,'Material routes'!$A$6:$A$1505,0)),"MISSING ID")</x:f>
        <x:v>Concept outline</x:v>
      </x:c>
      <x:c r="N79" s="4" t="str">
        <x:f>IF(IFERROR(INDEX('Material routes'!$I$6:$I$1005,MATCH(U79,'Material routes'!$A$6:$A$1005,0)),"MISSING ID")=0,"",IFERROR(INDEX('Material routes'!$I$6:$I$1005,MATCH(U79,'Material routes'!$A$6:$A$1005,0)),"MISSING ID"))</x:f>
      </x:c>
      <x:c r="O79" s="4" t="str">
        <x:f>IFERROR(INDEX('Material routes'!$J$6:$J$1505,MATCH(U79,'Material routes'!$A$6:$A$1505,0)),"MISSING ID")</x:f>
        <x:v>Unspecified</x:v>
      </x:c>
      <x:c r="P79" s="4" t="str">
        <x:f>IF(IFERROR(INDEX('Material routes'!$I$6:$I$1005,MATCH(V79,'Material routes'!$A$6:$A$1005,0)),"MISSING ID")=0,"",IFERROR(INDEX('Material routes'!$I$6:$I$1005,MATCH(V79,'Material routes'!$A$6:$A$1005,0)),"MISSING ID"))</x:f>
      </x:c>
      <x:c r="Q79" s="4" t="str">
        <x:f>IFERROR(INDEX('Material routes'!$J$6:$J$1505,MATCH(V79,'Material routes'!$A$6:$A$1505,0)),"MISSING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routes'!$D$6:$D$1505,MATCH(U79,'Material routes'!$A$6:$A$1505,0)),"MISSING ID")</x:f>
        <x:v>proposal.bio.chitin_fibers</x:v>
      </x:c>
      <x:c r="T79" s="4" t="str">
        <x:f>IFERROR(INDEX('Material routes'!$D$6:$D$1505,MATCH(V79,'Material routes'!$A$6:$A$1505,0)),"MISSING ID")</x:f>
        <x:v>proposal.bio.pressed_husk</x:v>
      </x:c>
      <x:c r="U79" s="4" t="str">
        <x:v>outline.input.32</x:v>
      </x:c>
      <x:c r="V79" s="4" t="str">
        <x:v>outline.output.32</x:v>
      </x:c>
    </x:row>
    <x:row r="80" ht="85" customHeight="1">
      <x:c r="A80" s="4" t="str">
        <x:f>IFERROR(INDEX('Material routes'!$E$6:$E$1505,MATCH(U80,'Material routes'!$A$6:$A$1505,0)),"MISSING ID")</x:f>
        <x:v>Husk-fiber paper</x:v>
      </x:c>
      <x:c r="B80" s="4" t="str">
        <x:f>IFERROR(INDEX('Material routes'!$F$6:$F$1505,MATCH(U80,'Material routes'!$A$6:$A$1505,0)),"MISSING ID")</x:f>
        <x:v>T2</x:v>
      </x:c>
      <x:c r="C80" s="4" t="str">
        <x:f>IFERROR(INDEX('Material routes'!$H$6:$H$1505,MATCH(U80,'Material routes'!$A$6:$A$1505,0)),"MISSING ID")</x:f>
        <x:v>Processed material</x:v>
      </x:c>
      <x:c r="D80" s="4" t="str">
        <x:f>IFERROR(INDEX('Material routes'!$G$6:$G$1505,MATCH(U80,'Material routes'!$A$6:$A$1505,0)),"MISSING ID")</x:f>
        <x:v>Crafting components</x:v>
      </x:c>
      <x:c r="E80" s="4" t="str">
        <x:f>IFERROR(INDEX('Material routes'!$C$6:$C$1505,MATCH(U80,'Material routes'!$A$6:$A$1505,0)),"MISSING ID")</x:f>
        <x:v>Ingredient candidate</x:v>
      </x:c>
      <x:c r="F80" s="4" t="str">
        <x:f>IFERROR(INDEX('Material routes'!$E$6:$E$1505,MATCH(V80,'Material routes'!$A$6:$A$1505,0)),"MISSING ID")</x:f>
        <x:v>Husk-paper prayer leaf</x:v>
      </x:c>
      <x:c r="G80" s="4" t="str">
        <x:f>IFERROR(INDEX('Material routes'!$F$6:$F$1505,MATCH(V80,'Material routes'!$A$6:$A$1505,0)),"MISSING ID")</x:f>
        <x:v>Not applicable</x:v>
      </x:c>
      <x:c r="H80" s="4" t="str">
        <x:f>IFERROR(INDEX('Material routes'!$H$6:$H$1505,MATCH(V80,'Material routes'!$A$6:$A$1505,0)),"MISSING ID")</x:f>
        <x:v>Document</x:v>
      </x:c>
      <x:c r="I80" s="4" t="str">
        <x:f>IFERROR(INDEX('Material routes'!$G$6:$G$1505,MATCH(V80,'Material routes'!$A$6:$A$1505,0)),"MISSING ID")</x:f>
        <x:v>Cultural objects</x:v>
      </x:c>
      <x:c r="J80" s="4" t="str">
        <x:f>IFERROR(INDEX('Material routes'!$B$6:$B$1505,MATCH(U80,'Material routes'!$A$6:$A$1505,0)),"MISSING ID")</x:f>
        <x:v>design.finished.prayer_leaf</x:v>
      </x:c>
      <x:c r="K80" s="4" t="str">
        <x:f>IFERROR(INDEX('Crafting recipes'!$C$6:$C$1005,MATCH(J80,'Crafting recipes'!$A$6:$A$1005,0)),"MISSING ID")</x:f>
        <x:v>Finished-item crafting</x:v>
      </x:c>
      <x:c r="L80" s="4" t="str">
        <x:f>IFERROR(INDEX('Material routes'!$K$6:$K$1505,MATCH(U80,'Material routes'!$A$6:$A$1505,0)),"MISSING ID")</x:f>
        <x:v>Proposal</x:v>
      </x:c>
      <x:c r="M80" s="4" t="str">
        <x:f>IFERROR(INDEX('Material routes'!$M$6:$M$1505,MATCH(U80,'Material routes'!$A$6:$A$1505,0)),"MISSING ID")</x:f>
        <x:v>Partial proposal</x:v>
      </x:c>
      <x:c r="N80" s="4" t="str">
        <x:f>IF(IFERROR(INDEX('Material routes'!$I$6:$I$1005,MATCH(U80,'Material routes'!$A$6:$A$1005,0)),"MISSING ID")=0,"",IFERROR(INDEX('Material routes'!$I$6:$I$1005,MATCH(U80,'Material routes'!$A$6:$A$1005,0)),"MISSING ID"))</x:f>
      </x:c>
      <x:c r="O80" s="4" t="str">
        <x:f>IFERROR(INDEX('Material routes'!$J$6:$J$1505,MATCH(U80,'Material routes'!$A$6:$A$1505,0)),"MISSING ID")</x:f>
        <x:v>Unspecified</x:v>
      </x:c>
      <x:c r="P80" s="4" t="str">
        <x:f>IF(IFERROR(INDEX('Material routes'!$I$6:$I$1005,MATCH(V80,'Material routes'!$A$6:$A$1005,0)),"MISSING ID")=0,"",IFERROR(INDEX('Material routes'!$I$6:$I$1005,MATCH(V80,'Material routes'!$A$6:$A$1005,0)),"MISSING ID"))</x:f>
      </x:c>
      <x:c r="Q80" s="4" t="str">
        <x:f>IFERROR(INDEX('Material routes'!$J$6:$J$1505,MATCH(V80,'Material routes'!$A$6:$A$1505,0)),"MISSING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routes'!$D$6:$D$1505,MATCH(U80,'Material routes'!$A$6:$A$1505,0)),"MISSING ID")</x:f>
        <x:v>proposal.bio.husk_paper</x:v>
      </x:c>
      <x:c r="T80" s="4" t="str">
        <x:f>IFERROR(INDEX('Material routes'!$D$6:$D$1505,MATCH(V80,'Material routes'!$A$6:$A$1505,0)),"MISSING ID")</x:f>
        <x:v>proposal.culture.prayer_leaf</x:v>
      </x:c>
      <x:c r="U80" s="4" t="str">
        <x:v>finished.input.prayer_leaf</x:v>
      </x:c>
      <x:c r="V80" s="4" t="str">
        <x:v>finished.output.prayer_leaf</x:v>
      </x:c>
    </x:row>
    <x:row r="81" ht="85" customHeight="1">
      <x:c r="A81" s="4" t="str">
        <x:f>IFERROR(INDEX('Material routes'!$E$6:$E$1505,MATCH(U81,'Material routes'!$A$6:$A$1505,0)),"MISSING ID")</x:f>
        <x:v>Shell laminate</x:v>
      </x:c>
      <x:c r="B81" s="4" t="str">
        <x:f>IFERROR(INDEX('Material routes'!$F$6:$F$1505,MATCH(U81,'Material routes'!$A$6:$A$1505,0)),"MISSING ID")</x:f>
        <x:v>T2</x:v>
      </x:c>
      <x:c r="C81" s="4" t="str">
        <x:f>IFERROR(INDEX('Material routes'!$H$6:$H$1505,MATCH(U81,'Material routes'!$A$6:$A$1505,0)),"MISSING ID")</x:f>
        <x:v>Crafting component</x:v>
      </x:c>
      <x:c r="D81" s="4" t="str">
        <x:f>IFERROR(INDEX('Material routes'!$G$6:$G$1505,MATCH(U81,'Material routes'!$A$6:$A$1505,0)),"MISSING ID")</x:f>
        <x:v>Crafting components</x:v>
      </x:c>
      <x:c r="E81" s="4" t="str">
        <x:f>IFERROR(INDEX('Material routes'!$C$6:$C$1505,MATCH(U81,'Material routes'!$A$6:$A$1505,0)),"MISSING ID")</x:f>
        <x:v>Ingredient candidate</x:v>
      </x:c>
      <x:c r="F81" s="4" t="str">
        <x:f>IFERROR(INDEX('Material routes'!$E$6:$E$1505,MATCH(V81,'Material routes'!$A$6:$A$1505,0)),"MISSING ID")</x:f>
        <x:v>Chest armor</x:v>
      </x:c>
      <x:c r="G81" s="4" t="str">
        <x:f>IFERROR(INDEX('Material routes'!$F$6:$F$1505,MATCH(V81,'Material routes'!$A$6:$A$1505,0)),"MISSING ID")</x:f>
        <x:v>Not applicable</x:v>
      </x:c>
      <x:c r="H81" s="4" t="str">
        <x:f>IFERROR(INDEX('Material routes'!$H$6:$H$1505,MATCH(V81,'Material routes'!$A$6:$A$1505,0)),"MISSING ID")</x:f>
        <x:v>Armor</x:v>
      </x:c>
      <x:c r="I81" s="4" t="str">
        <x:f>IFERROR(INDEX('Material routes'!$G$6:$G$1505,MATCH(V81,'Material routes'!$A$6:$A$1505,0)),"MISSING ID")</x:f>
        <x:v>Equipment</x:v>
      </x:c>
      <x:c r="J81" s="4" t="str">
        <x:f>IFERROR(INDEX('Material routes'!$B$6:$B$1505,MATCH(U81,'Material routes'!$A$6:$A$1505,0)),"MISSING ID")</x:f>
        <x:v>design.finished.shell_armor</x:v>
      </x:c>
      <x:c r="K81" s="4" t="str">
        <x:f>IFERROR(INDEX('Crafting recipes'!$C$6:$C$1005,MATCH(J81,'Crafting recipes'!$A$6:$A$1005,0)),"MISSING ID")</x:f>
        <x:v>Finished-item crafting</x:v>
      </x:c>
      <x:c r="L81" s="4" t="str">
        <x:f>IFERROR(INDEX('Material routes'!$K$6:$K$1505,MATCH(U81,'Material routes'!$A$6:$A$1505,0)),"MISSING ID")</x:f>
        <x:v>Proposal</x:v>
      </x:c>
      <x:c r="M81" s="4" t="str">
        <x:f>IFERROR(INDEX('Material routes'!$M$6:$M$1505,MATCH(U81,'Material routes'!$A$6:$A$1505,0)),"MISSING ID")</x:f>
        <x:v>Partial proposal</x:v>
      </x:c>
      <x:c r="N81" s="4" t="str">
        <x:f>IF(IFERROR(INDEX('Material routes'!$I$6:$I$1005,MATCH(U81,'Material routes'!$A$6:$A$1005,0)),"MISSING ID")=0,"",IFERROR(INDEX('Material routes'!$I$6:$I$1005,MATCH(U81,'Material routes'!$A$6:$A$1005,0)),"MISSING ID"))</x:f>
      </x:c>
      <x:c r="O81" s="4" t="str">
        <x:f>IFERROR(INDEX('Material routes'!$J$6:$J$1505,MATCH(U81,'Material routes'!$A$6:$A$1505,0)),"MISSING ID")</x:f>
        <x:v>Unspecified</x:v>
      </x:c>
      <x:c r="P81" s="4" t="str">
        <x:f>IF(IFERROR(INDEX('Material routes'!$I$6:$I$1005,MATCH(V81,'Material routes'!$A$6:$A$1005,0)),"MISSING ID")=0,"",IFERROR(INDEX('Material routes'!$I$6:$I$1005,MATCH(V81,'Material routes'!$A$6:$A$1005,0)),"MISSING ID"))</x:f>
      </x:c>
      <x:c r="Q81" s="4" t="str">
        <x:f>IFERROR(INDEX('Material routes'!$J$6:$J$1505,MATCH(V81,'Material routes'!$A$6:$A$1505,0)),"MISSING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routes'!$D$6:$D$1505,MATCH(U81,'Material routes'!$A$6:$A$1505,0)),"MISSING ID")</x:f>
        <x:v>proposal.bio.laminate</x:v>
      </x:c>
      <x:c r="T81" s="4" t="str">
        <x:f>IFERROR(INDEX('Material routes'!$D$6:$D$1505,MATCH(V81,'Material routes'!$A$6:$A$1505,0)),"MISSING ID")</x:f>
        <x:v>proposal.gear.chest_armor</x:v>
      </x:c>
      <x:c r="U81" s="4" t="str">
        <x:v>finished.input.shell_armor</x:v>
      </x:c>
      <x:c r="V81" s="4" t="str">
        <x:v>finished.output.shell_armor</x:v>
      </x:c>
    </x:row>
    <x:row r="82" ht="85" customHeight="1">
      <x:c r="A82" s="4" t="str">
        <x:f>IFERROR(INDEX('Material routes'!$E$6:$E$1505,MATCH(U82,'Material routes'!$A$6:$A$1505,0)),"MISSING ID")</x:f>
        <x:v>Prepared ceramic body feed</x:v>
      </x:c>
      <x:c r="B82" s="4" t="str">
        <x:f>IFERROR(INDEX('Material routes'!$F$6:$F$1505,MATCH(U82,'Material routes'!$A$6:$A$1505,0)),"MISSING ID")</x:f>
        <x:v>T1</x:v>
      </x:c>
      <x:c r="C82" s="4" t="str">
        <x:f>IFERROR(INDEX('Material routes'!$H$6:$H$1505,MATCH(U82,'Material routes'!$A$6:$A$1505,0)),"MISSING ID")</x:f>
        <x:v>Processed material</x:v>
      </x:c>
      <x:c r="D82" s="4" t="str">
        <x:f>IFERROR(INDEX('Material routes'!$G$6:$G$1505,MATCH(U82,'Material routes'!$A$6:$A$1505,0)),"MISSING ID")</x:f>
        <x:v>Manufactured stock</x:v>
      </x:c>
      <x:c r="E82" s="4" t="str">
        <x:f>IFERROR(INDEX('Material routes'!$C$6:$C$1505,MATCH(U82,'Material routes'!$A$6:$A$1505,0)),"MISSING ID")</x:f>
        <x:v>Ingredient candidate</x:v>
      </x:c>
      <x:c r="F82" s="4" t="str">
        <x:f>IFERROR(INDEX('Material routes'!$E$6:$E$1505,MATCH(V82,'Material routes'!$A$6:$A$1505,0)),"MISSING ID")</x:f>
        <x:v>Plain ceramic eating bowl</x:v>
      </x:c>
      <x:c r="G82" s="4" t="str">
        <x:f>IFERROR(INDEX('Material routes'!$F$6:$F$1505,MATCH(V82,'Material routes'!$A$6:$A$1505,0)),"MISSING ID")</x:f>
        <x:v>Not applicable</x:v>
      </x:c>
      <x:c r="H82" s="4" t="str">
        <x:f>IFERROR(INDEX('Material routes'!$H$6:$H$1505,MATCH(V82,'Material routes'!$A$6:$A$1505,0)),"MISSING ID")</x:f>
        <x:v>Household utensil</x:v>
      </x:c>
      <x:c r="I82" s="4" t="str">
        <x:f>IFERROR(INDEX('Material routes'!$G$6:$G$1505,MATCH(V82,'Material routes'!$A$6:$A$1505,0)),"MISSING ID")</x:f>
        <x:v>Everyday objects</x:v>
      </x:c>
      <x:c r="J82" s="4" t="str">
        <x:f>IFERROR(INDEX('Material routes'!$B$6:$B$1505,MATCH(U82,'Material routes'!$A$6:$A$1505,0)),"MISSING ID")</x:f>
        <x:v>design.finished.ceramic_bowl</x:v>
      </x:c>
      <x:c r="K82" s="4" t="str">
        <x:f>IFERROR(INDEX('Crafting recipes'!$C$6:$C$1005,MATCH(J82,'Crafting recipes'!$A$6:$A$1005,0)),"MISSING ID")</x:f>
        <x:v>Finished-item crafting</x:v>
      </x:c>
      <x:c r="L82" s="4" t="str">
        <x:f>IFERROR(INDEX('Material routes'!$K$6:$K$1505,MATCH(U82,'Material routes'!$A$6:$A$1505,0)),"MISSING ID")</x:f>
        <x:v>Proposal</x:v>
      </x:c>
      <x:c r="M82" s="4" t="str">
        <x:f>IFERROR(INDEX('Material routes'!$M$6:$M$1505,MATCH(U82,'Material routes'!$A$6:$A$1505,0)),"MISSING ID")</x:f>
        <x:v>Partial proposal</x:v>
      </x:c>
      <x:c r="N82" s="4" t="str">
        <x:f>IF(IFERROR(INDEX('Material routes'!$I$6:$I$1005,MATCH(U82,'Material routes'!$A$6:$A$1005,0)),"MISSING ID")=0,"",IFERROR(INDEX('Material routes'!$I$6:$I$1005,MATCH(U82,'Material routes'!$A$6:$A$1005,0)),"MISSING ID"))</x:f>
      </x:c>
      <x:c r="O82" s="4" t="str">
        <x:f>IFERROR(INDEX('Material routes'!$J$6:$J$1505,MATCH(U82,'Material routes'!$A$6:$A$1505,0)),"MISSING ID")</x:f>
        <x:v>Unspecified</x:v>
      </x:c>
      <x:c r="P82" s="4" t="str">
        <x:f>IF(IFERROR(INDEX('Material routes'!$I$6:$I$1005,MATCH(V82,'Material routes'!$A$6:$A$1005,0)),"MISSING ID")=0,"",IFERROR(INDEX('Material routes'!$I$6:$I$1005,MATCH(V82,'Material routes'!$A$6:$A$1005,0)),"MISSING ID"))</x:f>
      </x:c>
      <x:c r="Q82" s="4" t="str">
        <x:f>IFERROR(INDEX('Material routes'!$J$6:$J$1505,MATCH(V82,'Material routes'!$A$6:$A$1505,0)),"MISSING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routes'!$D$6:$D$1505,MATCH(U82,'Material routes'!$A$6:$A$1505,0)),"MISSING ID")</x:f>
        <x:v>proposal.ceramic.body_feed</x:v>
      </x:c>
      <x:c r="T82" s="4" t="str">
        <x:f>IFERROR(INDEX('Material routes'!$D$6:$D$1505,MATCH(V82,'Material routes'!$A$6:$A$1505,0)),"MISSING ID")</x:f>
        <x:v>proposal.ceramic.bowl</x:v>
      </x:c>
      <x:c r="U82" s="4" t="str">
        <x:v>finished.input.ceramic_bowl</x:v>
      </x:c>
      <x:c r="V82" s="4" t="str">
        <x:v>finished.output.ceramic_bowl</x:v>
      </x:c>
    </x:row>
    <x:row r="83" ht="85" customHeight="1">
      <x:c r="A83" s="4" t="str">
        <x:f>IFERROR(INDEX('Material routes'!$E$6:$E$1505,MATCH(U83,'Material routes'!$A$6:$A$1505,0)),"MISSING ID")</x:f>
        <x:v>Steel stock</x:v>
      </x:c>
      <x:c r="B83" s="4" t="str">
        <x:f>IFERROR(INDEX('Material routes'!$F$6:$F$1505,MATCH(U83,'Material routes'!$A$6:$A$1505,0)),"MISSING ID")</x:f>
        <x:v>T2</x:v>
      </x:c>
      <x:c r="C83" s="4" t="str">
        <x:f>IFERROR(INDEX('Material routes'!$H$6:$H$1505,MATCH(U83,'Material routes'!$A$6:$A$1505,0)),"MISSING ID")</x:f>
        <x:v>Processed material</x:v>
      </x:c>
      <x:c r="D83" s="4" t="str">
        <x:f>IFERROR(INDEX('Material routes'!$G$6:$G$1505,MATCH(U83,'Material routes'!$A$6:$A$1505,0)),"MISSING ID")</x:f>
        <x:v>Manufactured stock</x:v>
      </x:c>
      <x:c r="E83" s="4" t="str">
        <x:f>IFERROR(INDEX('Material routes'!$C$6:$C$1505,MATCH(U83,'Material routes'!$A$6:$A$1505,0)),"MISSING ID")</x:f>
        <x:v>Ingredient candidate</x:v>
      </x:c>
      <x:c r="F83" s="4" t="str">
        <x:f>IFERROR(INDEX('Material routes'!$E$6:$E$1505,MATCH(V83,'Material routes'!$A$6:$A$1505,0)),"MISSING ID")</x:f>
        <x:v>Forging hammer</x:v>
      </x:c>
      <x:c r="G83" s="4" t="str">
        <x:f>IFERROR(INDEX('Material routes'!$F$6:$F$1505,MATCH(V83,'Material routes'!$A$6:$A$1505,0)),"MISSING ID")</x:f>
        <x:v>Not applicable</x:v>
      </x:c>
      <x:c r="H83" s="4" t="str">
        <x:f>IFERROR(INDEX('Material routes'!$H$6:$H$1505,MATCH(V83,'Material routes'!$A$6:$A$1505,0)),"MISSING ID")</x:f>
        <x:v>Tool</x:v>
      </x:c>
      <x:c r="I83" s="4" t="str">
        <x:f>IFERROR(INDEX('Material routes'!$G$6:$G$1505,MATCH(V83,'Material routes'!$A$6:$A$1505,0)),"MISSING ID")</x:f>
        <x:v>Equipment</x:v>
      </x:c>
      <x:c r="J83" s="4" t="str">
        <x:f>IFERROR(INDEX('Material routes'!$B$6:$B$1505,MATCH(U83,'Material routes'!$A$6:$A$1505,0)),"MISSING ID")</x:f>
        <x:v>design.finished.steel_hammer</x:v>
      </x:c>
      <x:c r="K83" s="4" t="str">
        <x:f>IFERROR(INDEX('Crafting recipes'!$C$6:$C$1005,MATCH(J83,'Crafting recipes'!$A$6:$A$1005,0)),"MISSING ID")</x:f>
        <x:v>Finished-item crafting</x:v>
      </x:c>
      <x:c r="L83" s="4" t="str">
        <x:f>IFERROR(INDEX('Material routes'!$K$6:$K$1505,MATCH(U83,'Material routes'!$A$6:$A$1505,0)),"MISSING ID")</x:f>
        <x:v>Proposal</x:v>
      </x:c>
      <x:c r="M83" s="4" t="str">
        <x:f>IFERROR(INDEX('Material routes'!$M$6:$M$1505,MATCH(U83,'Material routes'!$A$6:$A$1505,0)),"MISSING ID")</x:f>
        <x:v>Partial proposal</x:v>
      </x:c>
      <x:c r="N83" s="4" t="str">
        <x:f>IF(IFERROR(INDEX('Material routes'!$I$6:$I$1005,MATCH(U83,'Material routes'!$A$6:$A$1005,0)),"MISSING ID")=0,"",IFERROR(INDEX('Material routes'!$I$6:$I$1005,MATCH(U83,'Material routes'!$A$6:$A$1005,0)),"MISSING ID"))</x:f>
      </x:c>
      <x:c r="O83" s="4" t="str">
        <x:f>IFERROR(INDEX('Material routes'!$J$6:$J$1505,MATCH(U83,'Material routes'!$A$6:$A$1505,0)),"MISSING ID")</x:f>
        <x:v>Unspecified</x:v>
      </x:c>
      <x:c r="P83" s="4" t="str">
        <x:f>IF(IFERROR(INDEX('Material routes'!$I$6:$I$1005,MATCH(V83,'Material routes'!$A$6:$A$1005,0)),"MISSING ID")=0,"",IFERROR(INDEX('Material routes'!$I$6:$I$1005,MATCH(V83,'Material routes'!$A$6:$A$1005,0)),"MISSING ID"))</x:f>
      </x:c>
      <x:c r="Q83" s="4" t="str">
        <x:f>IFERROR(INDEX('Material routes'!$J$6:$J$1505,MATCH(V83,'Material routes'!$A$6:$A$1505,0)),"MISSING ID")</x:f>
        <x:v>Unspecified</x:v>
      </x:c>
      <x:c r="R83" s="4" t="str">
        <x:f>IF(L83="Withheld","Withheld premise",IF(E83="Tool candidate","Reusable prerequisite",IF(K83="Raw entry preparation","Entry-resource preparation",IF(G83="Not applicable",IF(IFERROR(INDEX('Items'!$AI$6:$AI$1005,MATCH(T83,'Items'!$A$6:$A$1005,0)),"MISSING ID")="Finished item","Finished endpoint",IF(IFERROR(INDEX('Items'!$AI$6:$AI$1005,MATCH(T83,'Items'!$A$6:$A$1005,0)),"MISSING ID")="Currency","Currency / no refinement tier","Recovered output / tier not applicable")),IF(OR(IFERROR(INDEX('Crafting recipes'!$H$6:$H$1005,MATCH(J83,'Crafting recipes'!$A$6:$A$1005,0)),"Unassigned")="Unassigned",G83="Unassigned"),"Tier unresolved",IF(IFERROR(VALUE(RIGHT(G83,1))-VALUE(RIGHT(IFERROR(INDEX('Crafting recipes'!$H$6:$H$1005,MATCH(J83,'Crafting recipes'!$A$6:$A$1005,0)),"Unassigned"),1)),0)=1,IF(B83=IFERROR(INDEX('Crafting recipes'!$H$6:$H$1005,MATCH(J83,'Crafting recipes'!$A$6:$A$1005,0)),"Unassigned"),"Advances one material tier","Lower-tier ingredient; route advances one tier"),"Needs tier review"))))))</x:f>
        <x:v>Finished endpoint</x:v>
      </x:c>
      <x:c r="S83" s="4" t="str">
        <x:f>IFERROR(INDEX('Material routes'!$D$6:$D$1505,MATCH(U83,'Material routes'!$A$6:$A$1505,0)),"MISSING ID")</x:f>
        <x:v>author.metallurgy.steel_stock</x:v>
      </x:c>
      <x:c r="T83" s="4" t="str">
        <x:f>IFERROR(INDEX('Material routes'!$D$6:$D$1505,MATCH(V83,'Material routes'!$A$6:$A$1505,0)),"MISSING ID")</x:f>
        <x:v>author.forging.hammer</x:v>
      </x:c>
      <x:c r="U83" s="4" t="str">
        <x:v>finished.input.steel_hammer</x:v>
      </x:c>
      <x:c r="V83" s="4" t="str">
        <x:v>finished.output.steel_hammer</x:v>
      </x:c>
    </x:row>
    <x:row r="84" ht="85" customHeight="1">
      <x:c r="A84" s="4" t="str">
        <x:f>IFERROR(INDEX('Material routes'!$E$6:$E$1505,MATCH(U84,'Material routes'!$A$6:$A$1505,0)),"MISSING ID")</x:f>
        <x:v>Anvil</x:v>
      </x:c>
      <x:c r="B84" s="4" t="str">
        <x:f>IFERROR(INDEX('Material routes'!$F$6:$F$1505,MATCH(U84,'Material routes'!$A$6:$A$1505,0)),"MISSING ID")</x:f>
        <x:v>Not applicable</x:v>
      </x:c>
      <x:c r="C84" s="4" t="str">
        <x:f>IFERROR(INDEX('Material routes'!$H$6:$H$1505,MATCH(U84,'Material routes'!$A$6:$A$1505,0)),"MISSING ID")</x:f>
        <x:v>Tool</x:v>
      </x:c>
      <x:c r="D84" s="4" t="str">
        <x:f>IFERROR(INDEX('Material routes'!$G$6:$G$1505,MATCH(U84,'Material routes'!$A$6:$A$1505,0)),"MISSING ID")</x:f>
        <x:v>Equipment</x:v>
      </x:c>
      <x:c r="E84" s="4" t="str">
        <x:f>IFERROR(INDEX('Material routes'!$C$6:$C$1505,MATCH(U84,'Material routes'!$A$6:$A$1505,0)),"MISSING ID")</x:f>
        <x:v>Tool candidate</x:v>
      </x:c>
      <x:c r="F84" s="4" t="str">
        <x:f>IFERROR(INDEX('Material routes'!$E$6:$E$1505,MATCH(V84,'Material routes'!$A$6:$A$1505,0)),"MISSING ID")</x:f>
        <x:v>Forging hammer</x:v>
      </x:c>
      <x:c r="G84" s="4" t="str">
        <x:f>IFERROR(INDEX('Material routes'!$F$6:$F$1505,MATCH(V84,'Material routes'!$A$6:$A$1505,0)),"MISSING ID")</x:f>
        <x:v>Not applicable</x:v>
      </x:c>
      <x:c r="H84" s="4" t="str">
        <x:f>IFERROR(INDEX('Material routes'!$H$6:$H$1505,MATCH(V84,'Material routes'!$A$6:$A$1505,0)),"MISSING ID")</x:f>
        <x:v>Tool</x:v>
      </x:c>
      <x:c r="I84" s="4" t="str">
        <x:f>IFERROR(INDEX('Material routes'!$G$6:$G$1505,MATCH(V84,'Material routes'!$A$6:$A$1505,0)),"MISSING ID")</x:f>
        <x:v>Equipment</x:v>
      </x:c>
      <x:c r="J84" s="4" t="str">
        <x:f>IFERROR(INDEX('Material routes'!$B$6:$B$1505,MATCH(U84,'Material routes'!$A$6:$A$1505,0)),"MISSING ID")</x:f>
        <x:v>design.finished.steel_hammer</x:v>
      </x:c>
      <x:c r="K84" s="4" t="str">
        <x:f>IFERROR(INDEX('Crafting recipes'!$C$6:$C$1005,MATCH(J84,'Crafting recipes'!$A$6:$A$1005,0)),"MISSING ID")</x:f>
        <x:v>Finished-item crafting</x:v>
      </x:c>
      <x:c r="L84" s="4" t="str">
        <x:f>IFERROR(INDEX('Material routes'!$K$6:$K$1505,MATCH(U84,'Material routes'!$A$6:$A$1505,0)),"MISSING ID")</x:f>
        <x:v>Proposal</x:v>
      </x:c>
      <x:c r="M84" s="4" t="str">
        <x:f>IFERROR(INDEX('Material routes'!$M$6:$M$1505,MATCH(U84,'Material routes'!$A$6:$A$1505,0)),"MISSING ID")</x:f>
        <x:v>Partial proposal</x:v>
      </x:c>
      <x:c r="N84" s="4" t="str">
        <x:f>IF(IFERROR(INDEX('Material routes'!$I$6:$I$1005,MATCH(U84,'Material routes'!$A$6:$A$1005,0)),"MISSING ID")=0,"",IFERROR(INDEX('Material routes'!$I$6:$I$1005,MATCH(U84,'Material routes'!$A$6:$A$1005,0)),"MISSING ID"))</x:f>
      </x:c>
      <x:c r="O84" s="4" t="str">
        <x:f>IFERROR(INDEX('Material routes'!$J$6:$J$1505,MATCH(U84,'Material routes'!$A$6:$A$1505,0)),"MISSING ID")</x:f>
        <x:v>Unspecified</x:v>
      </x:c>
      <x:c r="P84" s="4" t="str">
        <x:f>IF(IFERROR(INDEX('Material routes'!$I$6:$I$1005,MATCH(V84,'Material routes'!$A$6:$A$1005,0)),"MISSING ID")=0,"",IFERROR(INDEX('Material routes'!$I$6:$I$1005,MATCH(V84,'Material routes'!$A$6:$A$1005,0)),"MISSING ID"))</x:f>
      </x:c>
      <x:c r="Q84" s="4" t="str">
        <x:f>IFERROR(INDEX('Material routes'!$J$6:$J$1505,MATCH(V84,'Material routes'!$A$6:$A$1505,0)),"MISSING ID")</x:f>
        <x:v>Unspecified</x:v>
      </x:c>
      <x:c r="R84" s="4" t="str">
        <x:f>IF(L84="Withheld","Withheld premise",IF(E84="Tool candidate","Reusable prerequisite",IF(K84="Raw entry preparation","Entry-resource preparation",IF(G84="Not applicable",IF(IFERROR(INDEX('Items'!$AI$6:$AI$1005,MATCH(T84,'Items'!$A$6:$A$1005,0)),"MISSING ID")="Finished item","Finished endpoint",IF(IFERROR(INDEX('Items'!$AI$6:$AI$1005,MATCH(T84,'Items'!$A$6:$A$1005,0)),"MISSING ID")="Currency","Currency / no refinement tier","Recovered output / tier not applicable")),IF(OR(IFERROR(INDEX('Crafting recipes'!$H$6:$H$1005,MATCH(J84,'Crafting recipes'!$A$6:$A$1005,0)),"Unassigned")="Unassigned",G84="Unassigned"),"Tier unresolved",IF(IFERROR(VALUE(RIGHT(G84,1))-VALUE(RIGHT(IFERROR(INDEX('Crafting recipes'!$H$6:$H$1005,MATCH(J84,'Crafting recipes'!$A$6:$A$1005,0)),"Unassigned"),1)),0)=1,IF(B84=IFERROR(INDEX('Crafting recipes'!$H$6:$H$1005,MATCH(J84,'Crafting recipes'!$A$6:$A$1005,0)),"Unassigned"),"Advances one material tier","Lower-tier ingredient; route advances one tier"),"Needs tier review"))))))</x:f>
        <x:v>Reusable prerequisite</x:v>
      </x:c>
      <x:c r="S84" s="4" t="str">
        <x:f>IFERROR(INDEX('Material routes'!$D$6:$D$1505,MATCH(U84,'Material routes'!$A$6:$A$1505,0)),"MISSING ID")</x:f>
        <x:v>author.forging.anvil</x:v>
      </x:c>
      <x:c r="T84" s="4" t="str">
        <x:f>IFERROR(INDEX('Material routes'!$D$6:$D$1505,MATCH(V84,'Material routes'!$A$6:$A$1505,0)),"MISSING ID")</x:f>
        <x:v>author.forging.hammer</x:v>
      </x:c>
      <x:c r="U84" s="4" t="str">
        <x:v>finished.tool.anvil</x:v>
      </x:c>
      <x:c r="V84" s="4" t="str">
        <x:v>finished.output.steel_hammer</x:v>
      </x:c>
    </x:row>
    <x:row r="85" ht="105" customHeight="1">
      <x:c r="A85" s="4" t="str">
        <x:f>IFERROR(INDEX('Material routes'!$E$6:$E$1505,MATCH(U85,'Material routes'!$A$6:$A$1505,0)),"MISSING ID")</x:f>
        <x:v>Raw borate minerals</x:v>
      </x:c>
      <x:c r="B85" s="4" t="str">
        <x:f>IFERROR(INDEX('Material routes'!$F$6:$F$1505,MATCH(U85,'Material routes'!$A$6:$A$1505,0)),"MISSING ID")</x:f>
        <x:v>T0</x:v>
      </x:c>
      <x:c r="C85" s="4" t="str">
        <x:f>IFERROR(INDEX('Material routes'!$H$6:$H$1505,MATCH(U85,'Material routes'!$A$6:$A$1505,0)),"MISSING ID")</x:f>
        <x:v>Raw material</x:v>
      </x:c>
      <x:c r="D85" s="4" t="str">
        <x:f>IFERROR(INDEX('Material routes'!$G$6:$G$1505,MATCH(U85,'Material routes'!$A$6:$A$1505,0)),"MISSING ID")</x:f>
        <x:v>Mineral resources</x:v>
      </x:c>
      <x:c r="E85" s="4" t="str">
        <x:f>IFERROR(INDEX('Material routes'!$C$6:$C$1505,MATCH(U85,'Material routes'!$A$6:$A$1505,0)),"MISSING ID")</x:f>
        <x:v>Ingredient candidate</x:v>
      </x:c>
      <x:c r="F85" s="4" t="str">
        <x:f>IFERROR(INDEX('Material routes'!$E$6:$E$1505,MATCH(V85,'Material routes'!$A$6:$A$1505,0)),"MISSING ID")</x:f>
        <x:v>Prepared metallurgical flux</x:v>
      </x:c>
      <x:c r="G85" s="4" t="str">
        <x:f>IFERROR(INDEX('Material routes'!$F$6:$F$1505,MATCH(V85,'Material routes'!$A$6:$A$1505,0)),"MISSING ID")</x:f>
        <x:v>T1</x:v>
      </x:c>
      <x:c r="H85" s="4" t="str">
        <x:f>IFERROR(INDEX('Material routes'!$H$6:$H$1505,MATCH(V85,'Material routes'!$A$6:$A$1505,0)),"MISSING ID")</x:f>
        <x:v>Processed material</x:v>
      </x:c>
      <x:c r="I85" s="4" t="str">
        <x:f>IFERROR(INDEX('Material routes'!$G$6:$G$1505,MATCH(V85,'Material routes'!$A$6:$A$1505,0)),"MISSING ID")</x:f>
        <x:v>Processing agents</x:v>
      </x:c>
      <x:c r="J85" s="4" t="str">
        <x:f>IFERROR(INDEX('Material routes'!$B$6:$B$1505,MATCH(U85,'Material routes'!$A$6:$A$1505,0)),"MISSING ID")</x:f>
        <x:v>design.branch.branch.flux</x:v>
      </x:c>
      <x:c r="K85" s="4" t="str">
        <x:f>IFERROR(INDEX('Crafting recipes'!$C$6:$C$1005,MATCH(J85,'Crafting recipes'!$A$6:$A$1005,0)),"MISSING ID")</x:f>
        <x:v>Material refinement</x:v>
      </x:c>
      <x:c r="L85" s="4" t="str">
        <x:f>IFERROR(INDEX('Material routes'!$K$6:$K$1505,MATCH(U85,'Material routes'!$A$6:$A$1505,0)),"MISSING ID")</x:f>
        <x:v>Proposal</x:v>
      </x:c>
      <x:c r="M85" s="4" t="str">
        <x:f>IFERROR(INDEX('Material routes'!$M$6:$M$1505,MATCH(U85,'Material routes'!$A$6:$A$1505,0)),"MISSING ID")</x:f>
        <x:v>Partial proposal</x:v>
      </x:c>
      <x:c r="N85" s="4" t="str">
        <x:f>IF(IFERROR(INDEX('Material routes'!$I$6:$I$1005,MATCH(U85,'Material routes'!$A$6:$A$1005,0)),"MISSING ID")=0,"",IFERROR(INDEX('Material routes'!$I$6:$I$1005,MATCH(U85,'Material routes'!$A$6:$A$1005,0)),"MISSING ID"))</x:f>
      </x:c>
      <x:c r="O85" s="4" t="str">
        <x:f>IFERROR(INDEX('Material routes'!$J$6:$J$1505,MATCH(U85,'Material routes'!$A$6:$A$1505,0)),"MISSING ID")</x:f>
        <x:v>Unspecified</x:v>
      </x:c>
      <x:c r="P85" s="4" t="str">
        <x:f>IF(IFERROR(INDEX('Material routes'!$I$6:$I$1005,MATCH(V85,'Material routes'!$A$6:$A$1005,0)),"MISSING ID")=0,"",IFERROR(INDEX('Material routes'!$I$6:$I$1005,MATCH(V85,'Material routes'!$A$6:$A$1005,0)),"MISSING ID"))</x:f>
      </x:c>
      <x:c r="Q85" s="4" t="str">
        <x:f>IFERROR(INDEX('Material routes'!$J$6:$J$1505,MATCH(V85,'Material routes'!$A$6:$A$1505,0)),"MISSING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routes'!$D$6:$D$1505,MATCH(U85,'Material routes'!$A$6:$A$1505,0)),"MISSING ID")</x:f>
        <x:v>proposal.natural.borate</x:v>
      </x:c>
      <x:c r="T85" s="4" t="str">
        <x:f>IFERROR(INDEX('Material routes'!$D$6:$D$1505,MATCH(V85,'Material routes'!$A$6:$A$1505,0)),"MISSING ID")</x:f>
        <x:v>proposal.branch.flux</x:v>
      </x:c>
      <x:c r="U85" s="4" t="str">
        <x:v>design.branch.branch.flux.in.1</x:v>
      </x:c>
      <x:c r="V85" s="4" t="str">
        <x:v>design.branch.branch.flux.out</x:v>
      </x:c>
    </x:row>
    <x:row r="86" ht="105" customHeight="1">
      <x:c r="A86" s="4" t="str">
        <x:f>IFERROR(INDEX('Material routes'!$E$6:$E$1505,MATCH(U86,'Material routes'!$A$6:$A$1505,0)),"MISSING ID")</x:f>
        <x:v>Carbonate stone</x:v>
      </x:c>
      <x:c r="B86" s="4" t="str">
        <x:f>IFERROR(INDEX('Material routes'!$F$6:$F$1505,MATCH(U86,'Material routes'!$A$6:$A$1505,0)),"MISSING ID")</x:f>
        <x:v>T0</x:v>
      </x:c>
      <x:c r="C86" s="4" t="str">
        <x:f>IFERROR(INDEX('Material routes'!$H$6:$H$1505,MATCH(U86,'Material routes'!$A$6:$A$1505,0)),"MISSING ID")</x:f>
        <x:v>Raw material</x:v>
      </x:c>
      <x:c r="D86" s="4" t="str">
        <x:f>IFERROR(INDEX('Material routes'!$G$6:$G$1505,MATCH(U86,'Material routes'!$A$6:$A$1505,0)),"MISSING ID")</x:f>
        <x:v>Mineral resources</x:v>
      </x:c>
      <x:c r="E86" s="4" t="str">
        <x:f>IFERROR(INDEX('Material routes'!$C$6:$C$1505,MATCH(U86,'Material routes'!$A$6:$A$1505,0)),"MISSING ID")</x:f>
        <x:v>Ingredient candidate</x:v>
      </x:c>
      <x:c r="F86" s="4" t="str">
        <x:f>IFERROR(INDEX('Material routes'!$E$6:$E$1505,MATCH(V86,'Material routes'!$A$6:$A$1505,0)),"MISSING ID")</x:f>
        <x:v>Prepared metallurgical flux</x:v>
      </x:c>
      <x:c r="G86" s="4" t="str">
        <x:f>IFERROR(INDEX('Material routes'!$F$6:$F$1505,MATCH(V86,'Material routes'!$A$6:$A$1505,0)),"MISSING ID")</x:f>
        <x:v>T1</x:v>
      </x:c>
      <x:c r="H86" s="4" t="str">
        <x:f>IFERROR(INDEX('Material routes'!$H$6:$H$1505,MATCH(V86,'Material routes'!$A$6:$A$1505,0)),"MISSING ID")</x:f>
        <x:v>Processed material</x:v>
      </x:c>
      <x:c r="I86" s="4" t="str">
        <x:f>IFERROR(INDEX('Material routes'!$G$6:$G$1505,MATCH(V86,'Material routes'!$A$6:$A$1505,0)),"MISSING ID")</x:f>
        <x:v>Processing agents</x:v>
      </x:c>
      <x:c r="J86" s="4" t="str">
        <x:f>IFERROR(INDEX('Material routes'!$B$6:$B$1505,MATCH(U86,'Material routes'!$A$6:$A$1505,0)),"MISSING ID")</x:f>
        <x:v>design.branch.branch.flux</x:v>
      </x:c>
      <x:c r="K86" s="4" t="str">
        <x:f>IFERROR(INDEX('Crafting recipes'!$C$6:$C$1005,MATCH(J86,'Crafting recipes'!$A$6:$A$1005,0)),"MISSING ID")</x:f>
        <x:v>Material refinement</x:v>
      </x:c>
      <x:c r="L86" s="4" t="str">
        <x:f>IFERROR(INDEX('Material routes'!$K$6:$K$1505,MATCH(U86,'Material routes'!$A$6:$A$1505,0)),"MISSING ID")</x:f>
        <x:v>Proposal</x:v>
      </x:c>
      <x:c r="M86" s="4" t="str">
        <x:f>IFERROR(INDEX('Material routes'!$M$6:$M$1505,MATCH(U86,'Material routes'!$A$6:$A$1505,0)),"MISSING ID")</x:f>
        <x:v>Partial proposal</x:v>
      </x:c>
      <x:c r="N86" s="4" t="str">
        <x:f>IF(IFERROR(INDEX('Material routes'!$I$6:$I$1005,MATCH(U86,'Material routes'!$A$6:$A$1005,0)),"MISSING ID")=0,"",IFERROR(INDEX('Material routes'!$I$6:$I$1005,MATCH(U86,'Material routes'!$A$6:$A$1005,0)),"MISSING ID"))</x:f>
      </x:c>
      <x:c r="O86" s="4" t="str">
        <x:f>IFERROR(INDEX('Material routes'!$J$6:$J$1505,MATCH(U86,'Material routes'!$A$6:$A$1505,0)),"MISSING ID")</x:f>
        <x:v>Unspecified</x:v>
      </x:c>
      <x:c r="P86" s="4" t="str">
        <x:f>IF(IFERROR(INDEX('Material routes'!$I$6:$I$1005,MATCH(V86,'Material routes'!$A$6:$A$1005,0)),"MISSING ID")=0,"",IFERROR(INDEX('Material routes'!$I$6:$I$1005,MATCH(V86,'Material routes'!$A$6:$A$1005,0)),"MISSING ID"))</x:f>
      </x:c>
      <x:c r="Q86" s="4" t="str">
        <x:f>IFERROR(INDEX('Material routes'!$J$6:$J$1505,MATCH(V86,'Material routes'!$A$6:$A$1505,0)),"MISSING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routes'!$D$6:$D$1505,MATCH(U86,'Material routes'!$A$6:$A$1505,0)),"MISSING ID")</x:f>
        <x:v>proposal.natural.carbonate</x:v>
      </x:c>
      <x:c r="T86" s="4" t="str">
        <x:f>IFERROR(INDEX('Material routes'!$D$6:$D$1505,MATCH(V86,'Material routes'!$A$6:$A$1505,0)),"MISSING ID")</x:f>
        <x:v>proposal.branch.flux</x:v>
      </x:c>
      <x:c r="U86" s="4" t="str">
        <x:v>design.branch.branch.flux.in.2</x:v>
      </x:c>
      <x:c r="V86" s="4" t="str">
        <x:v>design.branch.branch.flux.out</x:v>
      </x:c>
    </x:row>
    <x:row r="87" ht="105" customHeight="1">
      <x:c r="A87" s="4" t="str">
        <x:f>IFERROR(INDEX('Material routes'!$E$6:$E$1505,MATCH(U87,'Material routes'!$A$6:$A$1505,0)),"MISSING ID")</x:f>
        <x:v>Alumina-rich rock</x:v>
      </x:c>
      <x:c r="B87" s="4" t="str">
        <x:f>IFERROR(INDEX('Material routes'!$F$6:$F$1505,MATCH(U87,'Material routes'!$A$6:$A$1505,0)),"MISSING ID")</x:f>
        <x:v>T0</x:v>
      </x:c>
      <x:c r="C87" s="4" t="str">
        <x:f>IFERROR(INDEX('Material routes'!$H$6:$H$1505,MATCH(U87,'Material routes'!$A$6:$A$1505,0)),"MISSING ID")</x:f>
        <x:v>Raw material</x:v>
      </x:c>
      <x:c r="D87" s="4" t="str">
        <x:f>IFERROR(INDEX('Material routes'!$G$6:$G$1505,MATCH(U87,'Material routes'!$A$6:$A$1505,0)),"MISSING ID")</x:f>
        <x:v>Mineral resources</x:v>
      </x:c>
      <x:c r="E87" s="4" t="str">
        <x:f>IFERROR(INDEX('Material routes'!$C$6:$C$1505,MATCH(U87,'Material routes'!$A$6:$A$1505,0)),"MISSING ID")</x:f>
        <x:v>Ingredient candidate</x:v>
      </x:c>
      <x:c r="F87" s="4" t="str">
        <x:f>IFERROR(INDEX('Material routes'!$E$6:$E$1505,MATCH(V87,'Material routes'!$A$6:$A$1505,0)),"MISSING ID")</x:f>
        <x:v>Graded refractory mineral feed</x:v>
      </x:c>
      <x:c r="G87" s="4" t="str">
        <x:f>IFERROR(INDEX('Material routes'!$F$6:$F$1505,MATCH(V87,'Material routes'!$A$6:$A$1505,0)),"MISSING ID")</x:f>
        <x:v>T1</x:v>
      </x:c>
      <x:c r="H87" s="4" t="str">
        <x:f>IFERROR(INDEX('Material routes'!$H$6:$H$1505,MATCH(V87,'Material routes'!$A$6:$A$1505,0)),"MISSING ID")</x:f>
        <x:v>Processed material</x:v>
      </x:c>
      <x:c r="I87" s="4" t="str">
        <x:f>IFERROR(INDEX('Material routes'!$G$6:$G$1505,MATCH(V87,'Material routes'!$A$6:$A$1505,0)),"MISSING ID")</x:f>
        <x:v>Manufactured stock</x:v>
      </x:c>
      <x:c r="J87" s="4" t="str">
        <x:f>IFERROR(INDEX('Material routes'!$B$6:$B$1505,MATCH(U87,'Material routes'!$A$6:$A$1505,0)),"MISSING ID")</x:f>
        <x:v>design.branch.branch.refractory_feed</x:v>
      </x:c>
      <x:c r="K87" s="4" t="str">
        <x:f>IFERROR(INDEX('Crafting recipes'!$C$6:$C$1005,MATCH(J87,'Crafting recipes'!$A$6:$A$1005,0)),"MISSING ID")</x:f>
        <x:v>Material refinement</x:v>
      </x:c>
      <x:c r="L87" s="4" t="str">
        <x:f>IFERROR(INDEX('Material routes'!$K$6:$K$1505,MATCH(U87,'Material routes'!$A$6:$A$1505,0)),"MISSING ID")</x:f>
        <x:v>Proposal</x:v>
      </x:c>
      <x:c r="M87" s="4" t="str">
        <x:f>IFERROR(INDEX('Material routes'!$M$6:$M$1505,MATCH(U87,'Material routes'!$A$6:$A$1505,0)),"MISSING ID")</x:f>
        <x:v>Partial proposal</x:v>
      </x:c>
      <x:c r="N87" s="4" t="str">
        <x:f>IF(IFERROR(INDEX('Material routes'!$I$6:$I$1005,MATCH(U87,'Material routes'!$A$6:$A$1005,0)),"MISSING ID")=0,"",IFERROR(INDEX('Material routes'!$I$6:$I$1005,MATCH(U87,'Material routes'!$A$6:$A$1005,0)),"MISSING ID"))</x:f>
      </x:c>
      <x:c r="O87" s="4" t="str">
        <x:f>IFERROR(INDEX('Material routes'!$J$6:$J$1505,MATCH(U87,'Material routes'!$A$6:$A$1505,0)),"MISSING ID")</x:f>
        <x:v>Unspecified</x:v>
      </x:c>
      <x:c r="P87" s="4" t="str">
        <x:f>IF(IFERROR(INDEX('Material routes'!$I$6:$I$1005,MATCH(V87,'Material routes'!$A$6:$A$1005,0)),"MISSING ID")=0,"",IFERROR(INDEX('Material routes'!$I$6:$I$1005,MATCH(V87,'Material routes'!$A$6:$A$1005,0)),"MISSING ID"))</x:f>
      </x:c>
      <x:c r="Q87" s="4" t="str">
        <x:f>IFERROR(INDEX('Material routes'!$J$6:$J$1505,MATCH(V87,'Material routes'!$A$6:$A$1505,0)),"MISSING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routes'!$D$6:$D$1505,MATCH(U87,'Material routes'!$A$6:$A$1505,0)),"MISSING ID")</x:f>
        <x:v>proposal.natural.alumina</x:v>
      </x:c>
      <x:c r="T87" s="4" t="str">
        <x:f>IFERROR(INDEX('Material routes'!$D$6:$D$1505,MATCH(V87,'Material routes'!$A$6:$A$1505,0)),"MISSING ID")</x:f>
        <x:v>proposal.branch.refractory_feed</x:v>
      </x:c>
      <x:c r="U87" s="4" t="str">
        <x:v>design.branch.branch.refractory_feed.in.1</x:v>
      </x:c>
      <x:c r="V87" s="4" t="str">
        <x:v>design.branch.branch.refractory_feed.out</x:v>
      </x:c>
    </x:row>
    <x:row r="88" ht="105" customHeight="1">
      <x:c r="A88" s="4" t="str">
        <x:f>IFERROR(INDEX('Material routes'!$E$6:$E$1505,MATCH(U88,'Material routes'!$A$6:$A$1505,0)),"MISSING ID")</x:f>
        <x:v>Manganese-bearing ore</x:v>
      </x:c>
      <x:c r="B88" s="4" t="str">
        <x:f>IFERROR(INDEX('Material routes'!$F$6:$F$1505,MATCH(U88,'Material routes'!$A$6:$A$1505,0)),"MISSING ID")</x:f>
        <x:v>T0</x:v>
      </x:c>
      <x:c r="C88" s="4" t="str">
        <x:f>IFERROR(INDEX('Material routes'!$H$6:$H$1505,MATCH(U88,'Material routes'!$A$6:$A$1505,0)),"MISSING ID")</x:f>
        <x:v>Raw material</x:v>
      </x:c>
      <x:c r="D88" s="4" t="str">
        <x:f>IFERROR(INDEX('Material routes'!$G$6:$G$1505,MATCH(U88,'Material routes'!$A$6:$A$1505,0)),"MISSING ID")</x:f>
        <x:v>Mineral resources</x:v>
      </x:c>
      <x:c r="E88" s="4" t="str">
        <x:f>IFERROR(INDEX('Material routes'!$C$6:$C$1505,MATCH(U88,'Material routes'!$A$6:$A$1505,0)),"MISSING ID")</x:f>
        <x:v>Ingredient candidate</x:v>
      </x:c>
      <x:c r="F88" s="4" t="str">
        <x:f>IFERROR(INDEX('Material routes'!$E$6:$E$1505,MATCH(V88,'Material routes'!$A$6:$A$1505,0)),"MISSING ID")</x:f>
        <x:v>Manganese-bearing alloy feed</x:v>
      </x:c>
      <x:c r="G88" s="4" t="str">
        <x:f>IFERROR(INDEX('Material routes'!$F$6:$F$1505,MATCH(V88,'Material routes'!$A$6:$A$1505,0)),"MISSING ID")</x:f>
        <x:v>T1</x:v>
      </x:c>
      <x:c r="H88" s="4" t="str">
        <x:f>IFERROR(INDEX('Material routes'!$H$6:$H$1505,MATCH(V88,'Material routes'!$A$6:$A$1505,0)),"MISSING ID")</x:f>
        <x:v>Processed material</x:v>
      </x:c>
      <x:c r="I88" s="4" t="str">
        <x:f>IFERROR(INDEX('Material routes'!$G$6:$G$1505,MATCH(V88,'Material routes'!$A$6:$A$1505,0)),"MISSING ID")</x:f>
        <x:v>Manufactured stock</x:v>
      </x:c>
      <x:c r="J88" s="4" t="str">
        <x:f>IFERROR(INDEX('Material routes'!$B$6:$B$1505,MATCH(U88,'Material routes'!$A$6:$A$1505,0)),"MISSING ID")</x:f>
        <x:v>design.branch.branch.manganese_feed</x:v>
      </x:c>
      <x:c r="K88" s="4" t="str">
        <x:f>IFERROR(INDEX('Crafting recipes'!$C$6:$C$1005,MATCH(J88,'Crafting recipes'!$A$6:$A$1005,0)),"MISSING ID")</x:f>
        <x:v>Material refinement</x:v>
      </x:c>
      <x:c r="L88" s="4" t="str">
        <x:f>IFERROR(INDEX('Material routes'!$K$6:$K$1505,MATCH(U88,'Material routes'!$A$6:$A$1505,0)),"MISSING ID")</x:f>
        <x:v>Proposal</x:v>
      </x:c>
      <x:c r="M88" s="4" t="str">
        <x:f>IFERROR(INDEX('Material routes'!$M$6:$M$1505,MATCH(U88,'Material routes'!$A$6:$A$1505,0)),"MISSING ID")</x:f>
        <x:v>Partial proposal</x:v>
      </x:c>
      <x:c r="N88" s="4" t="str">
        <x:f>IF(IFERROR(INDEX('Material routes'!$I$6:$I$1005,MATCH(U88,'Material routes'!$A$6:$A$1005,0)),"MISSING ID")=0,"",IFERROR(INDEX('Material routes'!$I$6:$I$1005,MATCH(U88,'Material routes'!$A$6:$A$1005,0)),"MISSING ID"))</x:f>
      </x:c>
      <x:c r="O88" s="4" t="str">
        <x:f>IFERROR(INDEX('Material routes'!$J$6:$J$1505,MATCH(U88,'Material routes'!$A$6:$A$1505,0)),"MISSING ID")</x:f>
        <x:v>Unspecified</x:v>
      </x:c>
      <x:c r="P88" s="4" t="str">
        <x:f>IF(IFERROR(INDEX('Material routes'!$I$6:$I$1005,MATCH(V88,'Material routes'!$A$6:$A$1005,0)),"MISSING ID")=0,"",IFERROR(INDEX('Material routes'!$I$6:$I$1005,MATCH(V88,'Material routes'!$A$6:$A$1005,0)),"MISSING ID"))</x:f>
      </x:c>
      <x:c r="Q88" s="4" t="str">
        <x:f>IFERROR(INDEX('Material routes'!$J$6:$J$1505,MATCH(V88,'Material routes'!$A$6:$A$1505,0)),"MISSING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routes'!$D$6:$D$1505,MATCH(U88,'Material routes'!$A$6:$A$1505,0)),"MISSING ID")</x:f>
        <x:v>proposal.natural.manganese_ore</x:v>
      </x:c>
      <x:c r="T88" s="4" t="str">
        <x:f>IFERROR(INDEX('Material routes'!$D$6:$D$1505,MATCH(V88,'Material routes'!$A$6:$A$1505,0)),"MISSING ID")</x:f>
        <x:v>proposal.branch.manganese_feed</x:v>
      </x:c>
      <x:c r="U88" s="4" t="str">
        <x:v>design.branch.branch.manganese_feed.in.1</x:v>
      </x:c>
      <x:c r="V88" s="4" t="str">
        <x:v>design.branch.branch.manganese_feed.out</x:v>
      </x:c>
    </x:row>
    <x:row r="89" ht="105" customHeight="1">
      <x:c r="A89" s="4" t="str">
        <x:f>IFERROR(INDEX('Material routes'!$E$6:$E$1505,MATCH(U89,'Material routes'!$A$6:$A$1505,0)),"MISSING ID")</x:f>
        <x:v>Elastic-joint secretion</x:v>
      </x:c>
      <x:c r="B89" s="4" t="str">
        <x:f>IFERROR(INDEX('Material routes'!$F$6:$F$1505,MATCH(U89,'Material routes'!$A$6:$A$1505,0)),"MISSING ID")</x:f>
        <x:v>T0</x:v>
      </x:c>
      <x:c r="C89" s="4" t="str">
        <x:f>IFERROR(INDEX('Material routes'!$H$6:$H$1505,MATCH(U89,'Material routes'!$A$6:$A$1505,0)),"MISSING ID")</x:f>
        <x:v>Chemical material</x:v>
      </x:c>
      <x:c r="D89" s="4" t="str">
        <x:f>IFERROR(INDEX('Material routes'!$G$6:$G$1505,MATCH(U89,'Material routes'!$A$6:$A$1505,0)),"MISSING ID")</x:f>
        <x:v>Biological resources</x:v>
      </x:c>
      <x:c r="E89" s="4" t="str">
        <x:f>IFERROR(INDEX('Material routes'!$C$6:$C$1505,MATCH(U89,'Material routes'!$A$6:$A$1505,0)),"MISSING ID")</x:f>
        <x:v>Ingredient candidate</x:v>
      </x:c>
      <x:c r="F89" s="4" t="str">
        <x:f>IFERROR(INDEX('Material routes'!$E$6:$E$1505,MATCH(V89,'Material routes'!$A$6:$A$1505,0)),"MISSING ID")</x:f>
        <x:v>Prepared flexible faunal binder</x:v>
      </x:c>
      <x:c r="G89" s="4" t="str">
        <x:f>IFERROR(INDEX('Material routes'!$F$6:$F$1505,MATCH(V89,'Material routes'!$A$6:$A$1505,0)),"MISSING ID")</x:f>
        <x:v>T1</x:v>
      </x:c>
      <x:c r="H89" s="4" t="str">
        <x:f>IFERROR(INDEX('Material routes'!$H$6:$H$1505,MATCH(V89,'Material routes'!$A$6:$A$1505,0)),"MISSING ID")</x:f>
        <x:v>Chemical material</x:v>
      </x:c>
      <x:c r="I89" s="4" t="str">
        <x:f>IFERROR(INDEX('Material routes'!$G$6:$G$1505,MATCH(V89,'Material routes'!$A$6:$A$1505,0)),"MISSING ID")</x:f>
        <x:v>Processing agents</x:v>
      </x:c>
      <x:c r="J89" s="4" t="str">
        <x:f>IFERROR(INDEX('Material routes'!$B$6:$B$1505,MATCH(U89,'Material routes'!$A$6:$A$1505,0)),"MISSING ID")</x:f>
        <x:v>design.branch.branch.flex_binder</x:v>
      </x:c>
      <x:c r="K89" s="4" t="str">
        <x:f>IFERROR(INDEX('Crafting recipes'!$C$6:$C$1005,MATCH(J89,'Crafting recipes'!$A$6:$A$1005,0)),"MISSING ID")</x:f>
        <x:v>Material refinement</x:v>
      </x:c>
      <x:c r="L89" s="4" t="str">
        <x:f>IFERROR(INDEX('Material routes'!$K$6:$K$1505,MATCH(U89,'Material routes'!$A$6:$A$1505,0)),"MISSING ID")</x:f>
        <x:v>Proposal</x:v>
      </x:c>
      <x:c r="M89" s="4" t="str">
        <x:f>IFERROR(INDEX('Material routes'!$M$6:$M$1505,MATCH(U89,'Material routes'!$A$6:$A$1505,0)),"MISSING ID")</x:f>
        <x:v>Partial proposal</x:v>
      </x:c>
      <x:c r="N89" s="4" t="str">
        <x:f>IF(IFERROR(INDEX('Material routes'!$I$6:$I$1005,MATCH(U89,'Material routes'!$A$6:$A$1005,0)),"MISSING ID")=0,"",IFERROR(INDEX('Material routes'!$I$6:$I$1005,MATCH(U89,'Material routes'!$A$6:$A$1005,0)),"MISSING ID"))</x:f>
      </x:c>
      <x:c r="O89" s="4" t="str">
        <x:f>IFERROR(INDEX('Material routes'!$J$6:$J$1505,MATCH(U89,'Material routes'!$A$6:$A$1505,0)),"MISSING ID")</x:f>
        <x:v>Unspecified</x:v>
      </x:c>
      <x:c r="P89" s="4" t="str">
        <x:f>IF(IFERROR(INDEX('Material routes'!$I$6:$I$1005,MATCH(V89,'Material routes'!$A$6:$A$1005,0)),"MISSING ID")=0,"",IFERROR(INDEX('Material routes'!$I$6:$I$1005,MATCH(V89,'Material routes'!$A$6:$A$1005,0)),"MISSING ID"))</x:f>
      </x:c>
      <x:c r="Q89" s="4" t="str">
        <x:f>IFERROR(INDEX('Material routes'!$J$6:$J$1505,MATCH(V89,'Material routes'!$A$6:$A$1505,0)),"MISSING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routes'!$D$6:$D$1505,MATCH(U89,'Material routes'!$A$6:$A$1505,0)),"MISSING ID")</x:f>
        <x:v>proposal.branch.elastic_secretion</x:v>
      </x:c>
      <x:c r="T89" s="4" t="str">
        <x:f>IFERROR(INDEX('Material routes'!$D$6:$D$1505,MATCH(V89,'Material routes'!$A$6:$A$1505,0)),"MISSING ID")</x:f>
        <x:v>proposal.branch.flex_binder</x:v>
      </x:c>
      <x:c r="U89" s="4" t="str">
        <x:v>design.branch.branch.flex_binder.in.1</x:v>
      </x:c>
      <x:c r="V89" s="4" t="str">
        <x:v>design.branch.branch.flex_binder.out</x:v>
      </x:c>
    </x:row>
    <x:row r="90" ht="105" customHeight="1">
      <x:c r="A90" s="4" t="str">
        <x:f>IFERROR(INDEX('Material routes'!$E$6:$E$1505,MATCH(U90,'Material routes'!$A$6:$A$1505,0)),"MISSING ID")</x:f>
        <x:v>Digestive etchant</x:v>
      </x:c>
      <x:c r="B90" s="4" t="str">
        <x:f>IFERROR(INDEX('Material routes'!$F$6:$F$1505,MATCH(U90,'Material routes'!$A$6:$A$1505,0)),"MISSING ID")</x:f>
        <x:v>T0</x:v>
      </x:c>
      <x:c r="C90" s="4" t="str">
        <x:f>IFERROR(INDEX('Material routes'!$H$6:$H$1505,MATCH(U90,'Material routes'!$A$6:$A$1505,0)),"MISSING ID")</x:f>
        <x:v>Chemical material</x:v>
      </x:c>
      <x:c r="D90" s="4" t="str">
        <x:f>IFERROR(INDEX('Material routes'!$G$6:$G$1505,MATCH(U90,'Material routes'!$A$6:$A$1505,0)),"MISSING ID")</x:f>
        <x:v>Biological resources</x:v>
      </x:c>
      <x:c r="E90" s="4" t="str">
        <x:f>IFERROR(INDEX('Material routes'!$C$6:$C$1505,MATCH(U90,'Material routes'!$A$6:$A$1505,0)),"MISSING ID")</x:f>
        <x:v>Ingredient candidate</x:v>
      </x:c>
      <x:c r="F90" s="4" t="str">
        <x:f>IFERROR(INDEX('Material routes'!$E$6:$E$1505,MATCH(V90,'Material routes'!$A$6:$A$1505,0)),"MISSING ID")</x:f>
        <x:v>Conditioned faunal etchant</x:v>
      </x:c>
      <x:c r="G90" s="4" t="str">
        <x:f>IFERROR(INDEX('Material routes'!$F$6:$F$1505,MATCH(V90,'Material routes'!$A$6:$A$1505,0)),"MISSING ID")</x:f>
        <x:v>T1</x:v>
      </x:c>
      <x:c r="H90" s="4" t="str">
        <x:f>IFERROR(INDEX('Material routes'!$H$6:$H$1505,MATCH(V90,'Material routes'!$A$6:$A$1505,0)),"MISSING ID")</x:f>
        <x:v>Chemical material</x:v>
      </x:c>
      <x:c r="I90" s="4" t="str">
        <x:f>IFERROR(INDEX('Material routes'!$G$6:$G$1505,MATCH(V90,'Material routes'!$A$6:$A$1505,0)),"MISSING ID")</x:f>
        <x:v>Processing agents</x:v>
      </x:c>
      <x:c r="J90" s="4" t="str">
        <x:f>IFERROR(INDEX('Material routes'!$B$6:$B$1505,MATCH(U90,'Material routes'!$A$6:$A$1505,0)),"MISSING ID")</x:f>
        <x:v>design.branch.branch.etchant</x:v>
      </x:c>
      <x:c r="K90" s="4" t="str">
        <x:f>IFERROR(INDEX('Crafting recipes'!$C$6:$C$1005,MATCH(J90,'Crafting recipes'!$A$6:$A$1005,0)),"MISSING ID")</x:f>
        <x:v>Material refinement</x:v>
      </x:c>
      <x:c r="L90" s="4" t="str">
        <x:f>IFERROR(INDEX('Material routes'!$K$6:$K$1505,MATCH(U90,'Material routes'!$A$6:$A$1505,0)),"MISSING ID")</x:f>
        <x:v>Proposal</x:v>
      </x:c>
      <x:c r="M90" s="4" t="str">
        <x:f>IFERROR(INDEX('Material routes'!$M$6:$M$1505,MATCH(U90,'Material routes'!$A$6:$A$1505,0)),"MISSING ID")</x:f>
        <x:v>Partial proposal</x:v>
      </x:c>
      <x:c r="N90" s="4" t="str">
        <x:f>IF(IFERROR(INDEX('Material routes'!$I$6:$I$1005,MATCH(U90,'Material routes'!$A$6:$A$1005,0)),"MISSING ID")=0,"",IFERROR(INDEX('Material routes'!$I$6:$I$1005,MATCH(U90,'Material routes'!$A$6:$A$1005,0)),"MISSING ID"))</x:f>
      </x:c>
      <x:c r="O90" s="4" t="str">
        <x:f>IFERROR(INDEX('Material routes'!$J$6:$J$1505,MATCH(U90,'Material routes'!$A$6:$A$1505,0)),"MISSING ID")</x:f>
        <x:v>Unspecified</x:v>
      </x:c>
      <x:c r="P90" s="4" t="str">
        <x:f>IF(IFERROR(INDEX('Material routes'!$I$6:$I$1005,MATCH(V90,'Material routes'!$A$6:$A$1005,0)),"MISSING ID")=0,"",IFERROR(INDEX('Material routes'!$I$6:$I$1005,MATCH(V90,'Material routes'!$A$6:$A$1005,0)),"MISSING ID"))</x:f>
      </x:c>
      <x:c r="Q90" s="4" t="str">
        <x:f>IFERROR(INDEX('Material routes'!$J$6:$J$1505,MATCH(V90,'Material routes'!$A$6:$A$1505,0)),"MISSING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routes'!$D$6:$D$1505,MATCH(U90,'Material routes'!$A$6:$A$1505,0)),"MISSING ID")</x:f>
        <x:v>proposal.chemical.digestive_etchant</x:v>
      </x:c>
      <x:c r="T90" s="4" t="str">
        <x:f>IFERROR(INDEX('Material routes'!$D$6:$D$1505,MATCH(V90,'Material routes'!$A$6:$A$1505,0)),"MISSING ID")</x:f>
        <x:v>proposal.branch.etchant</x:v>
      </x:c>
      <x:c r="U90" s="4" t="str">
        <x:v>design.branch.branch.etchant.in.1</x:v>
      </x:c>
      <x:c r="V90" s="4" t="str">
        <x:v>design.branch.branch.etchant.out</x:v>
      </x:c>
    </x:row>
    <x:row r="91" ht="105" customHeight="1">
      <x:c r="A91" s="4" t="str">
        <x:f>IFERROR(INDEX('Material routes'!$E$6:$E$1505,MATCH(U91,'Material routes'!$A$6:$A$1505,0)),"MISSING ID")</x:f>
        <x:v>Smelted iron bloom</x:v>
      </x:c>
      <x:c r="B91" s="4" t="str">
        <x:f>IFERROR(INDEX('Material routes'!$F$6:$F$1505,MATCH(U91,'Material routes'!$A$6:$A$1505,0)),"MISSING ID")</x:f>
        <x:v>T1</x:v>
      </x:c>
      <x:c r="C91" s="4" t="str">
        <x:f>IFERROR(INDEX('Material routes'!$H$6:$H$1505,MATCH(U91,'Material routes'!$A$6:$A$1505,0)),"MISSING ID")</x:f>
        <x:v>Processed material</x:v>
      </x:c>
      <x:c r="D91" s="4" t="str">
        <x:f>IFERROR(INDEX('Material routes'!$G$6:$G$1505,MATCH(U91,'Material routes'!$A$6:$A$1505,0)),"MISSING ID")</x:f>
        <x:v>Manufactured stock</x:v>
      </x:c>
      <x:c r="E91" s="4" t="str">
        <x:f>IFERROR(INDEX('Material routes'!$C$6:$C$1505,MATCH(U91,'Material routes'!$A$6:$A$1505,0)),"MISSING ID")</x:f>
        <x:v>Ingredient candidate</x:v>
      </x:c>
      <x:c r="F91" s="4" t="str">
        <x:f>IFERROR(INDEX('Material routes'!$E$6:$E$1505,MATCH(V91,'Material routes'!$A$6:$A$1505,0)),"MISSING ID")</x:f>
        <x:v>Steel stock</x:v>
      </x:c>
      <x:c r="G91" s="4" t="str">
        <x:f>IFERROR(INDEX('Material routes'!$F$6:$F$1505,MATCH(V91,'Material routes'!$A$6:$A$1505,0)),"MISSING ID")</x:f>
        <x:v>T2</x:v>
      </x:c>
      <x:c r="H91" s="4" t="str">
        <x:f>IFERROR(INDEX('Material routes'!$H$6:$H$1505,MATCH(V91,'Material routes'!$A$6:$A$1505,0)),"MISSING ID")</x:f>
        <x:v>Processed material</x:v>
      </x:c>
      <x:c r="I91" s="4" t="str">
        <x:f>IFERROR(INDEX('Material routes'!$G$6:$G$1505,MATCH(V91,'Material routes'!$A$6:$A$1505,0)),"MISSING ID")</x:f>
        <x:v>Manufactured stock</x:v>
      </x:c>
      <x:c r="J91" s="4" t="str">
        <x:f>IFERROR(INDEX('Material routes'!$B$6:$B$1505,MATCH(U91,'Material routes'!$A$6:$A$1505,0)),"MISSING ID")</x:f>
        <x:v>design.branch.metallurgy.steel_stock</x:v>
      </x:c>
      <x:c r="K91" s="4" t="str">
        <x:f>IFERROR(INDEX('Crafting recipes'!$C$6:$C$1005,MATCH(J91,'Crafting recipes'!$A$6:$A$1005,0)),"MISSING ID")</x:f>
        <x:v>Material refinement</x:v>
      </x:c>
      <x:c r="L91" s="4" t="str">
        <x:f>IFERROR(INDEX('Material routes'!$K$6:$K$1505,MATCH(U91,'Material routes'!$A$6:$A$1505,0)),"MISSING ID")</x:f>
        <x:v>Proposal</x:v>
      </x:c>
      <x:c r="M91" s="4" t="str">
        <x:f>IFERROR(INDEX('Material routes'!$M$6:$M$1505,MATCH(U91,'Material routes'!$A$6:$A$1505,0)),"MISSING ID")</x:f>
        <x:v>Partial proposal</x:v>
      </x:c>
      <x:c r="N91" s="4" t="str">
        <x:f>IF(IFERROR(INDEX('Material routes'!$I$6:$I$1005,MATCH(U91,'Material routes'!$A$6:$A$1005,0)),"MISSING ID")=0,"",IFERROR(INDEX('Material routes'!$I$6:$I$1005,MATCH(U91,'Material routes'!$A$6:$A$1005,0)),"MISSING ID"))</x:f>
      </x:c>
      <x:c r="O91" s="4" t="str">
        <x:f>IFERROR(INDEX('Material routes'!$J$6:$J$1505,MATCH(U91,'Material routes'!$A$6:$A$1505,0)),"MISSING ID")</x:f>
        <x:v>Unspecified</x:v>
      </x:c>
      <x:c r="P91" s="4" t="str">
        <x:f>IF(IFERROR(INDEX('Material routes'!$I$6:$I$1005,MATCH(V91,'Material routes'!$A$6:$A$1005,0)),"MISSING ID")=0,"",IFERROR(INDEX('Material routes'!$I$6:$I$1005,MATCH(V91,'Material routes'!$A$6:$A$1005,0)),"MISSING ID"))</x:f>
      </x:c>
      <x:c r="Q91" s="4" t="str">
        <x:f>IFERROR(INDEX('Material routes'!$J$6:$J$1505,MATCH(V91,'Material routes'!$A$6:$A$1505,0)),"MISSING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routes'!$D$6:$D$1505,MATCH(U91,'Material routes'!$A$6:$A$1505,0)),"MISSING ID")</x:f>
        <x:v>proposal.t1.iron_bloom</x:v>
      </x:c>
      <x:c r="T91" s="4" t="str">
        <x:f>IFERROR(INDEX('Material routes'!$D$6:$D$1505,MATCH(V91,'Material routes'!$A$6:$A$1505,0)),"MISSING ID")</x:f>
        <x:v>author.metallurgy.steel_stock</x:v>
      </x:c>
      <x:c r="U91" s="4" t="str">
        <x:v>design.branch.metallurgy.steel_stock.in.1</x:v>
      </x:c>
      <x:c r="V91" s="4" t="str">
        <x:v>design.branch.metallurgy.steel_stock.out</x:v>
      </x:c>
    </x:row>
    <x:row r="92" ht="105" customHeight="1">
      <x:c r="A92" s="4" t="str">
        <x:f>IFERROR(INDEX('Material routes'!$E$6:$E$1505,MATCH(U92,'Material routes'!$A$6:$A$1505,0)),"MISSING ID")</x:f>
        <x:v>Graded graphite flakes</x:v>
      </x:c>
      <x:c r="B92" s="4" t="str">
        <x:f>IFERROR(INDEX('Material routes'!$F$6:$F$1505,MATCH(U92,'Material routes'!$A$6:$A$1505,0)),"MISSING ID")</x:f>
        <x:v>T1</x:v>
      </x:c>
      <x:c r="C92" s="4" t="str">
        <x:f>IFERROR(INDEX('Material routes'!$H$6:$H$1505,MATCH(U92,'Material routes'!$A$6:$A$1505,0)),"MISSING ID")</x:f>
        <x:v>Processed material</x:v>
      </x:c>
      <x:c r="D92" s="4" t="str">
        <x:f>IFERROR(INDEX('Material routes'!$G$6:$G$1505,MATCH(U92,'Material routes'!$A$6:$A$1505,0)),"MISSING ID")</x:f>
        <x:v>Manufactured stock</x:v>
      </x:c>
      <x:c r="E92" s="4" t="str">
        <x:f>IFERROR(INDEX('Material routes'!$C$6:$C$1505,MATCH(U92,'Material routes'!$A$6:$A$1505,0)),"MISSING ID")</x:f>
        <x:v>Ingredient candidate</x:v>
      </x:c>
      <x:c r="F92" s="4" t="str">
        <x:f>IFERROR(INDEX('Material routes'!$E$6:$E$1505,MATCH(V92,'Material routes'!$A$6:$A$1505,0)),"MISSING ID")</x:f>
        <x:v>Steel stock</x:v>
      </x:c>
      <x:c r="G92" s="4" t="str">
        <x:f>IFERROR(INDEX('Material routes'!$F$6:$F$1505,MATCH(V92,'Material routes'!$A$6:$A$1505,0)),"MISSING ID")</x:f>
        <x:v>T2</x:v>
      </x:c>
      <x:c r="H92" s="4" t="str">
        <x:f>IFERROR(INDEX('Material routes'!$H$6:$H$1505,MATCH(V92,'Material routes'!$A$6:$A$1505,0)),"MISSING ID")</x:f>
        <x:v>Processed material</x:v>
      </x:c>
      <x:c r="I92" s="4" t="str">
        <x:f>IFERROR(INDEX('Material routes'!$G$6:$G$1505,MATCH(V92,'Material routes'!$A$6:$A$1505,0)),"MISSING ID")</x:f>
        <x:v>Manufactured stock</x:v>
      </x:c>
      <x:c r="J92" s="4" t="str">
        <x:f>IFERROR(INDEX('Material routes'!$B$6:$B$1505,MATCH(U92,'Material routes'!$A$6:$A$1505,0)),"MISSING ID")</x:f>
        <x:v>design.branch.metallurgy.steel_stock</x:v>
      </x:c>
      <x:c r="K92" s="4" t="str">
        <x:f>IFERROR(INDEX('Crafting recipes'!$C$6:$C$1005,MATCH(J92,'Crafting recipes'!$A$6:$A$1005,0)),"MISSING ID")</x:f>
        <x:v>Material refinement</x:v>
      </x:c>
      <x:c r="L92" s="4" t="str">
        <x:f>IFERROR(INDEX('Material routes'!$K$6:$K$1505,MATCH(U92,'Material routes'!$A$6:$A$1505,0)),"MISSING ID")</x:f>
        <x:v>Proposal</x:v>
      </x:c>
      <x:c r="M92" s="4" t="str">
        <x:f>IFERROR(INDEX('Material routes'!$M$6:$M$1505,MATCH(U92,'Material routes'!$A$6:$A$1505,0)),"MISSING ID")</x:f>
        <x:v>Partial proposal</x:v>
      </x:c>
      <x:c r="N92" s="4" t="str">
        <x:f>IF(IFERROR(INDEX('Material routes'!$I$6:$I$1005,MATCH(U92,'Material routes'!$A$6:$A$1005,0)),"MISSING ID")=0,"",IFERROR(INDEX('Material routes'!$I$6:$I$1005,MATCH(U92,'Material routes'!$A$6:$A$1005,0)),"MISSING ID"))</x:f>
      </x:c>
      <x:c r="O92" s="4" t="str">
        <x:f>IFERROR(INDEX('Material routes'!$J$6:$J$1505,MATCH(U92,'Material routes'!$A$6:$A$1505,0)),"MISSING ID")</x:f>
        <x:v>Unspecified</x:v>
      </x:c>
      <x:c r="P92" s="4" t="str">
        <x:f>IF(IFERROR(INDEX('Material routes'!$I$6:$I$1005,MATCH(V92,'Material routes'!$A$6:$A$1005,0)),"MISSING ID")=0,"",IFERROR(INDEX('Material routes'!$I$6:$I$1005,MATCH(V92,'Material routes'!$A$6:$A$1005,0)),"MISSING ID"))</x:f>
      </x:c>
      <x:c r="Q92" s="4" t="str">
        <x:f>IFERROR(INDEX('Material routes'!$J$6:$J$1505,MATCH(V92,'Material routes'!$A$6:$A$1505,0)),"MISSING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routes'!$D$6:$D$1505,MATCH(U92,'Material routes'!$A$6:$A$1505,0)),"MISSING ID")</x:f>
        <x:v>proposal.natural.carbon</x:v>
      </x:c>
      <x:c r="T92" s="4" t="str">
        <x:f>IFERROR(INDEX('Material routes'!$D$6:$D$1505,MATCH(V92,'Material routes'!$A$6:$A$1505,0)),"MISSING ID")</x:f>
        <x:v>author.metallurgy.steel_stock</x:v>
      </x:c>
      <x:c r="U92" s="4" t="str">
        <x:v>design.branch.metallurgy.steel_stock.in.2</x:v>
      </x:c>
      <x:c r="V92" s="4" t="str">
        <x:v>design.branch.metallurgy.steel_stock.out</x:v>
      </x:c>
    </x:row>
    <x:row r="93" ht="105" customHeight="1">
      <x:c r="A93" s="4" t="str">
        <x:f>IFERROR(INDEX('Material routes'!$E$6:$E$1505,MATCH(U93,'Material routes'!$A$6:$A$1505,0)),"MISSING ID")</x:f>
        <x:v>Prepared metallurgical flux</x:v>
      </x:c>
      <x:c r="B93" s="4" t="str">
        <x:f>IFERROR(INDEX('Material routes'!$F$6:$F$1505,MATCH(U93,'Material routes'!$A$6:$A$1505,0)),"MISSING ID")</x:f>
        <x:v>T1</x:v>
      </x:c>
      <x:c r="C93" s="4" t="str">
        <x:f>IFERROR(INDEX('Material routes'!$H$6:$H$1505,MATCH(U93,'Material routes'!$A$6:$A$1505,0)),"MISSING ID")</x:f>
        <x:v>Processed material</x:v>
      </x:c>
      <x:c r="D93" s="4" t="str">
        <x:f>IFERROR(INDEX('Material routes'!$G$6:$G$1505,MATCH(U93,'Material routes'!$A$6:$A$1505,0)),"MISSING ID")</x:f>
        <x:v>Processing agents</x:v>
      </x:c>
      <x:c r="E93" s="4" t="str">
        <x:f>IFERROR(INDEX('Material routes'!$C$6:$C$1505,MATCH(U93,'Material routes'!$A$6:$A$1505,0)),"MISSING ID")</x:f>
        <x:v>Ingredient candidate</x:v>
      </x:c>
      <x:c r="F93" s="4" t="str">
        <x:f>IFERROR(INDEX('Material routes'!$E$6:$E$1505,MATCH(V93,'Material routes'!$A$6:$A$1505,0)),"MISSING ID")</x:f>
        <x:v>Steel stock</x:v>
      </x:c>
      <x:c r="G93" s="4" t="str">
        <x:f>IFERROR(INDEX('Material routes'!$F$6:$F$1505,MATCH(V93,'Material routes'!$A$6:$A$1505,0)),"MISSING ID")</x:f>
        <x:v>T2</x:v>
      </x:c>
      <x:c r="H93" s="4" t="str">
        <x:f>IFERROR(INDEX('Material routes'!$H$6:$H$1505,MATCH(V93,'Material routes'!$A$6:$A$1505,0)),"MISSING ID")</x:f>
        <x:v>Processed material</x:v>
      </x:c>
      <x:c r="I93" s="4" t="str">
        <x:f>IFERROR(INDEX('Material routes'!$G$6:$G$1505,MATCH(V93,'Material routes'!$A$6:$A$1505,0)),"MISSING ID")</x:f>
        <x:v>Manufactured stock</x:v>
      </x:c>
      <x:c r="J93" s="4" t="str">
        <x:f>IFERROR(INDEX('Material routes'!$B$6:$B$1505,MATCH(U93,'Material routes'!$A$6:$A$1505,0)),"MISSING ID")</x:f>
        <x:v>design.branch.metallurgy.steel_stock</x:v>
      </x:c>
      <x:c r="K93" s="4" t="str">
        <x:f>IFERROR(INDEX('Crafting recipes'!$C$6:$C$1005,MATCH(J93,'Crafting recipes'!$A$6:$A$1005,0)),"MISSING ID")</x:f>
        <x:v>Material refinement</x:v>
      </x:c>
      <x:c r="L93" s="4" t="str">
        <x:f>IFERROR(INDEX('Material routes'!$K$6:$K$1505,MATCH(U93,'Material routes'!$A$6:$A$1505,0)),"MISSING ID")</x:f>
        <x:v>Proposal</x:v>
      </x:c>
      <x:c r="M93" s="4" t="str">
        <x:f>IFERROR(INDEX('Material routes'!$M$6:$M$1505,MATCH(U93,'Material routes'!$A$6:$A$1505,0)),"MISSING ID")</x:f>
        <x:v>Partial proposal</x:v>
      </x:c>
      <x:c r="N93" s="4" t="str">
        <x:f>IF(IFERROR(INDEX('Material routes'!$I$6:$I$1005,MATCH(U93,'Material routes'!$A$6:$A$1005,0)),"MISSING ID")=0,"",IFERROR(INDEX('Material routes'!$I$6:$I$1005,MATCH(U93,'Material routes'!$A$6:$A$1005,0)),"MISSING ID"))</x:f>
      </x:c>
      <x:c r="O93" s="4" t="str">
        <x:f>IFERROR(INDEX('Material routes'!$J$6:$J$1505,MATCH(U93,'Material routes'!$A$6:$A$1505,0)),"MISSING ID")</x:f>
        <x:v>Unspecified</x:v>
      </x:c>
      <x:c r="P93" s="4" t="str">
        <x:f>IF(IFERROR(INDEX('Material routes'!$I$6:$I$1005,MATCH(V93,'Material routes'!$A$6:$A$1005,0)),"MISSING ID")=0,"",IFERROR(INDEX('Material routes'!$I$6:$I$1005,MATCH(V93,'Material routes'!$A$6:$A$1005,0)),"MISSING ID"))</x:f>
      </x:c>
      <x:c r="Q93" s="4" t="str">
        <x:f>IFERROR(INDEX('Material routes'!$J$6:$J$1505,MATCH(V93,'Material routes'!$A$6:$A$1505,0)),"MISSING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routes'!$D$6:$D$1505,MATCH(U93,'Material routes'!$A$6:$A$1505,0)),"MISSING ID")</x:f>
        <x:v>proposal.branch.flux</x:v>
      </x:c>
      <x:c r="T93" s="4" t="str">
        <x:f>IFERROR(INDEX('Material routes'!$D$6:$D$1505,MATCH(V93,'Material routes'!$A$6:$A$1505,0)),"MISSING ID")</x:f>
        <x:v>author.metallurgy.steel_stock</x:v>
      </x:c>
      <x:c r="U93" s="4" t="str">
        <x:v>design.branch.metallurgy.steel_stock.in.3</x:v>
      </x:c>
      <x:c r="V93" s="4" t="str">
        <x:v>design.branch.metallurgy.steel_stock.out</x:v>
      </x:c>
    </x:row>
    <x:row r="94" ht="105" customHeight="1">
      <x:c r="A94" s="4" t="str">
        <x:f>IFERROR(INDEX('Material routes'!$E$6:$E$1505,MATCH(U94,'Material routes'!$A$6:$A$1505,0)),"MISSING ID")</x:f>
        <x:v>Manganese-bearing alloy feed</x:v>
      </x:c>
      <x:c r="B94" s="4" t="str">
        <x:f>IFERROR(INDEX('Material routes'!$F$6:$F$1505,MATCH(U94,'Material routes'!$A$6:$A$1505,0)),"MISSING ID")</x:f>
        <x:v>T1</x:v>
      </x:c>
      <x:c r="C94" s="4" t="str">
        <x:f>IFERROR(INDEX('Material routes'!$H$6:$H$1505,MATCH(U94,'Material routes'!$A$6:$A$1505,0)),"MISSING ID")</x:f>
        <x:v>Processed material</x:v>
      </x:c>
      <x:c r="D94" s="4" t="str">
        <x:f>IFERROR(INDEX('Material routes'!$G$6:$G$1505,MATCH(U94,'Material routes'!$A$6:$A$1505,0)),"MISSING ID")</x:f>
        <x:v>Manufactured stock</x:v>
      </x:c>
      <x:c r="E94" s="4" t="str">
        <x:f>IFERROR(INDEX('Material routes'!$C$6:$C$1505,MATCH(U94,'Material routes'!$A$6:$A$1505,0)),"MISSING ID")</x:f>
        <x:v>Ingredient candidate</x:v>
      </x:c>
      <x:c r="F94" s="4" t="str">
        <x:f>IFERROR(INDEX('Material routes'!$E$6:$E$1505,MATCH(V94,'Material routes'!$A$6:$A$1505,0)),"MISSING ID")</x:f>
        <x:v>Prepared manganese alloying stock</x:v>
      </x:c>
      <x:c r="G94" s="4" t="str">
        <x:f>IFERROR(INDEX('Material routes'!$F$6:$F$1505,MATCH(V94,'Material routes'!$A$6:$A$1505,0)),"MISSING ID")</x:f>
        <x:v>T2</x:v>
      </x:c>
      <x:c r="H94" s="4" t="str">
        <x:f>IFERROR(INDEX('Material routes'!$H$6:$H$1505,MATCH(V94,'Material routes'!$A$6:$A$1505,0)),"MISSING ID")</x:f>
        <x:v>Processed material</x:v>
      </x:c>
      <x:c r="I94" s="4" t="str">
        <x:f>IFERROR(INDEX('Material routes'!$G$6:$G$1505,MATCH(V94,'Material routes'!$A$6:$A$1505,0)),"MISSING ID")</x:f>
        <x:v>Manufactured stock</x:v>
      </x:c>
      <x:c r="J94" s="4" t="str">
        <x:f>IFERROR(INDEX('Material routes'!$B$6:$B$1505,MATCH(U94,'Material routes'!$A$6:$A$1505,0)),"MISSING ID")</x:f>
        <x:v>design.branch.branch.alloy_addition</x:v>
      </x:c>
      <x:c r="K94" s="4" t="str">
        <x:f>IFERROR(INDEX('Crafting recipes'!$C$6:$C$1005,MATCH(J94,'Crafting recipes'!$A$6:$A$1005,0)),"MISSING ID")</x:f>
        <x:v>Material refinement</x:v>
      </x:c>
      <x:c r="L94" s="4" t="str">
        <x:f>IFERROR(INDEX('Material routes'!$K$6:$K$1505,MATCH(U94,'Material routes'!$A$6:$A$1505,0)),"MISSING ID")</x:f>
        <x:v>Proposal</x:v>
      </x:c>
      <x:c r="M94" s="4" t="str">
        <x:f>IFERROR(INDEX('Material routes'!$M$6:$M$1505,MATCH(U94,'Material routes'!$A$6:$A$1505,0)),"MISSING ID")</x:f>
        <x:v>Partial proposal</x:v>
      </x:c>
      <x:c r="N94" s="4" t="str">
        <x:f>IF(IFERROR(INDEX('Material routes'!$I$6:$I$1005,MATCH(U94,'Material routes'!$A$6:$A$1005,0)),"MISSING ID")=0,"",IFERROR(INDEX('Material routes'!$I$6:$I$1005,MATCH(U94,'Material routes'!$A$6:$A$1005,0)),"MISSING ID"))</x:f>
      </x:c>
      <x:c r="O94" s="4" t="str">
        <x:f>IFERROR(INDEX('Material routes'!$J$6:$J$1505,MATCH(U94,'Material routes'!$A$6:$A$1505,0)),"MISSING ID")</x:f>
        <x:v>Unspecified</x:v>
      </x:c>
      <x:c r="P94" s="4" t="str">
        <x:f>IF(IFERROR(INDEX('Material routes'!$I$6:$I$1005,MATCH(V94,'Material routes'!$A$6:$A$1005,0)),"MISSING ID")=0,"",IFERROR(INDEX('Material routes'!$I$6:$I$1005,MATCH(V94,'Material routes'!$A$6:$A$1005,0)),"MISSING ID"))</x:f>
      </x:c>
      <x:c r="Q94" s="4" t="str">
        <x:f>IFERROR(INDEX('Material routes'!$J$6:$J$1505,MATCH(V94,'Material routes'!$A$6:$A$1505,0)),"MISSING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routes'!$D$6:$D$1505,MATCH(U94,'Material routes'!$A$6:$A$1505,0)),"MISSING ID")</x:f>
        <x:v>proposal.branch.manganese_feed</x:v>
      </x:c>
      <x:c r="T94" s="4" t="str">
        <x:f>IFERROR(INDEX('Material routes'!$D$6:$D$1505,MATCH(V94,'Material routes'!$A$6:$A$1505,0)),"MISSING ID")</x:f>
        <x:v>proposal.branch.alloy_addition</x:v>
      </x:c>
      <x:c r="U94" s="4" t="str">
        <x:v>design.branch.branch.alloy_addition.in.1</x:v>
      </x:c>
      <x:c r="V94" s="4" t="str">
        <x:v>design.branch.branch.alloy_addition.out</x:v>
      </x:c>
    </x:row>
    <x:row r="95" ht="105" customHeight="1">
      <x:c r="A95" s="4" t="str">
        <x:f>IFERROR(INDEX('Material routes'!$E$6:$E$1505,MATCH(U95,'Material routes'!$A$6:$A$1505,0)),"MISSING ID")</x:f>
        <x:v>Graded graphite flakes</x:v>
      </x:c>
      <x:c r="B95" s="4" t="str">
        <x:f>IFERROR(INDEX('Material routes'!$F$6:$F$1505,MATCH(U95,'Material routes'!$A$6:$A$1505,0)),"MISSING ID")</x:f>
        <x:v>T1</x:v>
      </x:c>
      <x:c r="C95" s="4" t="str">
        <x:f>IFERROR(INDEX('Material routes'!$H$6:$H$1505,MATCH(U95,'Material routes'!$A$6:$A$1505,0)),"MISSING ID")</x:f>
        <x:v>Processed material</x:v>
      </x:c>
      <x:c r="D95" s="4" t="str">
        <x:f>IFERROR(INDEX('Material routes'!$G$6:$G$1505,MATCH(U95,'Material routes'!$A$6:$A$1505,0)),"MISSING ID")</x:f>
        <x:v>Manufactured stock</x:v>
      </x:c>
      <x:c r="E95" s="4" t="str">
        <x:f>IFERROR(INDEX('Material routes'!$C$6:$C$1505,MATCH(U95,'Material routes'!$A$6:$A$1505,0)),"MISSING ID")</x:f>
        <x:v>Ingredient candidate</x:v>
      </x:c>
      <x:c r="F95" s="4" t="str">
        <x:f>IFERROR(INDEX('Material routes'!$E$6:$E$1505,MATCH(V95,'Material routes'!$A$6:$A$1505,0)),"MISSING ID")</x:f>
        <x:v>Prepared manganese alloying stock</x:v>
      </x:c>
      <x:c r="G95" s="4" t="str">
        <x:f>IFERROR(INDEX('Material routes'!$F$6:$F$1505,MATCH(V95,'Material routes'!$A$6:$A$1505,0)),"MISSING ID")</x:f>
        <x:v>T2</x:v>
      </x:c>
      <x:c r="H95" s="4" t="str">
        <x:f>IFERROR(INDEX('Material routes'!$H$6:$H$1505,MATCH(V95,'Material routes'!$A$6:$A$1505,0)),"MISSING ID")</x:f>
        <x:v>Processed material</x:v>
      </x:c>
      <x:c r="I95" s="4" t="str">
        <x:f>IFERROR(INDEX('Material routes'!$G$6:$G$1505,MATCH(V95,'Material routes'!$A$6:$A$1505,0)),"MISSING ID")</x:f>
        <x:v>Manufactured stock</x:v>
      </x:c>
      <x:c r="J95" s="4" t="str">
        <x:f>IFERROR(INDEX('Material routes'!$B$6:$B$1505,MATCH(U95,'Material routes'!$A$6:$A$1505,0)),"MISSING ID")</x:f>
        <x:v>design.branch.branch.alloy_addition</x:v>
      </x:c>
      <x:c r="K95" s="4" t="str">
        <x:f>IFERROR(INDEX('Crafting recipes'!$C$6:$C$1005,MATCH(J95,'Crafting recipes'!$A$6:$A$1005,0)),"MISSING ID")</x:f>
        <x:v>Material refinement</x:v>
      </x:c>
      <x:c r="L95" s="4" t="str">
        <x:f>IFERROR(INDEX('Material routes'!$K$6:$K$1505,MATCH(U95,'Material routes'!$A$6:$A$1505,0)),"MISSING ID")</x:f>
        <x:v>Proposal</x:v>
      </x:c>
      <x:c r="M95" s="4" t="str">
        <x:f>IFERROR(INDEX('Material routes'!$M$6:$M$1505,MATCH(U95,'Material routes'!$A$6:$A$1505,0)),"MISSING ID")</x:f>
        <x:v>Partial proposal</x:v>
      </x:c>
      <x:c r="N95" s="4" t="str">
        <x:f>IF(IFERROR(INDEX('Material routes'!$I$6:$I$1005,MATCH(U95,'Material routes'!$A$6:$A$1005,0)),"MISSING ID")=0,"",IFERROR(INDEX('Material routes'!$I$6:$I$1005,MATCH(U95,'Material routes'!$A$6:$A$1005,0)),"MISSING ID"))</x:f>
      </x:c>
      <x:c r="O95" s="4" t="str">
        <x:f>IFERROR(INDEX('Material routes'!$J$6:$J$1505,MATCH(U95,'Material routes'!$A$6:$A$1505,0)),"MISSING ID")</x:f>
        <x:v>Unspecified</x:v>
      </x:c>
      <x:c r="P95" s="4" t="str">
        <x:f>IF(IFERROR(INDEX('Material routes'!$I$6:$I$1005,MATCH(V95,'Material routes'!$A$6:$A$1005,0)),"MISSING ID")=0,"",IFERROR(INDEX('Material routes'!$I$6:$I$1005,MATCH(V95,'Material routes'!$A$6:$A$1005,0)),"MISSING ID"))</x:f>
      </x:c>
      <x:c r="Q95" s="4" t="str">
        <x:f>IFERROR(INDEX('Material routes'!$J$6:$J$1505,MATCH(V95,'Material routes'!$A$6:$A$1505,0)),"MISSING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routes'!$D$6:$D$1505,MATCH(U95,'Material routes'!$A$6:$A$1505,0)),"MISSING ID")</x:f>
        <x:v>proposal.natural.carbon</x:v>
      </x:c>
      <x:c r="T95" s="4" t="str">
        <x:f>IFERROR(INDEX('Material routes'!$D$6:$D$1505,MATCH(V95,'Material routes'!$A$6:$A$1505,0)),"MISSING ID")</x:f>
        <x:v>proposal.branch.alloy_addition</x:v>
      </x:c>
      <x:c r="U95" s="4" t="str">
        <x:v>design.branch.branch.alloy_addition.in.2</x:v>
      </x:c>
      <x:c r="V95" s="4" t="str">
        <x:v>design.branch.branch.alloy_addition.out</x:v>
      </x:c>
    </x:row>
    <x:row r="96" ht="105" customHeight="1">
      <x:c r="A96" s="4" t="str">
        <x:f>IFERROR(INDEX('Material routes'!$E$6:$E$1505,MATCH(U96,'Material routes'!$A$6:$A$1505,0)),"MISSING ID")</x:f>
        <x:v>Prepared metallurgical flux</x:v>
      </x:c>
      <x:c r="B96" s="4" t="str">
        <x:f>IFERROR(INDEX('Material routes'!$F$6:$F$1505,MATCH(U96,'Material routes'!$A$6:$A$1505,0)),"MISSING ID")</x:f>
        <x:v>T1</x:v>
      </x:c>
      <x:c r="C96" s="4" t="str">
        <x:f>IFERROR(INDEX('Material routes'!$H$6:$H$1505,MATCH(U96,'Material routes'!$A$6:$A$1505,0)),"MISSING ID")</x:f>
        <x:v>Processed material</x:v>
      </x:c>
      <x:c r="D96" s="4" t="str">
        <x:f>IFERROR(INDEX('Material routes'!$G$6:$G$1505,MATCH(U96,'Material routes'!$A$6:$A$1505,0)),"MISSING ID")</x:f>
        <x:v>Processing agents</x:v>
      </x:c>
      <x:c r="E96" s="4" t="str">
        <x:f>IFERROR(INDEX('Material routes'!$C$6:$C$1505,MATCH(U96,'Material routes'!$A$6:$A$1505,0)),"MISSING ID")</x:f>
        <x:v>Ingredient candidate</x:v>
      </x:c>
      <x:c r="F96" s="4" t="str">
        <x:f>IFERROR(INDEX('Material routes'!$E$6:$E$1505,MATCH(V96,'Material routes'!$A$6:$A$1505,0)),"MISSING ID")</x:f>
        <x:v>Prepared manganese alloying stock</x:v>
      </x:c>
      <x:c r="G96" s="4" t="str">
        <x:f>IFERROR(INDEX('Material routes'!$F$6:$F$1505,MATCH(V96,'Material routes'!$A$6:$A$1505,0)),"MISSING ID")</x:f>
        <x:v>T2</x:v>
      </x:c>
      <x:c r="H96" s="4" t="str">
        <x:f>IFERROR(INDEX('Material routes'!$H$6:$H$1505,MATCH(V96,'Material routes'!$A$6:$A$1505,0)),"MISSING ID")</x:f>
        <x:v>Processed material</x:v>
      </x:c>
      <x:c r="I96" s="4" t="str">
        <x:f>IFERROR(INDEX('Material routes'!$G$6:$G$1505,MATCH(V96,'Material routes'!$A$6:$A$1505,0)),"MISSING ID")</x:f>
        <x:v>Manufactured stock</x:v>
      </x:c>
      <x:c r="J96" s="4" t="str">
        <x:f>IFERROR(INDEX('Material routes'!$B$6:$B$1505,MATCH(U96,'Material routes'!$A$6:$A$1505,0)),"MISSING ID")</x:f>
        <x:v>design.branch.branch.alloy_addition</x:v>
      </x:c>
      <x:c r="K96" s="4" t="str">
        <x:f>IFERROR(INDEX('Crafting recipes'!$C$6:$C$1005,MATCH(J96,'Crafting recipes'!$A$6:$A$1005,0)),"MISSING ID")</x:f>
        <x:v>Material refinement</x:v>
      </x:c>
      <x:c r="L96" s="4" t="str">
        <x:f>IFERROR(INDEX('Material routes'!$K$6:$K$1505,MATCH(U96,'Material routes'!$A$6:$A$1505,0)),"MISSING ID")</x:f>
        <x:v>Proposal</x:v>
      </x:c>
      <x:c r="M96" s="4" t="str">
        <x:f>IFERROR(INDEX('Material routes'!$M$6:$M$1505,MATCH(U96,'Material routes'!$A$6:$A$1505,0)),"MISSING ID")</x:f>
        <x:v>Partial proposal</x:v>
      </x:c>
      <x:c r="N96" s="4" t="str">
        <x:f>IF(IFERROR(INDEX('Material routes'!$I$6:$I$1005,MATCH(U96,'Material routes'!$A$6:$A$1005,0)),"MISSING ID")=0,"",IFERROR(INDEX('Material routes'!$I$6:$I$1005,MATCH(U96,'Material routes'!$A$6:$A$1005,0)),"MISSING ID"))</x:f>
      </x:c>
      <x:c r="O96" s="4" t="str">
        <x:f>IFERROR(INDEX('Material routes'!$J$6:$J$1505,MATCH(U96,'Material routes'!$A$6:$A$1505,0)),"MISSING ID")</x:f>
        <x:v>Unspecified</x:v>
      </x:c>
      <x:c r="P96" s="4" t="str">
        <x:f>IF(IFERROR(INDEX('Material routes'!$I$6:$I$1005,MATCH(V96,'Material routes'!$A$6:$A$1005,0)),"MISSING ID")=0,"",IFERROR(INDEX('Material routes'!$I$6:$I$1005,MATCH(V96,'Material routes'!$A$6:$A$1005,0)),"MISSING ID"))</x:f>
      </x:c>
      <x:c r="Q96" s="4" t="str">
        <x:f>IFERROR(INDEX('Material routes'!$J$6:$J$1505,MATCH(V96,'Material routes'!$A$6:$A$1505,0)),"MISSING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routes'!$D$6:$D$1505,MATCH(U96,'Material routes'!$A$6:$A$1505,0)),"MISSING ID")</x:f>
        <x:v>proposal.branch.flux</x:v>
      </x:c>
      <x:c r="T96" s="4" t="str">
        <x:f>IFERROR(INDEX('Material routes'!$D$6:$D$1505,MATCH(V96,'Material routes'!$A$6:$A$1505,0)),"MISSING ID")</x:f>
        <x:v>proposal.branch.alloy_addition</x:v>
      </x:c>
      <x:c r="U96" s="4" t="str">
        <x:v>design.branch.branch.alloy_addition.in.3</x:v>
      </x:c>
      <x:c r="V96" s="4" t="str">
        <x:v>design.branch.branch.alloy_addition.out</x:v>
      </x:c>
    </x:row>
    <x:row r="97" ht="105" customHeight="1">
      <x:c r="A97" s="4" t="str">
        <x:f>IFERROR(INDEX('Material routes'!$E$6:$E$1505,MATCH(U97,'Material routes'!$A$6:$A$1505,0)),"MISSING ID")</x:f>
        <x:v>Refined copper cake</x:v>
      </x:c>
      <x:c r="B97" s="4" t="str">
        <x:f>IFERROR(INDEX('Material routes'!$F$6:$F$1505,MATCH(U97,'Material routes'!$A$6:$A$1505,0)),"MISSING ID")</x:f>
        <x:v>T1</x:v>
      </x:c>
      <x:c r="C97" s="4" t="str">
        <x:f>IFERROR(INDEX('Material routes'!$H$6:$H$1505,MATCH(U97,'Material routes'!$A$6:$A$1505,0)),"MISSING ID")</x:f>
        <x:v>Processed material</x:v>
      </x:c>
      <x:c r="D97" s="4" t="str">
        <x:f>IFERROR(INDEX('Material routes'!$G$6:$G$1505,MATCH(U97,'Material routes'!$A$6:$A$1505,0)),"MISSING ID")</x:f>
        <x:v>Manufactured stock</x:v>
      </x:c>
      <x:c r="E97" s="4" t="str">
        <x:f>IFERROR(INDEX('Material routes'!$C$6:$C$1505,MATCH(U97,'Material routes'!$A$6:$A$1505,0)),"MISSING ID")</x:f>
        <x:v>Ingredient candidate</x:v>
      </x:c>
      <x:c r="F97" s="4" t="str">
        <x:f>IFERROR(INDEX('Material routes'!$E$6:$E$1505,MATCH(V97,'Material routes'!$A$6:$A$1505,0)),"MISSING ID")</x:f>
        <x:v>Drawn copper stock</x:v>
      </x:c>
      <x:c r="G97" s="4" t="str">
        <x:f>IFERROR(INDEX('Material routes'!$F$6:$F$1505,MATCH(V97,'Material routes'!$A$6:$A$1505,0)),"MISSING ID")</x:f>
        <x:v>T2</x:v>
      </x:c>
      <x:c r="H97" s="4" t="str">
        <x:f>IFERROR(INDEX('Material routes'!$H$6:$H$1505,MATCH(V97,'Material routes'!$A$6:$A$1505,0)),"MISSING ID")</x:f>
        <x:v>Processed material</x:v>
      </x:c>
      <x:c r="I97" s="4" t="str">
        <x:f>IFERROR(INDEX('Material routes'!$G$6:$G$1505,MATCH(V97,'Material routes'!$A$6:$A$1505,0)),"MISSING ID")</x:f>
        <x:v>Manufactured stock</x:v>
      </x:c>
      <x:c r="J97" s="4" t="str">
        <x:f>IFERROR(INDEX('Material routes'!$B$6:$B$1505,MATCH(U97,'Material routes'!$A$6:$A$1505,0)),"MISSING ID")</x:f>
        <x:v>design.branch.branch.drawn_copper</x:v>
      </x:c>
      <x:c r="K97" s="4" t="str">
        <x:f>IFERROR(INDEX('Crafting recipes'!$C$6:$C$1005,MATCH(J97,'Crafting recipes'!$A$6:$A$1005,0)),"MISSING ID")</x:f>
        <x:v>Material refinement</x:v>
      </x:c>
      <x:c r="L97" s="4" t="str">
        <x:f>IFERROR(INDEX('Material routes'!$K$6:$K$1505,MATCH(U97,'Material routes'!$A$6:$A$1505,0)),"MISSING ID")</x:f>
        <x:v>Proposal</x:v>
      </x:c>
      <x:c r="M97" s="4" t="str">
        <x:f>IFERROR(INDEX('Material routes'!$M$6:$M$1505,MATCH(U97,'Material routes'!$A$6:$A$1505,0)),"MISSING ID")</x:f>
        <x:v>Partial proposal</x:v>
      </x:c>
      <x:c r="N97" s="4" t="str">
        <x:f>IF(IFERROR(INDEX('Material routes'!$I$6:$I$1005,MATCH(U97,'Material routes'!$A$6:$A$1005,0)),"MISSING ID")=0,"",IFERROR(INDEX('Material routes'!$I$6:$I$1005,MATCH(U97,'Material routes'!$A$6:$A$1005,0)),"MISSING ID"))</x:f>
      </x:c>
      <x:c r="O97" s="4" t="str">
        <x:f>IFERROR(INDEX('Material routes'!$J$6:$J$1505,MATCH(U97,'Material routes'!$A$6:$A$1505,0)),"MISSING ID")</x:f>
        <x:v>Unspecified</x:v>
      </x:c>
      <x:c r="P97" s="4" t="str">
        <x:f>IF(IFERROR(INDEX('Material routes'!$I$6:$I$1005,MATCH(V97,'Material routes'!$A$6:$A$1005,0)),"MISSING ID")=0,"",IFERROR(INDEX('Material routes'!$I$6:$I$1005,MATCH(V97,'Material routes'!$A$6:$A$1005,0)),"MISSING ID"))</x:f>
      </x:c>
      <x:c r="Q97" s="4" t="str">
        <x:f>IFERROR(INDEX('Material routes'!$J$6:$J$1505,MATCH(V97,'Material routes'!$A$6:$A$1505,0)),"MISSING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routes'!$D$6:$D$1505,MATCH(U97,'Material routes'!$A$6:$A$1505,0)),"MISSING ID")</x:f>
        <x:v>proposal.t1.copper_cake</x:v>
      </x:c>
      <x:c r="T97" s="4" t="str">
        <x:f>IFERROR(INDEX('Material routes'!$D$6:$D$1505,MATCH(V97,'Material routes'!$A$6:$A$1505,0)),"MISSING ID")</x:f>
        <x:v>proposal.branch.drawn_copper</x:v>
      </x:c>
      <x:c r="U97" s="4" t="str">
        <x:v>design.branch.branch.drawn_copper.in.1</x:v>
      </x:c>
      <x:c r="V97" s="4" t="str">
        <x:v>design.branch.branch.drawn_copper.out</x:v>
      </x:c>
    </x:row>
    <x:row r="98" ht="105" customHeight="1">
      <x:c r="A98" s="4" t="str">
        <x:f>IFERROR(INDEX('Material routes'!$E$6:$E$1505,MATCH(U98,'Material routes'!$A$6:$A$1505,0)),"MISSING ID")</x:f>
        <x:v>Reclaimed bronze billet</x:v>
      </x:c>
      <x:c r="B98" s="4" t="str">
        <x:f>IFERROR(INDEX('Material routes'!$F$6:$F$1505,MATCH(U98,'Material routes'!$A$6:$A$1505,0)),"MISSING ID")</x:f>
        <x:v>T1</x:v>
      </x:c>
      <x:c r="C98" s="4" t="str">
        <x:f>IFERROR(INDEX('Material routes'!$H$6:$H$1505,MATCH(U98,'Material routes'!$A$6:$A$1505,0)),"MISSING ID")</x:f>
        <x:v>Processed material</x:v>
      </x:c>
      <x:c r="D98" s="4" t="str">
        <x:f>IFERROR(INDEX('Material routes'!$G$6:$G$1505,MATCH(U98,'Material routes'!$A$6:$A$1505,0)),"MISSING ID")</x:f>
        <x:v>Manufactured stock</x:v>
      </x:c>
      <x:c r="E98" s="4" t="str">
        <x:f>IFERROR(INDEX('Material routes'!$C$6:$C$1505,MATCH(U98,'Material routes'!$A$6:$A$1505,0)),"MISSING ID")</x:f>
        <x:v>Ingredient candidate</x:v>
      </x:c>
      <x:c r="F98" s="4" t="str">
        <x:f>IFERROR(INDEX('Material routes'!$E$6:$E$1505,MATCH(V98,'Material routes'!$A$6:$A$1505,0)),"MISSING ID")</x:f>
        <x:v>Prepared bronze bearing stock</x:v>
      </x:c>
      <x:c r="G98" s="4" t="str">
        <x:f>IFERROR(INDEX('Material routes'!$F$6:$F$1505,MATCH(V98,'Material routes'!$A$6:$A$1505,0)),"MISSING ID")</x:f>
        <x:v>T2</x:v>
      </x:c>
      <x:c r="H98" s="4" t="str">
        <x:f>IFERROR(INDEX('Material routes'!$H$6:$H$1505,MATCH(V98,'Material routes'!$A$6:$A$1505,0)),"MISSING ID")</x:f>
        <x:v>Processed material</x:v>
      </x:c>
      <x:c r="I98" s="4" t="str">
        <x:f>IFERROR(INDEX('Material routes'!$G$6:$G$1505,MATCH(V98,'Material routes'!$A$6:$A$1505,0)),"MISSING ID")</x:f>
        <x:v>Manufactured stock</x:v>
      </x:c>
      <x:c r="J98" s="4" t="str">
        <x:f>IFERROR(INDEX('Material routes'!$B$6:$B$1505,MATCH(U98,'Material routes'!$A$6:$A$1505,0)),"MISSING ID")</x:f>
        <x:v>design.branch.branch.bearing_bronze</x:v>
      </x:c>
      <x:c r="K98" s="4" t="str">
        <x:f>IFERROR(INDEX('Crafting recipes'!$C$6:$C$1005,MATCH(J98,'Crafting recipes'!$A$6:$A$1005,0)),"MISSING ID")</x:f>
        <x:v>Material refinement</x:v>
      </x:c>
      <x:c r="L98" s="4" t="str">
        <x:f>IFERROR(INDEX('Material routes'!$K$6:$K$1505,MATCH(U98,'Material routes'!$A$6:$A$1505,0)),"MISSING ID")</x:f>
        <x:v>Proposal</x:v>
      </x:c>
      <x:c r="M98" s="4" t="str">
        <x:f>IFERROR(INDEX('Material routes'!$M$6:$M$1505,MATCH(U98,'Material routes'!$A$6:$A$1505,0)),"MISSING ID")</x:f>
        <x:v>Partial proposal</x:v>
      </x:c>
      <x:c r="N98" s="4" t="str">
        <x:f>IF(IFERROR(INDEX('Material routes'!$I$6:$I$1005,MATCH(U98,'Material routes'!$A$6:$A$1005,0)),"MISSING ID")=0,"",IFERROR(INDEX('Material routes'!$I$6:$I$1005,MATCH(U98,'Material routes'!$A$6:$A$1005,0)),"MISSING ID"))</x:f>
      </x:c>
      <x:c r="O98" s="4" t="str">
        <x:f>IFERROR(INDEX('Material routes'!$J$6:$J$1505,MATCH(U98,'Material routes'!$A$6:$A$1505,0)),"MISSING ID")</x:f>
        <x:v>Unspecified</x:v>
      </x:c>
      <x:c r="P98" s="4" t="str">
        <x:f>IF(IFERROR(INDEX('Material routes'!$I$6:$I$1005,MATCH(V98,'Material routes'!$A$6:$A$1005,0)),"MISSING ID")=0,"",IFERROR(INDEX('Material routes'!$I$6:$I$1005,MATCH(V98,'Material routes'!$A$6:$A$1005,0)),"MISSING ID"))</x:f>
      </x:c>
      <x:c r="Q98" s="4" t="str">
        <x:f>IFERROR(INDEX('Material routes'!$J$6:$J$1505,MATCH(V98,'Material routes'!$A$6:$A$1505,0)),"MISSING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routes'!$D$6:$D$1505,MATCH(U98,'Material routes'!$A$6:$A$1505,0)),"MISSING ID")</x:f>
        <x:v>proposal.t1.bronze_billet</x:v>
      </x:c>
      <x:c r="T98" s="4" t="str">
        <x:f>IFERROR(INDEX('Material routes'!$D$6:$D$1505,MATCH(V98,'Material routes'!$A$6:$A$1505,0)),"MISSING ID")</x:f>
        <x:v>proposal.branch.bearing_bronze</x:v>
      </x:c>
      <x:c r="U98" s="4" t="str">
        <x:v>design.branch.branch.bearing_bronze.in.1</x:v>
      </x:c>
      <x:c r="V98" s="4" t="str">
        <x:v>design.branch.branch.bearing_bronze.out</x:v>
      </x:c>
    </x:row>
    <x:row r="99" ht="105" customHeight="1">
      <x:c r="A99" s="4" t="str">
        <x:f>IFERROR(INDEX('Material routes'!$E$6:$E$1505,MATCH(U99,'Material routes'!$A$6:$A$1505,0)),"MISSING ID")</x:f>
        <x:v>Prepared ceramic body feed</x:v>
      </x:c>
      <x:c r="B99" s="4" t="str">
        <x:f>IFERROR(INDEX('Material routes'!$F$6:$F$1505,MATCH(U99,'Material routes'!$A$6:$A$1505,0)),"MISSING ID")</x:f>
        <x:v>T1</x:v>
      </x:c>
      <x:c r="C99" s="4" t="str">
        <x:f>IFERROR(INDEX('Material routes'!$H$6:$H$1505,MATCH(U99,'Material routes'!$A$6:$A$1505,0)),"MISSING ID")</x:f>
        <x:v>Processed material</x:v>
      </x:c>
      <x:c r="D99" s="4" t="str">
        <x:f>IFERROR(INDEX('Material routes'!$G$6:$G$1505,MATCH(U99,'Material routes'!$A$6:$A$1505,0)),"MISSING ID")</x:f>
        <x:v>Manufactured stock</x:v>
      </x:c>
      <x:c r="E99" s="4" t="str">
        <x:f>IFERROR(INDEX('Material routes'!$C$6:$C$1505,MATCH(U99,'Material routes'!$A$6:$A$1505,0)),"MISSING ID")</x:f>
        <x:v>Ingredient candidate</x:v>
      </x:c>
      <x:c r="F99" s="4" t="str">
        <x:f>IFERROR(INDEX('Material routes'!$E$6:$E$1505,MATCH(V99,'Material routes'!$A$6:$A$1505,0)),"MISSING ID")</x:f>
        <x:v>Insulating ceramic blanks</x:v>
      </x:c>
      <x:c r="G99" s="4" t="str">
        <x:f>IFERROR(INDEX('Material routes'!$F$6:$F$1505,MATCH(V99,'Material routes'!$A$6:$A$1505,0)),"MISSING ID")</x:f>
        <x:v>T2</x:v>
      </x:c>
      <x:c r="H99" s="4" t="str">
        <x:f>IFERROR(INDEX('Material routes'!$H$6:$H$1505,MATCH(V99,'Material routes'!$A$6:$A$1505,0)),"MISSING ID")</x:f>
        <x:v>Processed material</x:v>
      </x:c>
      <x:c r="I99" s="4" t="str">
        <x:f>IFERROR(INDEX('Material routes'!$G$6:$G$1505,MATCH(V99,'Material routes'!$A$6:$A$1505,0)),"MISSING ID")</x:f>
        <x:v>Manufactured stock</x:v>
      </x:c>
      <x:c r="J99" s="4" t="str">
        <x:f>IFERROR(INDEX('Material routes'!$B$6:$B$1505,MATCH(U99,'Material routes'!$A$6:$A$1505,0)),"MISSING ID")</x:f>
        <x:v>design.branch.natural.ceramic</x:v>
      </x:c>
      <x:c r="K99" s="4" t="str">
        <x:f>IFERROR(INDEX('Crafting recipes'!$C$6:$C$1005,MATCH(J99,'Crafting recipes'!$A$6:$A$1005,0)),"MISSING ID")</x:f>
        <x:v>Material refinement</x:v>
      </x:c>
      <x:c r="L99" s="4" t="str">
        <x:f>IFERROR(INDEX('Material routes'!$K$6:$K$1505,MATCH(U99,'Material routes'!$A$6:$A$1505,0)),"MISSING ID")</x:f>
        <x:v>Proposal</x:v>
      </x:c>
      <x:c r="M99" s="4" t="str">
        <x:f>IFERROR(INDEX('Material routes'!$M$6:$M$1505,MATCH(U99,'Material routes'!$A$6:$A$1505,0)),"MISSING ID")</x:f>
        <x:v>Partial proposal</x:v>
      </x:c>
      <x:c r="N99" s="4" t="str">
        <x:f>IF(IFERROR(INDEX('Material routes'!$I$6:$I$1005,MATCH(U99,'Material routes'!$A$6:$A$1005,0)),"MISSING ID")=0,"",IFERROR(INDEX('Material routes'!$I$6:$I$1005,MATCH(U99,'Material routes'!$A$6:$A$1005,0)),"MISSING ID"))</x:f>
      </x:c>
      <x:c r="O99" s="4" t="str">
        <x:f>IFERROR(INDEX('Material routes'!$J$6:$J$1505,MATCH(U99,'Material routes'!$A$6:$A$1505,0)),"MISSING ID")</x:f>
        <x:v>Unspecified</x:v>
      </x:c>
      <x:c r="P99" s="4" t="str">
        <x:f>IF(IFERROR(INDEX('Material routes'!$I$6:$I$1005,MATCH(V99,'Material routes'!$A$6:$A$1005,0)),"MISSING ID")=0,"",IFERROR(INDEX('Material routes'!$I$6:$I$1005,MATCH(V99,'Material routes'!$A$6:$A$1005,0)),"MISSING ID"))</x:f>
      </x:c>
      <x:c r="Q99" s="4" t="str">
        <x:f>IFERROR(INDEX('Material routes'!$J$6:$J$1505,MATCH(V99,'Material routes'!$A$6:$A$1505,0)),"MISSING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routes'!$D$6:$D$1505,MATCH(U99,'Material routes'!$A$6:$A$1505,0)),"MISSING ID")</x:f>
        <x:v>proposal.ceramic.body_feed</x:v>
      </x:c>
      <x:c r="T99" s="4" t="str">
        <x:f>IFERROR(INDEX('Material routes'!$D$6:$D$1505,MATCH(V99,'Material routes'!$A$6:$A$1505,0)),"MISSING ID")</x:f>
        <x:v>proposal.natural.ceramic</x:v>
      </x:c>
      <x:c r="U99" s="4" t="str">
        <x:v>design.branch.natural.ceramic.in.1</x:v>
      </x:c>
      <x:c r="V99" s="4" t="str">
        <x:v>design.branch.natural.ceramic.out</x:v>
      </x:c>
    </x:row>
    <x:row r="100" ht="105" customHeight="1">
      <x:c r="A100" s="4" t="str">
        <x:f>IFERROR(INDEX('Material routes'!$E$6:$E$1505,MATCH(U100,'Material routes'!$A$6:$A$1505,0)),"MISSING ID")</x:f>
        <x:v>Prepared glaze feed</x:v>
      </x:c>
      <x:c r="B100" s="4" t="str">
        <x:f>IFERROR(INDEX('Material routes'!$F$6:$F$1505,MATCH(U100,'Material routes'!$A$6:$A$1505,0)),"MISSING ID")</x:f>
        <x:v>T1</x:v>
      </x:c>
      <x:c r="C100" s="4" t="str">
        <x:f>IFERROR(INDEX('Material routes'!$H$6:$H$1505,MATCH(U100,'Material routes'!$A$6:$A$1505,0)),"MISSING ID")</x:f>
        <x:v>Processed material</x:v>
      </x:c>
      <x:c r="D100" s="4" t="str">
        <x:f>IFERROR(INDEX('Material routes'!$G$6:$G$1505,MATCH(U100,'Material routes'!$A$6:$A$1505,0)),"MISSING ID")</x:f>
        <x:v>Manufactured stock</x:v>
      </x:c>
      <x:c r="E100" s="4" t="str">
        <x:f>IFERROR(INDEX('Material routes'!$C$6:$C$1505,MATCH(U100,'Material routes'!$A$6:$A$1505,0)),"MISSING ID")</x:f>
        <x:v>Ingredient candidate</x:v>
      </x:c>
      <x:c r="F100" s="4" t="str">
        <x:f>IFERROR(INDEX('Material routes'!$E$6:$E$1505,MATCH(V100,'Material routes'!$A$6:$A$1505,0)),"MISSING ID")</x:f>
        <x:v>Insulating ceramic blanks</x:v>
      </x:c>
      <x:c r="G100" s="4" t="str">
        <x:f>IFERROR(INDEX('Material routes'!$F$6:$F$1505,MATCH(V100,'Material routes'!$A$6:$A$1505,0)),"MISSING ID")</x:f>
        <x:v>T2</x:v>
      </x:c>
      <x:c r="H100" s="4" t="str">
        <x:f>IFERROR(INDEX('Material routes'!$H$6:$H$1505,MATCH(V100,'Material routes'!$A$6:$A$1505,0)),"MISSING ID")</x:f>
        <x:v>Processed material</x:v>
      </x:c>
      <x:c r="I100" s="4" t="str">
        <x:f>IFERROR(INDEX('Material routes'!$G$6:$G$1505,MATCH(V100,'Material routes'!$A$6:$A$1505,0)),"MISSING ID")</x:f>
        <x:v>Manufactured stock</x:v>
      </x:c>
      <x:c r="J100" s="4" t="str">
        <x:f>IFERROR(INDEX('Material routes'!$B$6:$B$1505,MATCH(U100,'Material routes'!$A$6:$A$1505,0)),"MISSING ID")</x:f>
        <x:v>design.branch.natural.ceramic</x:v>
      </x:c>
      <x:c r="K100" s="4" t="str">
        <x:f>IFERROR(INDEX('Crafting recipes'!$C$6:$C$1005,MATCH(J100,'Crafting recipes'!$A$6:$A$1005,0)),"MISSING ID")</x:f>
        <x:v>Material refinement</x:v>
      </x:c>
      <x:c r="L100" s="4" t="str">
        <x:f>IFERROR(INDEX('Material routes'!$K$6:$K$1505,MATCH(U100,'Material routes'!$A$6:$A$1505,0)),"MISSING ID")</x:f>
        <x:v>Proposal</x:v>
      </x:c>
      <x:c r="M100" s="4" t="str">
        <x:f>IFERROR(INDEX('Material routes'!$M$6:$M$1505,MATCH(U100,'Material routes'!$A$6:$A$1505,0)),"MISSING ID")</x:f>
        <x:v>Partial proposal</x:v>
      </x:c>
      <x:c r="N100" s="4" t="str">
        <x:f>IF(IFERROR(INDEX('Material routes'!$I$6:$I$1005,MATCH(U100,'Material routes'!$A$6:$A$1005,0)),"MISSING ID")=0,"",IFERROR(INDEX('Material routes'!$I$6:$I$1005,MATCH(U100,'Material routes'!$A$6:$A$1005,0)),"MISSING ID"))</x:f>
      </x:c>
      <x:c r="O100" s="4" t="str">
        <x:f>IFERROR(INDEX('Material routes'!$J$6:$J$1505,MATCH(U100,'Material routes'!$A$6:$A$1505,0)),"MISSING ID")</x:f>
        <x:v>Unspecified</x:v>
      </x:c>
      <x:c r="P100" s="4" t="str">
        <x:f>IF(IFERROR(INDEX('Material routes'!$I$6:$I$1005,MATCH(V100,'Material routes'!$A$6:$A$1005,0)),"MISSING ID")=0,"",IFERROR(INDEX('Material routes'!$I$6:$I$1005,MATCH(V100,'Material routes'!$A$6:$A$1005,0)),"MISSING ID"))</x:f>
      </x:c>
      <x:c r="Q100" s="4" t="str">
        <x:f>IFERROR(INDEX('Material routes'!$J$6:$J$1505,MATCH(V100,'Material routes'!$A$6:$A$1505,0)),"MISSING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routes'!$D$6:$D$1505,MATCH(U100,'Material routes'!$A$6:$A$1505,0)),"MISSING ID")</x:f>
        <x:v>proposal.ceramic.glaze_feed</x:v>
      </x:c>
      <x:c r="T100" s="4" t="str">
        <x:f>IFERROR(INDEX('Material routes'!$D$6:$D$1505,MATCH(V100,'Material routes'!$A$6:$A$1505,0)),"MISSING ID")</x:f>
        <x:v>proposal.natural.ceramic</x:v>
      </x:c>
      <x:c r="U100" s="4" t="str">
        <x:v>design.branch.natural.ceramic.in.2</x:v>
      </x:c>
      <x:c r="V100" s="4" t="str">
        <x:v>design.branch.natural.ceramic.out</x:v>
      </x:c>
    </x:row>
    <x:row r="101" ht="105" customHeight="1">
      <x:c r="A101" s="4" t="str">
        <x:f>IFERROR(INDEX('Material routes'!$E$6:$E$1505,MATCH(U101,'Material routes'!$A$6:$A$1505,0)),"MISSING ID")</x:f>
        <x:v>Graded refractory mineral feed</x:v>
      </x:c>
      <x:c r="B101" s="4" t="str">
        <x:f>IFERROR(INDEX('Material routes'!$F$6:$F$1505,MATCH(U101,'Material routes'!$A$6:$A$1505,0)),"MISSING ID")</x:f>
        <x:v>T1</x:v>
      </x:c>
      <x:c r="C101" s="4" t="str">
        <x:f>IFERROR(INDEX('Material routes'!$H$6:$H$1505,MATCH(U101,'Material routes'!$A$6:$A$1505,0)),"MISSING ID")</x:f>
        <x:v>Processed material</x:v>
      </x:c>
      <x:c r="D101" s="4" t="str">
        <x:f>IFERROR(INDEX('Material routes'!$G$6:$G$1505,MATCH(U101,'Material routes'!$A$6:$A$1505,0)),"MISSING ID")</x:f>
        <x:v>Manufactured stock</x:v>
      </x:c>
      <x:c r="E101" s="4" t="str">
        <x:f>IFERROR(INDEX('Material routes'!$C$6:$C$1505,MATCH(U101,'Material routes'!$A$6:$A$1505,0)),"MISSING ID")</x:f>
        <x:v>Ingredient candidate</x:v>
      </x:c>
      <x:c r="F101" s="4" t="str">
        <x:f>IFERROR(INDEX('Material routes'!$E$6:$E$1505,MATCH(V101,'Material routes'!$A$6:$A$1505,0)),"MISSING ID")</x:f>
        <x:v>Refractory ceramic stock</x:v>
      </x:c>
      <x:c r="G101" s="4" t="str">
        <x:f>IFERROR(INDEX('Material routes'!$F$6:$F$1505,MATCH(V101,'Material routes'!$A$6:$A$1505,0)),"MISSING ID")</x:f>
        <x:v>T2</x:v>
      </x:c>
      <x:c r="H101" s="4" t="str">
        <x:f>IFERROR(INDEX('Material routes'!$H$6:$H$1505,MATCH(V101,'Material routes'!$A$6:$A$1505,0)),"MISSING ID")</x:f>
        <x:v>Processed material</x:v>
      </x:c>
      <x:c r="I101" s="4" t="str">
        <x:f>IFERROR(INDEX('Material routes'!$G$6:$G$1505,MATCH(V101,'Material routes'!$A$6:$A$1505,0)),"MISSING ID")</x:f>
        <x:v>Manufactured stock</x:v>
      </x:c>
      <x:c r="J101" s="4" t="str">
        <x:f>IFERROR(INDEX('Material routes'!$B$6:$B$1505,MATCH(U101,'Material routes'!$A$6:$A$1505,0)),"MISSING ID")</x:f>
        <x:v>design.branch.branch.refractory_ceramic</x:v>
      </x:c>
      <x:c r="K101" s="4" t="str">
        <x:f>IFERROR(INDEX('Crafting recipes'!$C$6:$C$1005,MATCH(J101,'Crafting recipes'!$A$6:$A$1005,0)),"MISSING ID")</x:f>
        <x:v>Material refinement</x:v>
      </x:c>
      <x:c r="L101" s="4" t="str">
        <x:f>IFERROR(INDEX('Material routes'!$K$6:$K$1505,MATCH(U101,'Material routes'!$A$6:$A$1505,0)),"MISSING ID")</x:f>
        <x:v>Proposal</x:v>
      </x:c>
      <x:c r="M101" s="4" t="str">
        <x:f>IFERROR(INDEX('Material routes'!$M$6:$M$1505,MATCH(U101,'Material routes'!$A$6:$A$1505,0)),"MISSING ID")</x:f>
        <x:v>Partial proposal</x:v>
      </x:c>
      <x:c r="N101" s="4" t="str">
        <x:f>IF(IFERROR(INDEX('Material routes'!$I$6:$I$1005,MATCH(U101,'Material routes'!$A$6:$A$1005,0)),"MISSING ID")=0,"",IFERROR(INDEX('Material routes'!$I$6:$I$1005,MATCH(U101,'Material routes'!$A$6:$A$1005,0)),"MISSING ID"))</x:f>
      </x:c>
      <x:c r="O101" s="4" t="str">
        <x:f>IFERROR(INDEX('Material routes'!$J$6:$J$1505,MATCH(U101,'Material routes'!$A$6:$A$1505,0)),"MISSING ID")</x:f>
        <x:v>Unspecified</x:v>
      </x:c>
      <x:c r="P101" s="4" t="str">
        <x:f>IF(IFERROR(INDEX('Material routes'!$I$6:$I$1005,MATCH(V101,'Material routes'!$A$6:$A$1005,0)),"MISSING ID")=0,"",IFERROR(INDEX('Material routes'!$I$6:$I$1005,MATCH(V101,'Material routes'!$A$6:$A$1005,0)),"MISSING ID"))</x:f>
      </x:c>
      <x:c r="Q101" s="4" t="str">
        <x:f>IFERROR(INDEX('Material routes'!$J$6:$J$1505,MATCH(V101,'Material routes'!$A$6:$A$1505,0)),"MISSING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routes'!$D$6:$D$1505,MATCH(U101,'Material routes'!$A$6:$A$1505,0)),"MISSING ID")</x:f>
        <x:v>proposal.branch.refractory_feed</x:v>
      </x:c>
      <x:c r="T101" s="4" t="str">
        <x:f>IFERROR(INDEX('Material routes'!$D$6:$D$1505,MATCH(V101,'Material routes'!$A$6:$A$1505,0)),"MISSING ID")</x:f>
        <x:v>proposal.branch.refractory_ceramic</x:v>
      </x:c>
      <x:c r="U101" s="4" t="str">
        <x:v>design.branch.branch.refractory_ceramic.in.1</x:v>
      </x:c>
      <x:c r="V101" s="4" t="str">
        <x:v>design.branch.branch.refractory_ceramic.out</x:v>
      </x:c>
    </x:row>
    <x:row r="102" ht="105" customHeight="1">
      <x:c r="A102" s="4" t="str">
        <x:f>IFERROR(INDEX('Material routes'!$E$6:$E$1505,MATCH(U102,'Material routes'!$A$6:$A$1505,0)),"MISSING ID")</x:f>
        <x:v>Crushed fired ceramic grit</x:v>
      </x:c>
      <x:c r="B102" s="4" t="str">
        <x:f>IFERROR(INDEX('Material routes'!$F$6:$F$1505,MATCH(U102,'Material routes'!$A$6:$A$1505,0)),"MISSING ID")</x:f>
        <x:v>T1</x:v>
      </x:c>
      <x:c r="C102" s="4" t="str">
        <x:f>IFERROR(INDEX('Material routes'!$H$6:$H$1505,MATCH(U102,'Material routes'!$A$6:$A$1505,0)),"MISSING ID")</x:f>
        <x:v>Processed material</x:v>
      </x:c>
      <x:c r="D102" s="4" t="str">
        <x:f>IFERROR(INDEX('Material routes'!$G$6:$G$1505,MATCH(U102,'Material routes'!$A$6:$A$1505,0)),"MISSING ID")</x:f>
        <x:v>Manufactured stock</x:v>
      </x:c>
      <x:c r="E102" s="4" t="str">
        <x:f>IFERROR(INDEX('Material routes'!$C$6:$C$1505,MATCH(U102,'Material routes'!$A$6:$A$1505,0)),"MISSING ID")</x:f>
        <x:v>Ingredient candidate</x:v>
      </x:c>
      <x:c r="F102" s="4" t="str">
        <x:f>IFERROR(INDEX('Material routes'!$E$6:$E$1505,MATCH(V102,'Material routes'!$A$6:$A$1505,0)),"MISSING ID")</x:f>
        <x:v>Refractory ceramic stock</x:v>
      </x:c>
      <x:c r="G102" s="4" t="str">
        <x:f>IFERROR(INDEX('Material routes'!$F$6:$F$1505,MATCH(V102,'Material routes'!$A$6:$A$1505,0)),"MISSING ID")</x:f>
        <x:v>T2</x:v>
      </x:c>
      <x:c r="H102" s="4" t="str">
        <x:f>IFERROR(INDEX('Material routes'!$H$6:$H$1505,MATCH(V102,'Material routes'!$A$6:$A$1505,0)),"MISSING ID")</x:f>
        <x:v>Processed material</x:v>
      </x:c>
      <x:c r="I102" s="4" t="str">
        <x:f>IFERROR(INDEX('Material routes'!$G$6:$G$1505,MATCH(V102,'Material routes'!$A$6:$A$1505,0)),"MISSING ID")</x:f>
        <x:v>Manufactured stock</x:v>
      </x:c>
      <x:c r="J102" s="4" t="str">
        <x:f>IFERROR(INDEX('Material routes'!$B$6:$B$1505,MATCH(U102,'Material routes'!$A$6:$A$1505,0)),"MISSING ID")</x:f>
        <x:v>design.branch.branch.refractory_ceramic</x:v>
      </x:c>
      <x:c r="K102" s="4" t="str">
        <x:f>IFERROR(INDEX('Crafting recipes'!$C$6:$C$1005,MATCH(J102,'Crafting recipes'!$A$6:$A$1005,0)),"MISSING ID")</x:f>
        <x:v>Material refinement</x:v>
      </x:c>
      <x:c r="L102" s="4" t="str">
        <x:f>IFERROR(INDEX('Material routes'!$K$6:$K$1505,MATCH(U102,'Material routes'!$A$6:$A$1505,0)),"MISSING ID")</x:f>
        <x:v>Proposal</x:v>
      </x:c>
      <x:c r="M102" s="4" t="str">
        <x:f>IFERROR(INDEX('Material routes'!$M$6:$M$1505,MATCH(U102,'Material routes'!$A$6:$A$1505,0)),"MISSING ID")</x:f>
        <x:v>Partial proposal</x:v>
      </x:c>
      <x:c r="N102" s="4" t="str">
        <x:f>IF(IFERROR(INDEX('Material routes'!$I$6:$I$1005,MATCH(U102,'Material routes'!$A$6:$A$1005,0)),"MISSING ID")=0,"",IFERROR(INDEX('Material routes'!$I$6:$I$1005,MATCH(U102,'Material routes'!$A$6:$A$1005,0)),"MISSING ID"))</x:f>
      </x:c>
      <x:c r="O102" s="4" t="str">
        <x:f>IFERROR(INDEX('Material routes'!$J$6:$J$1505,MATCH(U102,'Material routes'!$A$6:$A$1505,0)),"MISSING ID")</x:f>
        <x:v>Unspecified</x:v>
      </x:c>
      <x:c r="P102" s="4" t="str">
        <x:f>IF(IFERROR(INDEX('Material routes'!$I$6:$I$1005,MATCH(V102,'Material routes'!$A$6:$A$1005,0)),"MISSING ID")=0,"",IFERROR(INDEX('Material routes'!$I$6:$I$1005,MATCH(V102,'Material routes'!$A$6:$A$1005,0)),"MISSING ID"))</x:f>
      </x:c>
      <x:c r="Q102" s="4" t="str">
        <x:f>IFERROR(INDEX('Material routes'!$J$6:$J$1505,MATCH(V102,'Material routes'!$A$6:$A$1505,0)),"MISSING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routes'!$D$6:$D$1505,MATCH(U102,'Material routes'!$A$6:$A$1505,0)),"MISSING ID")</x:f>
        <x:v>proposal.ceramic.grog</x:v>
      </x:c>
      <x:c r="T102" s="4" t="str">
        <x:f>IFERROR(INDEX('Material routes'!$D$6:$D$1505,MATCH(V102,'Material routes'!$A$6:$A$1505,0)),"MISSING ID")</x:f>
        <x:v>proposal.branch.refractory_ceramic</x:v>
      </x:c>
      <x:c r="U102" s="4" t="str">
        <x:v>design.branch.branch.refractory_ceramic.in.2</x:v>
      </x:c>
      <x:c r="V102" s="4" t="str">
        <x:v>design.branch.branch.refractory_ceramic.out</x:v>
      </x:c>
    </x:row>
    <x:row r="103" ht="105" customHeight="1">
      <x:c r="A103" s="4" t="str">
        <x:f>IFERROR(INDEX('Material routes'!$E$6:$E$1505,MATCH(U103,'Material routes'!$A$6:$A$1505,0)),"MISSING ID")</x:f>
        <x:v>Calcined mineral binder</x:v>
      </x:c>
      <x:c r="B103" s="4" t="str">
        <x:f>IFERROR(INDEX('Material routes'!$F$6:$F$1505,MATCH(U103,'Material routes'!$A$6:$A$1505,0)),"MISSING ID")</x:f>
        <x:v>T1</x:v>
      </x:c>
      <x:c r="C103" s="4" t="str">
        <x:f>IFERROR(INDEX('Material routes'!$H$6:$H$1505,MATCH(U103,'Material routes'!$A$6:$A$1505,0)),"MISSING ID")</x:f>
        <x:v>Processed material</x:v>
      </x:c>
      <x:c r="D103" s="4" t="str">
        <x:f>IFERROR(INDEX('Material routes'!$G$6:$G$1505,MATCH(U103,'Material routes'!$A$6:$A$1505,0)),"MISSING ID")</x:f>
        <x:v>Manufactured stock</x:v>
      </x:c>
      <x:c r="E103" s="4" t="str">
        <x:f>IFERROR(INDEX('Material routes'!$C$6:$C$1505,MATCH(U103,'Material routes'!$A$6:$A$1505,0)),"MISSING ID")</x:f>
        <x:v>Ingredient candidate</x:v>
      </x:c>
      <x:c r="F103" s="4" t="str">
        <x:f>IFERROR(INDEX('Material routes'!$E$6:$E$1505,MATCH(V103,'Material routes'!$A$6:$A$1505,0)),"MISSING ID")</x:f>
        <x:v>Refractory ceramic stock</x:v>
      </x:c>
      <x:c r="G103" s="4" t="str">
        <x:f>IFERROR(INDEX('Material routes'!$F$6:$F$1505,MATCH(V103,'Material routes'!$A$6:$A$1505,0)),"MISSING ID")</x:f>
        <x:v>T2</x:v>
      </x:c>
      <x:c r="H103" s="4" t="str">
        <x:f>IFERROR(INDEX('Material routes'!$H$6:$H$1505,MATCH(V103,'Material routes'!$A$6:$A$1505,0)),"MISSING ID")</x:f>
        <x:v>Processed material</x:v>
      </x:c>
      <x:c r="I103" s="4" t="str">
        <x:f>IFERROR(INDEX('Material routes'!$G$6:$G$1505,MATCH(V103,'Material routes'!$A$6:$A$1505,0)),"MISSING ID")</x:f>
        <x:v>Manufactured stock</x:v>
      </x:c>
      <x:c r="J103" s="4" t="str">
        <x:f>IFERROR(INDEX('Material routes'!$B$6:$B$1505,MATCH(U103,'Material routes'!$A$6:$A$1505,0)),"MISSING ID")</x:f>
        <x:v>design.branch.branch.refractory_ceramic</x:v>
      </x:c>
      <x:c r="K103" s="4" t="str">
        <x:f>IFERROR(INDEX('Crafting recipes'!$C$6:$C$1005,MATCH(J103,'Crafting recipes'!$A$6:$A$1005,0)),"MISSING ID")</x:f>
        <x:v>Material refinement</x:v>
      </x:c>
      <x:c r="L103" s="4" t="str">
        <x:f>IFERROR(INDEX('Material routes'!$K$6:$K$1505,MATCH(U103,'Material routes'!$A$6:$A$1505,0)),"MISSING ID")</x:f>
        <x:v>Proposal</x:v>
      </x:c>
      <x:c r="M103" s="4" t="str">
        <x:f>IFERROR(INDEX('Material routes'!$M$6:$M$1505,MATCH(U103,'Material routes'!$A$6:$A$1505,0)),"MISSING ID")</x:f>
        <x:v>Partial proposal</x:v>
      </x:c>
      <x:c r="N103" s="4" t="str">
        <x:f>IF(IFERROR(INDEX('Material routes'!$I$6:$I$1005,MATCH(U103,'Material routes'!$A$6:$A$1005,0)),"MISSING ID")=0,"",IFERROR(INDEX('Material routes'!$I$6:$I$1005,MATCH(U103,'Material routes'!$A$6:$A$1005,0)),"MISSING ID"))</x:f>
      </x:c>
      <x:c r="O103" s="4" t="str">
        <x:f>IFERROR(INDEX('Material routes'!$J$6:$J$1505,MATCH(U103,'Material routes'!$A$6:$A$1505,0)),"MISSING ID")</x:f>
        <x:v>Unspecified</x:v>
      </x:c>
      <x:c r="P103" s="4" t="str">
        <x:f>IF(IFERROR(INDEX('Material routes'!$I$6:$I$1005,MATCH(V103,'Material routes'!$A$6:$A$1005,0)),"MISSING ID")=0,"",IFERROR(INDEX('Material routes'!$I$6:$I$1005,MATCH(V103,'Material routes'!$A$6:$A$1005,0)),"MISSING ID"))</x:f>
      </x:c>
      <x:c r="Q103" s="4" t="str">
        <x:f>IFERROR(INDEX('Material routes'!$J$6:$J$1505,MATCH(V103,'Material routes'!$A$6:$A$1505,0)),"MISSING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routes'!$D$6:$D$1505,MATCH(U103,'Material routes'!$A$6:$A$1505,0)),"MISSING ID")</x:f>
        <x:v>proposal.natural.lime</x:v>
      </x:c>
      <x:c r="T103" s="4" t="str">
        <x:f>IFERROR(INDEX('Material routes'!$D$6:$D$1505,MATCH(V103,'Material routes'!$A$6:$A$1505,0)),"MISSING ID")</x:f>
        <x:v>proposal.branch.refractory_ceramic</x:v>
      </x:c>
      <x:c r="U103" s="4" t="str">
        <x:v>design.branch.branch.refractory_ceramic.in.3</x:v>
      </x:c>
      <x:c r="V103" s="4" t="str">
        <x:v>design.branch.branch.refractory_ceramic.out</x:v>
      </x:c>
    </x:row>
    <x:row r="104" ht="105" customHeight="1">
      <x:c r="A104" s="4" t="str">
        <x:f>IFERROR(INDEX('Material routes'!$E$6:$E$1505,MATCH(U104,'Material routes'!$A$6:$A$1505,0)),"MISSING ID")</x:f>
        <x:v>Opaque mineral-glass stock</x:v>
      </x:c>
      <x:c r="B104" s="4" t="str">
        <x:f>IFERROR(INDEX('Material routes'!$F$6:$F$1505,MATCH(U104,'Material routes'!$A$6:$A$1505,0)),"MISSING ID")</x:f>
        <x:v>T1</x:v>
      </x:c>
      <x:c r="C104" s="4" t="str">
        <x:f>IFERROR(INDEX('Material routes'!$H$6:$H$1505,MATCH(U104,'Material routes'!$A$6:$A$1505,0)),"MISSING ID")</x:f>
        <x:v>Processed material</x:v>
      </x:c>
      <x:c r="D104" s="4" t="str">
        <x:f>IFERROR(INDEX('Material routes'!$G$6:$G$1505,MATCH(U104,'Material routes'!$A$6:$A$1505,0)),"MISSING ID")</x:f>
        <x:v>Manufactured stock</x:v>
      </x:c>
      <x:c r="E104" s="4" t="str">
        <x:f>IFERROR(INDEX('Material routes'!$C$6:$C$1505,MATCH(U104,'Material routes'!$A$6:$A$1505,0)),"MISSING ID")</x:f>
        <x:v>Ingredient candidate</x:v>
      </x:c>
      <x:c r="F104" s="4" t="str">
        <x:f>IFERROR(INDEX('Material routes'!$E$6:$E$1505,MATCH(V104,'Material routes'!$A$6:$A$1505,0)),"MISSING ID")</x:f>
        <x:v>Formed opaque glass sheet</x:v>
      </x:c>
      <x:c r="G104" s="4" t="str">
        <x:f>IFERROR(INDEX('Material routes'!$F$6:$F$1505,MATCH(V104,'Material routes'!$A$6:$A$1505,0)),"MISSING ID")</x:f>
        <x:v>T2</x:v>
      </x:c>
      <x:c r="H104" s="4" t="str">
        <x:f>IFERROR(INDEX('Material routes'!$H$6:$H$1505,MATCH(V104,'Material routes'!$A$6:$A$1505,0)),"MISSING ID")</x:f>
        <x:v>Processed material</x:v>
      </x:c>
      <x:c r="I104" s="4" t="str">
        <x:f>IFERROR(INDEX('Material routes'!$G$6:$G$1505,MATCH(V104,'Material routes'!$A$6:$A$1505,0)),"MISSING ID")</x:f>
        <x:v>Manufactured stock</x:v>
      </x:c>
      <x:c r="J104" s="4" t="str">
        <x:f>IFERROR(INDEX('Material routes'!$B$6:$B$1505,MATCH(U104,'Material routes'!$A$6:$A$1505,0)),"MISSING ID")</x:f>
        <x:v>design.branch.branch.opaque_sheet</x:v>
      </x:c>
      <x:c r="K104" s="4" t="str">
        <x:f>IFERROR(INDEX('Crafting recipes'!$C$6:$C$1005,MATCH(J104,'Crafting recipes'!$A$6:$A$1005,0)),"MISSING ID")</x:f>
        <x:v>Material refinement</x:v>
      </x:c>
      <x:c r="L104" s="4" t="str">
        <x:f>IFERROR(INDEX('Material routes'!$K$6:$K$1505,MATCH(U104,'Material routes'!$A$6:$A$1505,0)),"MISSING ID")</x:f>
        <x:v>Proposal</x:v>
      </x:c>
      <x:c r="M104" s="4" t="str">
        <x:f>IFERROR(INDEX('Material routes'!$M$6:$M$1505,MATCH(U104,'Material routes'!$A$6:$A$1505,0)),"MISSING ID")</x:f>
        <x:v>Partial proposal</x:v>
      </x:c>
      <x:c r="N104" s="4" t="str">
        <x:f>IF(IFERROR(INDEX('Material routes'!$I$6:$I$1005,MATCH(U104,'Material routes'!$A$6:$A$1005,0)),"MISSING ID")=0,"",IFERROR(INDEX('Material routes'!$I$6:$I$1005,MATCH(U104,'Material routes'!$A$6:$A$1005,0)),"MISSING ID"))</x:f>
      </x:c>
      <x:c r="O104" s="4" t="str">
        <x:f>IFERROR(INDEX('Material routes'!$J$6:$J$1505,MATCH(U104,'Material routes'!$A$6:$A$1505,0)),"MISSING ID")</x:f>
        <x:v>Unspecified</x:v>
      </x:c>
      <x:c r="P104" s="4" t="str">
        <x:f>IF(IFERROR(INDEX('Material routes'!$I$6:$I$1005,MATCH(V104,'Material routes'!$A$6:$A$1005,0)),"MISSING ID")=0,"",IFERROR(INDEX('Material routes'!$I$6:$I$1005,MATCH(V104,'Material routes'!$A$6:$A$1005,0)),"MISSING ID"))</x:f>
      </x:c>
      <x:c r="Q104" s="4" t="str">
        <x:f>IFERROR(INDEX('Material routes'!$J$6:$J$1505,MATCH(V104,'Material routes'!$A$6:$A$1505,0)),"MISSING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routes'!$D$6:$D$1505,MATCH(U104,'Material routes'!$A$6:$A$1505,0)),"MISSING ID")</x:f>
        <x:v>proposal.t1.opaque_glass</x:v>
      </x:c>
      <x:c r="T104" s="4" t="str">
        <x:f>IFERROR(INDEX('Material routes'!$D$6:$D$1505,MATCH(V104,'Material routes'!$A$6:$A$1505,0)),"MISSING ID")</x:f>
        <x:v>proposal.branch.opaque_sheet</x:v>
      </x:c>
      <x:c r="U104" s="4" t="str">
        <x:v>design.branch.branch.opaque_sheet.in.1</x:v>
      </x:c>
      <x:c r="V104" s="4" t="str">
        <x:v>design.branch.branch.opaque_sheet.out</x:v>
      </x:c>
    </x:row>
    <x:row r="105" ht="105" customHeight="1">
      <x:c r="A105" s="4" t="str">
        <x:f>IFERROR(INDEX('Material routes'!$E$6:$E$1505,MATCH(U105,'Material routes'!$A$6:$A$1505,0)),"MISSING ID")</x:f>
        <x:v>Rough clear-glass blank</x:v>
      </x:c>
      <x:c r="B105" s="4" t="str">
        <x:f>IFERROR(INDEX('Material routes'!$F$6:$F$1505,MATCH(U105,'Material routes'!$A$6:$A$1505,0)),"MISSING ID")</x:f>
        <x:v>T1</x:v>
      </x:c>
      <x:c r="C105" s="4" t="str">
        <x:f>IFERROR(INDEX('Material routes'!$H$6:$H$1505,MATCH(U105,'Material routes'!$A$6:$A$1505,0)),"MISSING ID")</x:f>
        <x:v>Processed material</x:v>
      </x:c>
      <x:c r="D105" s="4" t="str">
        <x:f>IFERROR(INDEX('Material routes'!$G$6:$G$1505,MATCH(U105,'Material routes'!$A$6:$A$1505,0)),"MISSING ID")</x:f>
        <x:v>Manufactured stock</x:v>
      </x:c>
      <x:c r="E105" s="4" t="str">
        <x:f>IFERROR(INDEX('Material routes'!$C$6:$C$1505,MATCH(U105,'Material routes'!$A$6:$A$1505,0)),"MISSING ID")</x:f>
        <x:v>Ingredient candidate</x:v>
      </x:c>
      <x:c r="F105" s="4" t="str">
        <x:f>IFERROR(INDEX('Material routes'!$E$6:$E$1505,MATCH(V105,'Material routes'!$A$6:$A$1505,0)),"MISSING ID")</x:f>
        <x:v>Selected viewing-glass stock</x:v>
      </x:c>
      <x:c r="G105" s="4" t="str">
        <x:f>IFERROR(INDEX('Material routes'!$F$6:$F$1505,MATCH(V105,'Material routes'!$A$6:$A$1505,0)),"MISSING ID")</x:f>
        <x:v>T2</x:v>
      </x:c>
      <x:c r="H105" s="4" t="str">
        <x:f>IFERROR(INDEX('Material routes'!$H$6:$H$1505,MATCH(V105,'Material routes'!$A$6:$A$1505,0)),"MISSING ID")</x:f>
        <x:v>Processed material</x:v>
      </x:c>
      <x:c r="I105" s="4" t="str">
        <x:f>IFERROR(INDEX('Material routes'!$G$6:$G$1505,MATCH(V105,'Material routes'!$A$6:$A$1505,0)),"MISSING ID")</x:f>
        <x:v>Manufactured stock</x:v>
      </x:c>
      <x:c r="J105" s="4" t="str">
        <x:f>IFERROR(INDEX('Material routes'!$B$6:$B$1505,MATCH(U105,'Material routes'!$A$6:$A$1505,0)),"MISSING ID")</x:f>
        <x:v>design.branch.branch.viewing_glass</x:v>
      </x:c>
      <x:c r="K105" s="4" t="str">
        <x:f>IFERROR(INDEX('Crafting recipes'!$C$6:$C$1005,MATCH(J105,'Crafting recipes'!$A$6:$A$1005,0)),"MISSING ID")</x:f>
        <x:v>Material refinement</x:v>
      </x:c>
      <x:c r="L105" s="4" t="str">
        <x:f>IFERROR(INDEX('Material routes'!$K$6:$K$1505,MATCH(U105,'Material routes'!$A$6:$A$1505,0)),"MISSING ID")</x:f>
        <x:v>Proposal</x:v>
      </x:c>
      <x:c r="M105" s="4" t="str">
        <x:f>IFERROR(INDEX('Material routes'!$M$6:$M$1505,MATCH(U105,'Material routes'!$A$6:$A$1505,0)),"MISSING ID")</x:f>
        <x:v>Partial proposal</x:v>
      </x:c>
      <x:c r="N105" s="4" t="str">
        <x:f>IF(IFERROR(INDEX('Material routes'!$I$6:$I$1005,MATCH(U105,'Material routes'!$A$6:$A$1005,0)),"MISSING ID")=0,"",IFERROR(INDEX('Material routes'!$I$6:$I$1005,MATCH(U105,'Material routes'!$A$6:$A$1005,0)),"MISSING ID"))</x:f>
      </x:c>
      <x:c r="O105" s="4" t="str">
        <x:f>IFERROR(INDEX('Material routes'!$J$6:$J$1505,MATCH(U105,'Material routes'!$A$6:$A$1505,0)),"MISSING ID")</x:f>
        <x:v>Unspecified</x:v>
      </x:c>
      <x:c r="P105" s="4" t="str">
        <x:f>IF(IFERROR(INDEX('Material routes'!$I$6:$I$1005,MATCH(V105,'Material routes'!$A$6:$A$1005,0)),"MISSING ID")=0,"",IFERROR(INDEX('Material routes'!$I$6:$I$1005,MATCH(V105,'Material routes'!$A$6:$A$1005,0)),"MISSING ID"))</x:f>
      </x:c>
      <x:c r="Q105" s="4" t="str">
        <x:f>IFERROR(INDEX('Material routes'!$J$6:$J$1505,MATCH(V105,'Material routes'!$A$6:$A$1505,0)),"MISSING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routes'!$D$6:$D$1505,MATCH(U105,'Material routes'!$A$6:$A$1505,0)),"MISSING ID")</x:f>
        <x:v>proposal.t1.clear_glass_blank</x:v>
      </x:c>
      <x:c r="T105" s="4" t="str">
        <x:f>IFERROR(INDEX('Material routes'!$D$6:$D$1505,MATCH(V105,'Material routes'!$A$6:$A$1505,0)),"MISSING ID")</x:f>
        <x:v>proposal.branch.viewing_glass</x:v>
      </x:c>
      <x:c r="U105" s="4" t="str">
        <x:v>design.branch.branch.viewing_glass.in.1</x:v>
      </x:c>
      <x:c r="V105" s="4" t="str">
        <x:v>design.branch.branch.viewing_glass.out</x:v>
      </x:c>
    </x:row>
    <x:row r="106" ht="105" customHeight="1">
      <x:c r="A106" s="4" t="str">
        <x:f>IFERROR(INDEX('Material routes'!$E$6:$E$1505,MATCH(U106,'Material routes'!$A$6:$A$1505,0)),"MISSING ID")</x:f>
        <x:v>Pressed husk-fiber textile material</x:v>
      </x:c>
      <x:c r="B106" s="4" t="str">
        <x:f>IFERROR(INDEX('Material routes'!$F$6:$F$1505,MATCH(U106,'Material routes'!$A$6:$A$1505,0)),"MISSING ID")</x:f>
        <x:v>T1</x:v>
      </x:c>
      <x:c r="C106" s="4" t="str">
        <x:f>IFERROR(INDEX('Material routes'!$H$6:$H$1505,MATCH(U106,'Material routes'!$A$6:$A$1505,0)),"MISSING ID")</x:f>
        <x:v>Processed material</x:v>
      </x:c>
      <x:c r="D106" s="4" t="str">
        <x:f>IFERROR(INDEX('Material routes'!$G$6:$G$1505,MATCH(U106,'Material routes'!$A$6:$A$1505,0)),"MISSING ID")</x:f>
        <x:v>Crafting components</x:v>
      </x:c>
      <x:c r="E106" s="4" t="str">
        <x:f>IFERROR(INDEX('Material routes'!$C$6:$C$1505,MATCH(U106,'Material routes'!$A$6:$A$1505,0)),"MISSING ID")</x:f>
        <x:v>Ingredient candidate</x:v>
      </x:c>
      <x:c r="F106" s="4" t="str">
        <x:f>IFERROR(INDEX('Material routes'!$E$6:$E$1505,MATCH(V106,'Material routes'!$A$6:$A$1505,0)),"MISSING ID")</x:f>
        <x:v>Bonded husk sheet</x:v>
      </x:c>
      <x:c r="G106" s="4" t="str">
        <x:f>IFERROR(INDEX('Material routes'!$F$6:$F$1505,MATCH(V106,'Material routes'!$A$6:$A$1505,0)),"MISSING ID")</x:f>
        <x:v>T2</x:v>
      </x:c>
      <x:c r="H106" s="4" t="str">
        <x:f>IFERROR(INDEX('Material routes'!$H$6:$H$1505,MATCH(V106,'Material routes'!$A$6:$A$1505,0)),"MISSING ID")</x:f>
        <x:v>Processed material</x:v>
      </x:c>
      <x:c r="I106" s="4" t="str">
        <x:f>IFERROR(INDEX('Material routes'!$G$6:$G$1505,MATCH(V106,'Material routes'!$A$6:$A$1505,0)),"MISSING ID")</x:f>
        <x:v>Manufactured stock</x:v>
      </x:c>
      <x:c r="J106" s="4" t="str">
        <x:f>IFERROR(INDEX('Material routes'!$B$6:$B$1505,MATCH(U106,'Material routes'!$A$6:$A$1505,0)),"MISSING ID")</x:f>
        <x:v>design.branch.branch.husk_sheet</x:v>
      </x:c>
      <x:c r="K106" s="4" t="str">
        <x:f>IFERROR(INDEX('Crafting recipes'!$C$6:$C$1005,MATCH(J106,'Crafting recipes'!$A$6:$A$1005,0)),"MISSING ID")</x:f>
        <x:v>Material refinement</x:v>
      </x:c>
      <x:c r="L106" s="4" t="str">
        <x:f>IFERROR(INDEX('Material routes'!$K$6:$K$1505,MATCH(U106,'Material routes'!$A$6:$A$1505,0)),"MISSING ID")</x:f>
        <x:v>Proposal</x:v>
      </x:c>
      <x:c r="M106" s="4" t="str">
        <x:f>IFERROR(INDEX('Material routes'!$M$6:$M$1505,MATCH(U106,'Material routes'!$A$6:$A$1505,0)),"MISSING ID")</x:f>
        <x:v>Partial proposal</x:v>
      </x:c>
      <x:c r="N106" s="4" t="str">
        <x:f>IF(IFERROR(INDEX('Material routes'!$I$6:$I$1005,MATCH(U106,'Material routes'!$A$6:$A$1005,0)),"MISSING ID")=0,"",IFERROR(INDEX('Material routes'!$I$6:$I$1005,MATCH(U106,'Material routes'!$A$6:$A$1005,0)),"MISSING ID"))</x:f>
      </x:c>
      <x:c r="O106" s="4" t="str">
        <x:f>IFERROR(INDEX('Material routes'!$J$6:$J$1505,MATCH(U106,'Material routes'!$A$6:$A$1505,0)),"MISSING ID")</x:f>
        <x:v>Unspecified</x:v>
      </x:c>
      <x:c r="P106" s="4" t="str">
        <x:f>IF(IFERROR(INDEX('Material routes'!$I$6:$I$1005,MATCH(V106,'Material routes'!$A$6:$A$1005,0)),"MISSING ID")=0,"",IFERROR(INDEX('Material routes'!$I$6:$I$1005,MATCH(V106,'Material routes'!$A$6:$A$1005,0)),"MISSING ID"))</x:f>
      </x:c>
      <x:c r="Q106" s="4" t="str">
        <x:f>IFERROR(INDEX('Material routes'!$J$6:$J$1505,MATCH(V106,'Material routes'!$A$6:$A$1505,0)),"MISSING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routes'!$D$6:$D$1505,MATCH(U106,'Material routes'!$A$6:$A$1505,0)),"MISSING ID")</x:f>
        <x:v>proposal.bio.pressed_husk</x:v>
      </x:c>
      <x:c r="T106" s="4" t="str">
        <x:f>IFERROR(INDEX('Material routes'!$D$6:$D$1505,MATCH(V106,'Material routes'!$A$6:$A$1505,0)),"MISSING ID")</x:f>
        <x:v>proposal.branch.husk_sheet</x:v>
      </x:c>
      <x:c r="U106" s="4" t="str">
        <x:v>design.branch.branch.husk_sheet.in.1</x:v>
      </x:c>
      <x:c r="V106" s="4" t="str">
        <x:v>design.branch.branch.husk_sheet.out</x:v>
      </x:c>
    </x:row>
    <x:row r="107" ht="105" customHeight="1">
      <x:c r="A107" s="4" t="str">
        <x:f>IFERROR(INDEX('Material routes'!$E$6:$E$1505,MATCH(U107,'Material routes'!$A$6:$A$1505,0)),"MISSING ID")</x:f>
        <x:v>Prepared shell-binding adhesive</x:v>
      </x:c>
      <x:c r="B107" s="4" t="str">
        <x:f>IFERROR(INDEX('Material routes'!$F$6:$F$1505,MATCH(U107,'Material routes'!$A$6:$A$1505,0)),"MISSING ID")</x:f>
        <x:v>T1</x:v>
      </x:c>
      <x:c r="C107" s="4" t="str">
        <x:f>IFERROR(INDEX('Material routes'!$H$6:$H$1505,MATCH(U107,'Material routes'!$A$6:$A$1505,0)),"MISSING ID")</x:f>
        <x:v>Chemical material</x:v>
      </x:c>
      <x:c r="D107" s="4" t="str">
        <x:f>IFERROR(INDEX('Material routes'!$G$6:$G$1505,MATCH(U107,'Material routes'!$A$6:$A$1505,0)),"MISSING ID")</x:f>
        <x:v>Processing agents</x:v>
      </x:c>
      <x:c r="E107" s="4" t="str">
        <x:f>IFERROR(INDEX('Material routes'!$C$6:$C$1505,MATCH(U107,'Material routes'!$A$6:$A$1505,0)),"MISSING ID")</x:f>
        <x:v>Ingredient candidate</x:v>
      </x:c>
      <x:c r="F107" s="4" t="str">
        <x:f>IFERROR(INDEX('Material routes'!$E$6:$E$1505,MATCH(V107,'Material routes'!$A$6:$A$1505,0)),"MISSING ID")</x:f>
        <x:v>Bonded husk sheet</x:v>
      </x:c>
      <x:c r="G107" s="4" t="str">
        <x:f>IFERROR(INDEX('Material routes'!$F$6:$F$1505,MATCH(V107,'Material routes'!$A$6:$A$1505,0)),"MISSING ID")</x:f>
        <x:v>T2</x:v>
      </x:c>
      <x:c r="H107" s="4" t="str">
        <x:f>IFERROR(INDEX('Material routes'!$H$6:$H$1505,MATCH(V107,'Material routes'!$A$6:$A$1505,0)),"MISSING ID")</x:f>
        <x:v>Processed material</x:v>
      </x:c>
      <x:c r="I107" s="4" t="str">
        <x:f>IFERROR(INDEX('Material routes'!$G$6:$G$1505,MATCH(V107,'Material routes'!$A$6:$A$1505,0)),"MISSING ID")</x:f>
        <x:v>Manufactured stock</x:v>
      </x:c>
      <x:c r="J107" s="4" t="str">
        <x:f>IFERROR(INDEX('Material routes'!$B$6:$B$1505,MATCH(U107,'Material routes'!$A$6:$A$1505,0)),"MISSING ID")</x:f>
        <x:v>design.branch.branch.husk_sheet</x:v>
      </x:c>
      <x:c r="K107" s="4" t="str">
        <x:f>IFERROR(INDEX('Crafting recipes'!$C$6:$C$1005,MATCH(J107,'Crafting recipes'!$A$6:$A$1005,0)),"MISSING ID")</x:f>
        <x:v>Material refinement</x:v>
      </x:c>
      <x:c r="L107" s="4" t="str">
        <x:f>IFERROR(INDEX('Material routes'!$K$6:$K$1505,MATCH(U107,'Material routes'!$A$6:$A$1505,0)),"MISSING ID")</x:f>
        <x:v>Proposal</x:v>
      </x:c>
      <x:c r="M107" s="4" t="str">
        <x:f>IFERROR(INDEX('Material routes'!$M$6:$M$1505,MATCH(U107,'Material routes'!$A$6:$A$1505,0)),"MISSING ID")</x:f>
        <x:v>Partial proposal</x:v>
      </x:c>
      <x:c r="N107" s="4" t="str">
        <x:f>IF(IFERROR(INDEX('Material routes'!$I$6:$I$1005,MATCH(U107,'Material routes'!$A$6:$A$1005,0)),"MISSING ID")=0,"",IFERROR(INDEX('Material routes'!$I$6:$I$1005,MATCH(U107,'Material routes'!$A$6:$A$1005,0)),"MISSING ID"))</x:f>
      </x:c>
      <x:c r="O107" s="4" t="str">
        <x:f>IFERROR(INDEX('Material routes'!$J$6:$J$1505,MATCH(U107,'Material routes'!$A$6:$A$1505,0)),"MISSING ID")</x:f>
        <x:v>Unspecified</x:v>
      </x:c>
      <x:c r="P107" s="4" t="str">
        <x:f>IF(IFERROR(INDEX('Material routes'!$I$6:$I$1005,MATCH(V107,'Material routes'!$A$6:$A$1005,0)),"MISSING ID")=0,"",IFERROR(INDEX('Material routes'!$I$6:$I$1005,MATCH(V107,'Material routes'!$A$6:$A$1005,0)),"MISSING ID"))</x:f>
      </x:c>
      <x:c r="Q107" s="4" t="str">
        <x:f>IFERROR(INDEX('Material routes'!$J$6:$J$1505,MATCH(V107,'Material routes'!$A$6:$A$1505,0)),"MISSING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routes'!$D$6:$D$1505,MATCH(U107,'Material routes'!$A$6:$A$1505,0)),"MISSING ID")</x:f>
        <x:v>proposal.t1.shell_adhesive</x:v>
      </x:c>
      <x:c r="T107" s="4" t="str">
        <x:f>IFERROR(INDEX('Material routes'!$D$6:$D$1505,MATCH(V107,'Material routes'!$A$6:$A$1505,0)),"MISSING ID")</x:f>
        <x:v>proposal.branch.husk_sheet</x:v>
      </x:c>
      <x:c r="U107" s="4" t="str">
        <x:v>design.branch.branch.husk_sheet.in.2</x:v>
      </x:c>
      <x:c r="V107" s="4" t="str">
        <x:v>design.branch.branch.husk_sheet.out</x:v>
      </x:c>
    </x:row>
    <x:row r="108" ht="105" customHeight="1">
      <x:c r="A108" s="4" t="str">
        <x:f>IFERROR(INDEX('Material routes'!$E$6:$E$1505,MATCH(U108,'Material routes'!$A$6:$A$1505,0)),"MISSING ID")</x:f>
        <x:v>Prepared insect-wing sail panel</x:v>
      </x:c>
      <x:c r="B108" s="4" t="str">
        <x:f>IFERROR(INDEX('Material routes'!$F$6:$F$1505,MATCH(U108,'Material routes'!$A$6:$A$1505,0)),"MISSING ID")</x:f>
        <x:v>T1</x:v>
      </x:c>
      <x:c r="C108" s="4" t="str">
        <x:f>IFERROR(INDEX('Material routes'!$H$6:$H$1505,MATCH(U108,'Material routes'!$A$6:$A$1505,0)),"MISSING ID")</x:f>
        <x:v>Crafting component</x:v>
      </x:c>
      <x:c r="D108" s="4" t="str">
        <x:f>IFERROR(INDEX('Material routes'!$G$6:$G$1505,MATCH(U108,'Material routes'!$A$6:$A$1505,0)),"MISSING ID")</x:f>
        <x:v>Crafting components</x:v>
      </x:c>
      <x:c r="E108" s="4" t="str">
        <x:f>IFERROR(INDEX('Material routes'!$C$6:$C$1505,MATCH(U108,'Material routes'!$A$6:$A$1505,0)),"MISSING ID")</x:f>
        <x:v>Ingredient candidate</x:v>
      </x:c>
      <x:c r="F108" s="4" t="str">
        <x:f>IFERROR(INDEX('Material routes'!$E$6:$E$1505,MATCH(V108,'Material routes'!$A$6:$A$1505,0)),"MISSING ID")</x:f>
        <x:v>Reinforced wing membrane</x:v>
      </x:c>
      <x:c r="G108" s="4" t="str">
        <x:f>IFERROR(INDEX('Material routes'!$F$6:$F$1505,MATCH(V108,'Material routes'!$A$6:$A$1505,0)),"MISSING ID")</x:f>
        <x:v>T2</x:v>
      </x:c>
      <x:c r="H108" s="4" t="str">
        <x:f>IFERROR(INDEX('Material routes'!$H$6:$H$1505,MATCH(V108,'Material routes'!$A$6:$A$1505,0)),"MISSING ID")</x:f>
        <x:v>Processed material</x:v>
      </x:c>
      <x:c r="I108" s="4" t="str">
        <x:f>IFERROR(INDEX('Material routes'!$G$6:$G$1505,MATCH(V108,'Material routes'!$A$6:$A$1505,0)),"MISSING ID")</x:f>
        <x:v>Manufactured stock</x:v>
      </x:c>
      <x:c r="J108" s="4" t="str">
        <x:f>IFERROR(INDEX('Material routes'!$B$6:$B$1505,MATCH(U108,'Material routes'!$A$6:$A$1505,0)),"MISSING ID")</x:f>
        <x:v>design.branch.branch.wing_membrane</x:v>
      </x:c>
      <x:c r="K108" s="4" t="str">
        <x:f>IFERROR(INDEX('Crafting recipes'!$C$6:$C$1005,MATCH(J108,'Crafting recipes'!$A$6:$A$1005,0)),"MISSING ID")</x:f>
        <x:v>Material refinement</x:v>
      </x:c>
      <x:c r="L108" s="4" t="str">
        <x:f>IFERROR(INDEX('Material routes'!$K$6:$K$1505,MATCH(U108,'Material routes'!$A$6:$A$1505,0)),"MISSING ID")</x:f>
        <x:v>Proposal</x:v>
      </x:c>
      <x:c r="M108" s="4" t="str">
        <x:f>IFERROR(INDEX('Material routes'!$M$6:$M$1505,MATCH(U108,'Material routes'!$A$6:$A$1505,0)),"MISSING ID")</x:f>
        <x:v>Partial proposal</x:v>
      </x:c>
      <x:c r="N108" s="4" t="str">
        <x:f>IF(IFERROR(INDEX('Material routes'!$I$6:$I$1005,MATCH(U108,'Material routes'!$A$6:$A$1005,0)),"MISSING ID")=0,"",IFERROR(INDEX('Material routes'!$I$6:$I$1005,MATCH(U108,'Material routes'!$A$6:$A$1005,0)),"MISSING ID"))</x:f>
      </x:c>
      <x:c r="O108" s="4" t="str">
        <x:f>IFERROR(INDEX('Material routes'!$J$6:$J$1505,MATCH(U108,'Material routes'!$A$6:$A$1505,0)),"MISSING ID")</x:f>
        <x:v>Unspecified</x:v>
      </x:c>
      <x:c r="P108" s="4" t="str">
        <x:f>IF(IFERROR(INDEX('Material routes'!$I$6:$I$1005,MATCH(V108,'Material routes'!$A$6:$A$1005,0)),"MISSING ID")=0,"",IFERROR(INDEX('Material routes'!$I$6:$I$1005,MATCH(V108,'Material routes'!$A$6:$A$1005,0)),"MISSING ID"))</x:f>
      </x:c>
      <x:c r="Q108" s="4" t="str">
        <x:f>IFERROR(INDEX('Material routes'!$J$6:$J$1505,MATCH(V108,'Material routes'!$A$6:$A$1505,0)),"MISSING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routes'!$D$6:$D$1505,MATCH(U108,'Material routes'!$A$6:$A$1505,0)),"MISSING ID")</x:f>
        <x:v>proposal.wind.sail_panel</x:v>
      </x:c>
      <x:c r="T108" s="4" t="str">
        <x:f>IFERROR(INDEX('Material routes'!$D$6:$D$1505,MATCH(V108,'Material routes'!$A$6:$A$1505,0)),"MISSING ID")</x:f>
        <x:v>proposal.branch.wing_membrane</x:v>
      </x:c>
      <x:c r="U108" s="4" t="str">
        <x:v>design.branch.branch.wing_membrane.in.1</x:v>
      </x:c>
      <x:c r="V108" s="4" t="str">
        <x:v>design.branch.branch.wing_membrane.out</x:v>
      </x:c>
    </x:row>
    <x:row r="109" ht="105" customHeight="1">
      <x:c r="A109" s="4" t="str">
        <x:f>IFERROR(INDEX('Material routes'!$E$6:$E$1505,MATCH(U109,'Material routes'!$A$6:$A$1505,0)),"MISSING ID")</x:f>
        <x:v>Tendon cord</x:v>
      </x:c>
      <x:c r="B109" s="4" t="str">
        <x:f>IFERROR(INDEX('Material routes'!$F$6:$F$1505,MATCH(U109,'Material routes'!$A$6:$A$1505,0)),"MISSING ID")</x:f>
        <x:v>T1</x:v>
      </x:c>
      <x:c r="C109" s="4" t="str">
        <x:f>IFERROR(INDEX('Material routes'!$H$6:$H$1505,MATCH(U109,'Material routes'!$A$6:$A$1505,0)),"MISSING ID")</x:f>
        <x:v>Crafting component</x:v>
      </x:c>
      <x:c r="D109" s="4" t="str">
        <x:f>IFERROR(INDEX('Material routes'!$G$6:$G$1505,MATCH(U109,'Material routes'!$A$6:$A$1505,0)),"MISSING ID")</x:f>
        <x:v>Crafting components</x:v>
      </x:c>
      <x:c r="E109" s="4" t="str">
        <x:f>IFERROR(INDEX('Material routes'!$C$6:$C$1505,MATCH(U109,'Material routes'!$A$6:$A$1505,0)),"MISSING ID")</x:f>
        <x:v>Ingredient candidate</x:v>
      </x:c>
      <x:c r="F109" s="4" t="str">
        <x:f>IFERROR(INDEX('Material routes'!$E$6:$E$1505,MATCH(V109,'Material routes'!$A$6:$A$1505,0)),"MISSING ID")</x:f>
        <x:v>Reinforced wing membrane</x:v>
      </x:c>
      <x:c r="G109" s="4" t="str">
        <x:f>IFERROR(INDEX('Material routes'!$F$6:$F$1505,MATCH(V109,'Material routes'!$A$6:$A$1505,0)),"MISSING ID")</x:f>
        <x:v>T2</x:v>
      </x:c>
      <x:c r="H109" s="4" t="str">
        <x:f>IFERROR(INDEX('Material routes'!$H$6:$H$1505,MATCH(V109,'Material routes'!$A$6:$A$1505,0)),"MISSING ID")</x:f>
        <x:v>Processed material</x:v>
      </x:c>
      <x:c r="I109" s="4" t="str">
        <x:f>IFERROR(INDEX('Material routes'!$G$6:$G$1505,MATCH(V109,'Material routes'!$A$6:$A$1505,0)),"MISSING ID")</x:f>
        <x:v>Manufactured stock</x:v>
      </x:c>
      <x:c r="J109" s="4" t="str">
        <x:f>IFERROR(INDEX('Material routes'!$B$6:$B$1505,MATCH(U109,'Material routes'!$A$6:$A$1505,0)),"MISSING ID")</x:f>
        <x:v>design.branch.branch.wing_membrane</x:v>
      </x:c>
      <x:c r="K109" s="4" t="str">
        <x:f>IFERROR(INDEX('Crafting recipes'!$C$6:$C$1005,MATCH(J109,'Crafting recipes'!$A$6:$A$1005,0)),"MISSING ID")</x:f>
        <x:v>Material refinement</x:v>
      </x:c>
      <x:c r="L109" s="4" t="str">
        <x:f>IFERROR(INDEX('Material routes'!$K$6:$K$1505,MATCH(U109,'Material routes'!$A$6:$A$1505,0)),"MISSING ID")</x:f>
        <x:v>Proposal</x:v>
      </x:c>
      <x:c r="M109" s="4" t="str">
        <x:f>IFERROR(INDEX('Material routes'!$M$6:$M$1505,MATCH(U109,'Material routes'!$A$6:$A$1505,0)),"MISSING ID")</x:f>
        <x:v>Partial proposal</x:v>
      </x:c>
      <x:c r="N109" s="4" t="str">
        <x:f>IF(IFERROR(INDEX('Material routes'!$I$6:$I$1005,MATCH(U109,'Material routes'!$A$6:$A$1005,0)),"MISSING ID")=0,"",IFERROR(INDEX('Material routes'!$I$6:$I$1005,MATCH(U109,'Material routes'!$A$6:$A$1005,0)),"MISSING ID"))</x:f>
      </x:c>
      <x:c r="O109" s="4" t="str">
        <x:f>IFERROR(INDEX('Material routes'!$J$6:$J$1505,MATCH(U109,'Material routes'!$A$6:$A$1505,0)),"MISSING ID")</x:f>
        <x:v>Unspecified</x:v>
      </x:c>
      <x:c r="P109" s="4" t="str">
        <x:f>IF(IFERROR(INDEX('Material routes'!$I$6:$I$1005,MATCH(V109,'Material routes'!$A$6:$A$1005,0)),"MISSING ID")=0,"",IFERROR(INDEX('Material routes'!$I$6:$I$1005,MATCH(V109,'Material routes'!$A$6:$A$1005,0)),"MISSING ID"))</x:f>
      </x:c>
      <x:c r="Q109" s="4" t="str">
        <x:f>IFERROR(INDEX('Material routes'!$J$6:$J$1505,MATCH(V109,'Material routes'!$A$6:$A$1505,0)),"MISSING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routes'!$D$6:$D$1505,MATCH(U109,'Material routes'!$A$6:$A$1505,0)),"MISSING ID")</x:f>
        <x:v>proposal.bio.cord</x:v>
      </x:c>
      <x:c r="T109" s="4" t="str">
        <x:f>IFERROR(INDEX('Material routes'!$D$6:$D$1505,MATCH(V109,'Material routes'!$A$6:$A$1505,0)),"MISSING ID")</x:f>
        <x:v>proposal.branch.wing_membrane</x:v>
      </x:c>
      <x:c r="U109" s="4" t="str">
        <x:v>design.branch.branch.wing_membrane.in.2</x:v>
      </x:c>
      <x:c r="V109" s="4" t="str">
        <x:v>design.branch.branch.wing_membrane.out</x:v>
      </x:c>
    </x:row>
    <x:row r="110" ht="105" customHeight="1">
      <x:c r="A110" s="4" t="str">
        <x:f>IFERROR(INDEX('Material routes'!$E$6:$E$1505,MATCH(U110,'Material routes'!$A$6:$A$1505,0)),"MISSING ID")</x:f>
        <x:v>Prepared flexible faunal binder</x:v>
      </x:c>
      <x:c r="B110" s="4" t="str">
        <x:f>IFERROR(INDEX('Material routes'!$F$6:$F$1505,MATCH(U110,'Material routes'!$A$6:$A$1505,0)),"MISSING ID")</x:f>
        <x:v>T1</x:v>
      </x:c>
      <x:c r="C110" s="4" t="str">
        <x:f>IFERROR(INDEX('Material routes'!$H$6:$H$1505,MATCH(U110,'Material routes'!$A$6:$A$1505,0)),"MISSING ID")</x:f>
        <x:v>Chemical material</x:v>
      </x:c>
      <x:c r="D110" s="4" t="str">
        <x:f>IFERROR(INDEX('Material routes'!$G$6:$G$1505,MATCH(U110,'Material routes'!$A$6:$A$1505,0)),"MISSING ID")</x:f>
        <x:v>Processing agents</x:v>
      </x:c>
      <x:c r="E110" s="4" t="str">
        <x:f>IFERROR(INDEX('Material routes'!$C$6:$C$1505,MATCH(U110,'Material routes'!$A$6:$A$1505,0)),"MISSING ID")</x:f>
        <x:v>Ingredient candidate</x:v>
      </x:c>
      <x:c r="F110" s="4" t="str">
        <x:f>IFERROR(INDEX('Material routes'!$E$6:$E$1505,MATCH(V110,'Material routes'!$A$6:$A$1505,0)),"MISSING ID")</x:f>
        <x:v>Reinforced wing membrane</x:v>
      </x:c>
      <x:c r="G110" s="4" t="str">
        <x:f>IFERROR(INDEX('Material routes'!$F$6:$F$1505,MATCH(V110,'Material routes'!$A$6:$A$1505,0)),"MISSING ID")</x:f>
        <x:v>T2</x:v>
      </x:c>
      <x:c r="H110" s="4" t="str">
        <x:f>IFERROR(INDEX('Material routes'!$H$6:$H$1505,MATCH(V110,'Material routes'!$A$6:$A$1505,0)),"MISSING ID")</x:f>
        <x:v>Processed material</x:v>
      </x:c>
      <x:c r="I110" s="4" t="str">
        <x:f>IFERROR(INDEX('Material routes'!$G$6:$G$1505,MATCH(V110,'Material routes'!$A$6:$A$1505,0)),"MISSING ID")</x:f>
        <x:v>Manufactured stock</x:v>
      </x:c>
      <x:c r="J110" s="4" t="str">
        <x:f>IFERROR(INDEX('Material routes'!$B$6:$B$1505,MATCH(U110,'Material routes'!$A$6:$A$1505,0)),"MISSING ID")</x:f>
        <x:v>design.branch.branch.wing_membrane</x:v>
      </x:c>
      <x:c r="K110" s="4" t="str">
        <x:f>IFERROR(INDEX('Crafting recipes'!$C$6:$C$1005,MATCH(J110,'Crafting recipes'!$A$6:$A$1005,0)),"MISSING ID")</x:f>
        <x:v>Material refinement</x:v>
      </x:c>
      <x:c r="L110" s="4" t="str">
        <x:f>IFERROR(INDEX('Material routes'!$K$6:$K$1505,MATCH(U110,'Material routes'!$A$6:$A$1505,0)),"MISSING ID")</x:f>
        <x:v>Proposal</x:v>
      </x:c>
      <x:c r="M110" s="4" t="str">
        <x:f>IFERROR(INDEX('Material routes'!$M$6:$M$1505,MATCH(U110,'Material routes'!$A$6:$A$1505,0)),"MISSING ID")</x:f>
        <x:v>Partial proposal</x:v>
      </x:c>
      <x:c r="N110" s="4" t="str">
        <x:f>IF(IFERROR(INDEX('Material routes'!$I$6:$I$1005,MATCH(U110,'Material routes'!$A$6:$A$1005,0)),"MISSING ID")=0,"",IFERROR(INDEX('Material routes'!$I$6:$I$1005,MATCH(U110,'Material routes'!$A$6:$A$1005,0)),"MISSING ID"))</x:f>
      </x:c>
      <x:c r="O110" s="4" t="str">
        <x:f>IFERROR(INDEX('Material routes'!$J$6:$J$1505,MATCH(U110,'Material routes'!$A$6:$A$1505,0)),"MISSING ID")</x:f>
        <x:v>Unspecified</x:v>
      </x:c>
      <x:c r="P110" s="4" t="str">
        <x:f>IF(IFERROR(INDEX('Material routes'!$I$6:$I$1005,MATCH(V110,'Material routes'!$A$6:$A$1005,0)),"MISSING ID")=0,"",IFERROR(INDEX('Material routes'!$I$6:$I$1005,MATCH(V110,'Material routes'!$A$6:$A$1005,0)),"MISSING ID"))</x:f>
      </x:c>
      <x:c r="Q110" s="4" t="str">
        <x:f>IFERROR(INDEX('Material routes'!$J$6:$J$1505,MATCH(V110,'Material routes'!$A$6:$A$1505,0)),"MISSING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routes'!$D$6:$D$1505,MATCH(U110,'Material routes'!$A$6:$A$1505,0)),"MISSING ID")</x:f>
        <x:v>proposal.branch.flex_binder</x:v>
      </x:c>
      <x:c r="T110" s="4" t="str">
        <x:f>IFERROR(INDEX('Material routes'!$D$6:$D$1505,MATCH(V110,'Material routes'!$A$6:$A$1505,0)),"MISSING ID")</x:f>
        <x:v>proposal.branch.wing_membrane</x:v>
      </x:c>
      <x:c r="U110" s="4" t="str">
        <x:v>design.branch.branch.wing_membrane.in.3</x:v>
      </x:c>
      <x:c r="V110" s="4" t="str">
        <x:v>design.branch.branch.wing_membrane.out</x:v>
      </x:c>
    </x:row>
    <x:row r="111" ht="105" customHeight="1">
      <x:c r="A111" s="4" t="str">
        <x:f>IFERROR(INDEX('Material routes'!$E$6:$E$1505,MATCH(U111,'Material routes'!$A$6:$A$1505,0)),"MISSING ID")</x:f>
        <x:v>Prepared clot-seal compound</x:v>
      </x:c>
      <x:c r="B111" s="4" t="str">
        <x:f>IFERROR(INDEX('Material routes'!$F$6:$F$1505,MATCH(U111,'Material routes'!$A$6:$A$1505,0)),"MISSING ID")</x:f>
        <x:v>T1</x:v>
      </x:c>
      <x:c r="C111" s="4" t="str">
        <x:f>IFERROR(INDEX('Material routes'!$H$6:$H$1505,MATCH(U111,'Material routes'!$A$6:$A$1505,0)),"MISSING ID")</x:f>
        <x:v>Chemical material</x:v>
      </x:c>
      <x:c r="D111" s="4" t="str">
        <x:f>IFERROR(INDEX('Material routes'!$G$6:$G$1505,MATCH(U111,'Material routes'!$A$6:$A$1505,0)),"MISSING ID")</x:f>
        <x:v>Processing agents</x:v>
      </x:c>
      <x:c r="E111" s="4" t="str">
        <x:f>IFERROR(INDEX('Material routes'!$C$6:$C$1505,MATCH(U111,'Material routes'!$A$6:$A$1505,0)),"MISSING ID")</x:f>
        <x:v>Ingredient candidate</x:v>
      </x:c>
      <x:c r="F111" s="4" t="str">
        <x:f>IFERROR(INDEX('Material routes'!$E$6:$E$1505,MATCH(V111,'Material routes'!$A$6:$A$1505,0)),"MISSING ID")</x:f>
        <x:v>Filled faunal seal compound</x:v>
      </x:c>
      <x:c r="G111" s="4" t="str">
        <x:f>IFERROR(INDEX('Material routes'!$F$6:$F$1505,MATCH(V111,'Material routes'!$A$6:$A$1505,0)),"MISSING ID")</x:f>
        <x:v>T2</x:v>
      </x:c>
      <x:c r="H111" s="4" t="str">
        <x:f>IFERROR(INDEX('Material routes'!$H$6:$H$1505,MATCH(V111,'Material routes'!$A$6:$A$1505,0)),"MISSING ID")</x:f>
        <x:v>Chemical material</x:v>
      </x:c>
      <x:c r="I111" s="4" t="str">
        <x:f>IFERROR(INDEX('Material routes'!$G$6:$G$1505,MATCH(V111,'Material routes'!$A$6:$A$1505,0)),"MISSING ID")</x:f>
        <x:v>Processing agents</x:v>
      </x:c>
      <x:c r="J111" s="4" t="str">
        <x:f>IFERROR(INDEX('Material routes'!$B$6:$B$1505,MATCH(U111,'Material routes'!$A$6:$A$1505,0)),"MISSING ID")</x:f>
        <x:v>design.branch.branch.filled_seal</x:v>
      </x:c>
      <x:c r="K111" s="4" t="str">
        <x:f>IFERROR(INDEX('Crafting recipes'!$C$6:$C$1005,MATCH(J111,'Crafting recipes'!$A$6:$A$1005,0)),"MISSING ID")</x:f>
        <x:v>Material refinement</x:v>
      </x:c>
      <x:c r="L111" s="4" t="str">
        <x:f>IFERROR(INDEX('Material routes'!$K$6:$K$1505,MATCH(U111,'Material routes'!$A$6:$A$1505,0)),"MISSING ID")</x:f>
        <x:v>Proposal</x:v>
      </x:c>
      <x:c r="M111" s="4" t="str">
        <x:f>IFERROR(INDEX('Material routes'!$M$6:$M$1505,MATCH(U111,'Material routes'!$A$6:$A$1505,0)),"MISSING ID")</x:f>
        <x:v>Partial proposal</x:v>
      </x:c>
      <x:c r="N111" s="4" t="str">
        <x:f>IF(IFERROR(INDEX('Material routes'!$I$6:$I$1005,MATCH(U111,'Material routes'!$A$6:$A$1005,0)),"MISSING ID")=0,"",IFERROR(INDEX('Material routes'!$I$6:$I$1005,MATCH(U111,'Material routes'!$A$6:$A$1005,0)),"MISSING ID"))</x:f>
      </x:c>
      <x:c r="O111" s="4" t="str">
        <x:f>IFERROR(INDEX('Material routes'!$J$6:$J$1505,MATCH(U111,'Material routes'!$A$6:$A$1505,0)),"MISSING ID")</x:f>
        <x:v>Unspecified</x:v>
      </x:c>
      <x:c r="P111" s="4" t="str">
        <x:f>IF(IFERROR(INDEX('Material routes'!$I$6:$I$1005,MATCH(V111,'Material routes'!$A$6:$A$1005,0)),"MISSING ID")=0,"",IFERROR(INDEX('Material routes'!$I$6:$I$1005,MATCH(V111,'Material routes'!$A$6:$A$1005,0)),"MISSING ID"))</x:f>
      </x:c>
      <x:c r="Q111" s="4" t="str">
        <x:f>IFERROR(INDEX('Material routes'!$J$6:$J$1505,MATCH(V111,'Material routes'!$A$6:$A$1505,0)),"MISSING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routes'!$D$6:$D$1505,MATCH(U111,'Material routes'!$A$6:$A$1505,0)),"MISSING ID")</x:f>
        <x:v>proposal.t1.clot_seal</x:v>
      </x:c>
      <x:c r="T111" s="4" t="str">
        <x:f>IFERROR(INDEX('Material routes'!$D$6:$D$1505,MATCH(V111,'Material routes'!$A$6:$A$1505,0)),"MISSING ID")</x:f>
        <x:v>proposal.branch.filled_seal</x:v>
      </x:c>
      <x:c r="U111" s="4" t="str">
        <x:v>design.branch.branch.filled_seal.in.1</x:v>
      </x:c>
      <x:c r="V111" s="4" t="str">
        <x:v>design.branch.branch.filled_seal.out</x:v>
      </x:c>
    </x:row>
    <x:row r="112" ht="105" customHeight="1">
      <x:c r="A112" s="4" t="str">
        <x:f>IFERROR(INDEX('Material routes'!$E$6:$E$1505,MATCH(U112,'Material routes'!$A$6:$A$1505,0)),"MISSING ID")</x:f>
        <x:v>Graded mineral filler</x:v>
      </x:c>
      <x:c r="B112" s="4" t="str">
        <x:f>IFERROR(INDEX('Material routes'!$F$6:$F$1505,MATCH(U112,'Material routes'!$A$6:$A$1505,0)),"MISSING ID")</x:f>
        <x:v>T1</x:v>
      </x:c>
      <x:c r="C112" s="4" t="str">
        <x:f>IFERROR(INDEX('Material routes'!$H$6:$H$1505,MATCH(U112,'Material routes'!$A$6:$A$1505,0)),"MISSING ID")</x:f>
        <x:v>Processed material</x:v>
      </x:c>
      <x:c r="D112" s="4" t="str">
        <x:f>IFERROR(INDEX('Material routes'!$G$6:$G$1505,MATCH(U112,'Material routes'!$A$6:$A$1505,0)),"MISSING ID")</x:f>
        <x:v>Manufactured stock</x:v>
      </x:c>
      <x:c r="E112" s="4" t="str">
        <x:f>IFERROR(INDEX('Material routes'!$C$6:$C$1505,MATCH(U112,'Material routes'!$A$6:$A$1505,0)),"MISSING ID")</x:f>
        <x:v>Ingredient candidate</x:v>
      </x:c>
      <x:c r="F112" s="4" t="str">
        <x:f>IFERROR(INDEX('Material routes'!$E$6:$E$1505,MATCH(V112,'Material routes'!$A$6:$A$1505,0)),"MISSING ID")</x:f>
        <x:v>Filled faunal seal compound</x:v>
      </x:c>
      <x:c r="G112" s="4" t="str">
        <x:f>IFERROR(INDEX('Material routes'!$F$6:$F$1505,MATCH(V112,'Material routes'!$A$6:$A$1505,0)),"MISSING ID")</x:f>
        <x:v>T2</x:v>
      </x:c>
      <x:c r="H112" s="4" t="str">
        <x:f>IFERROR(INDEX('Material routes'!$H$6:$H$1505,MATCH(V112,'Material routes'!$A$6:$A$1505,0)),"MISSING ID")</x:f>
        <x:v>Chemical material</x:v>
      </x:c>
      <x:c r="I112" s="4" t="str">
        <x:f>IFERROR(INDEX('Material routes'!$G$6:$G$1505,MATCH(V112,'Material routes'!$A$6:$A$1505,0)),"MISSING ID")</x:f>
        <x:v>Processing agents</x:v>
      </x:c>
      <x:c r="J112" s="4" t="str">
        <x:f>IFERROR(INDEX('Material routes'!$B$6:$B$1505,MATCH(U112,'Material routes'!$A$6:$A$1505,0)),"MISSING ID")</x:f>
        <x:v>design.branch.branch.filled_seal</x:v>
      </x:c>
      <x:c r="K112" s="4" t="str">
        <x:f>IFERROR(INDEX('Crafting recipes'!$C$6:$C$1005,MATCH(J112,'Crafting recipes'!$A$6:$A$1005,0)),"MISSING ID")</x:f>
        <x:v>Material refinement</x:v>
      </x:c>
      <x:c r="L112" s="4" t="str">
        <x:f>IFERROR(INDEX('Material routes'!$K$6:$K$1505,MATCH(U112,'Material routes'!$A$6:$A$1505,0)),"MISSING ID")</x:f>
        <x:v>Proposal</x:v>
      </x:c>
      <x:c r="M112" s="4" t="str">
        <x:f>IFERROR(INDEX('Material routes'!$M$6:$M$1505,MATCH(U112,'Material routes'!$A$6:$A$1505,0)),"MISSING ID")</x:f>
        <x:v>Partial proposal</x:v>
      </x:c>
      <x:c r="N112" s="4" t="str">
        <x:f>IF(IFERROR(INDEX('Material routes'!$I$6:$I$1005,MATCH(U112,'Material routes'!$A$6:$A$1005,0)),"MISSING ID")=0,"",IFERROR(INDEX('Material routes'!$I$6:$I$1005,MATCH(U112,'Material routes'!$A$6:$A$1005,0)),"MISSING ID"))</x:f>
      </x:c>
      <x:c r="O112" s="4" t="str">
        <x:f>IFERROR(INDEX('Material routes'!$J$6:$J$1505,MATCH(U112,'Material routes'!$A$6:$A$1505,0)),"MISSING ID")</x:f>
        <x:v>Unspecified</x:v>
      </x:c>
      <x:c r="P112" s="4" t="str">
        <x:f>IF(IFERROR(INDEX('Material routes'!$I$6:$I$1005,MATCH(V112,'Material routes'!$A$6:$A$1005,0)),"MISSING ID")=0,"",IFERROR(INDEX('Material routes'!$I$6:$I$1005,MATCH(V112,'Material routes'!$A$6:$A$1005,0)),"MISSING ID"))</x:f>
      </x:c>
      <x:c r="Q112" s="4" t="str">
        <x:f>IFERROR(INDEX('Material routes'!$J$6:$J$1505,MATCH(V112,'Material routes'!$A$6:$A$1505,0)),"MISSING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routes'!$D$6:$D$1505,MATCH(U112,'Material routes'!$A$6:$A$1505,0)),"MISSING ID")</x:f>
        <x:v>proposal.t1.mineral_filler</x:v>
      </x:c>
      <x:c r="T112" s="4" t="str">
        <x:f>IFERROR(INDEX('Material routes'!$D$6:$D$1505,MATCH(V112,'Material routes'!$A$6:$A$1505,0)),"MISSING ID")</x:f>
        <x:v>proposal.branch.filled_seal</x:v>
      </x:c>
      <x:c r="U112" s="4" t="str">
        <x:v>design.branch.branch.filled_seal.in.2</x:v>
      </x:c>
      <x:c r="V112" s="4" t="str">
        <x:v>design.branch.branch.filled_seal.out</x:v>
      </x:c>
    </x:row>
    <x:row r="113" ht="105" customHeight="1">
      <x:c r="A113" s="4" t="str">
        <x:f>IFERROR(INDEX('Material routes'!$E$6:$E$1505,MATCH(U113,'Material routes'!$A$6:$A$1505,0)),"MISSING ID")</x:f>
        <x:v>Prepared flexible faunal binder</x:v>
      </x:c>
      <x:c r="B113" s="4" t="str">
        <x:f>IFERROR(INDEX('Material routes'!$F$6:$F$1505,MATCH(U113,'Material routes'!$A$6:$A$1505,0)),"MISSING ID")</x:f>
        <x:v>T1</x:v>
      </x:c>
      <x:c r="C113" s="4" t="str">
        <x:f>IFERROR(INDEX('Material routes'!$H$6:$H$1505,MATCH(U113,'Material routes'!$A$6:$A$1505,0)),"MISSING ID")</x:f>
        <x:v>Chemical material</x:v>
      </x:c>
      <x:c r="D113" s="4" t="str">
        <x:f>IFERROR(INDEX('Material routes'!$G$6:$G$1505,MATCH(U113,'Material routes'!$A$6:$A$1505,0)),"MISSING ID")</x:f>
        <x:v>Processing agents</x:v>
      </x:c>
      <x:c r="E113" s="4" t="str">
        <x:f>IFERROR(INDEX('Material routes'!$C$6:$C$1505,MATCH(U113,'Material routes'!$A$6:$A$1505,0)),"MISSING ID")</x:f>
        <x:v>Ingredient candidate</x:v>
      </x:c>
      <x:c r="F113" s="4" t="str">
        <x:f>IFERROR(INDEX('Material routes'!$E$6:$E$1505,MATCH(V113,'Material routes'!$A$6:$A$1505,0)),"MISSING ID")</x:f>
        <x:v>Flexible membrane-bonding compound</x:v>
      </x:c>
      <x:c r="G113" s="4" t="str">
        <x:f>IFERROR(INDEX('Material routes'!$F$6:$F$1505,MATCH(V113,'Material routes'!$A$6:$A$1505,0)),"MISSING ID")</x:f>
        <x:v>T2</x:v>
      </x:c>
      <x:c r="H113" s="4" t="str">
        <x:f>IFERROR(INDEX('Material routes'!$H$6:$H$1505,MATCH(V113,'Material routes'!$A$6:$A$1505,0)),"MISSING ID")</x:f>
        <x:v>Chemical material</x:v>
      </x:c>
      <x:c r="I113" s="4" t="str">
        <x:f>IFERROR(INDEX('Material routes'!$G$6:$G$1505,MATCH(V113,'Material routes'!$A$6:$A$1505,0)),"MISSING ID")</x:f>
        <x:v>Processing agents</x:v>
      </x:c>
      <x:c r="J113" s="4" t="str">
        <x:f>IFERROR(INDEX('Material routes'!$B$6:$B$1505,MATCH(U113,'Material routes'!$A$6:$A$1505,0)),"MISSING ID")</x:f>
        <x:v>design.branch.branch.flex_bond</x:v>
      </x:c>
      <x:c r="K113" s="4" t="str">
        <x:f>IFERROR(INDEX('Crafting recipes'!$C$6:$C$1005,MATCH(J113,'Crafting recipes'!$A$6:$A$1005,0)),"MISSING ID")</x:f>
        <x:v>Material refinement</x:v>
      </x:c>
      <x:c r="L113" s="4" t="str">
        <x:f>IFERROR(INDEX('Material routes'!$K$6:$K$1505,MATCH(U113,'Material routes'!$A$6:$A$1505,0)),"MISSING ID")</x:f>
        <x:v>Proposal</x:v>
      </x:c>
      <x:c r="M113" s="4" t="str">
        <x:f>IFERROR(INDEX('Material routes'!$M$6:$M$1505,MATCH(U113,'Material routes'!$A$6:$A$1505,0)),"MISSING ID")</x:f>
        <x:v>Partial proposal</x:v>
      </x:c>
      <x:c r="N113" s="4" t="str">
        <x:f>IF(IFERROR(INDEX('Material routes'!$I$6:$I$1005,MATCH(U113,'Material routes'!$A$6:$A$1005,0)),"MISSING ID")=0,"",IFERROR(INDEX('Material routes'!$I$6:$I$1005,MATCH(U113,'Material routes'!$A$6:$A$1005,0)),"MISSING ID"))</x:f>
      </x:c>
      <x:c r="O113" s="4" t="str">
        <x:f>IFERROR(INDEX('Material routes'!$J$6:$J$1505,MATCH(U113,'Material routes'!$A$6:$A$1505,0)),"MISSING ID")</x:f>
        <x:v>Unspecified</x:v>
      </x:c>
      <x:c r="P113" s="4" t="str">
        <x:f>IF(IFERROR(INDEX('Material routes'!$I$6:$I$1005,MATCH(V113,'Material routes'!$A$6:$A$1005,0)),"MISSING ID")=0,"",IFERROR(INDEX('Material routes'!$I$6:$I$1005,MATCH(V113,'Material routes'!$A$6:$A$1005,0)),"MISSING ID"))</x:f>
      </x:c>
      <x:c r="Q113" s="4" t="str">
        <x:f>IFERROR(INDEX('Material routes'!$J$6:$J$1505,MATCH(V113,'Material routes'!$A$6:$A$1505,0)),"MISSING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routes'!$D$6:$D$1505,MATCH(U113,'Material routes'!$A$6:$A$1505,0)),"MISSING ID")</x:f>
        <x:v>proposal.branch.flex_binder</x:v>
      </x:c>
      <x:c r="T113" s="4" t="str">
        <x:f>IFERROR(INDEX('Material routes'!$D$6:$D$1505,MATCH(V113,'Material routes'!$A$6:$A$1505,0)),"MISSING ID")</x:f>
        <x:v>proposal.branch.flex_bond</x:v>
      </x:c>
      <x:c r="U113" s="4" t="str">
        <x:v>design.branch.branch.flex_bond.in.1</x:v>
      </x:c>
      <x:c r="V113" s="4" t="str">
        <x:v>design.branch.branch.flex_bond.out</x:v>
      </x:c>
    </x:row>
    <x:row r="114" ht="105" customHeight="1">
      <x:c r="A114" s="4" t="str">
        <x:f>IFERROR(INDEX('Material routes'!$E$6:$E$1505,MATCH(U114,'Material routes'!$A$6:$A$1505,0)),"MISSING ID")</x:f>
        <x:v>Selected faunal carrier fraction</x:v>
      </x:c>
      <x:c r="B114" s="4" t="str">
        <x:f>IFERROR(INDEX('Material routes'!$F$6:$F$1505,MATCH(U114,'Material routes'!$A$6:$A$1505,0)),"MISSING ID")</x:f>
        <x:v>T1</x:v>
      </x:c>
      <x:c r="C114" s="4" t="str">
        <x:f>IFERROR(INDEX('Material routes'!$H$6:$H$1505,MATCH(U114,'Material routes'!$A$6:$A$1505,0)),"MISSING ID")</x:f>
        <x:v>Chemical material</x:v>
      </x:c>
      <x:c r="D114" s="4" t="str">
        <x:f>IFERROR(INDEX('Material routes'!$G$6:$G$1505,MATCH(U114,'Material routes'!$A$6:$A$1505,0)),"MISSING ID")</x:f>
        <x:v>Processing agents</x:v>
      </x:c>
      <x:c r="E114" s="4" t="str">
        <x:f>IFERROR(INDEX('Material routes'!$C$6:$C$1505,MATCH(U114,'Material routes'!$A$6:$A$1505,0)),"MISSING ID")</x:f>
        <x:v>Ingredient candidate</x:v>
      </x:c>
      <x:c r="F114" s="4" t="str">
        <x:f>IFERROR(INDEX('Material routes'!$E$6:$E$1505,MATCH(V114,'Material routes'!$A$6:$A$1505,0)),"MISSING ID")</x:f>
        <x:v>Flexible membrane-bonding compound</x:v>
      </x:c>
      <x:c r="G114" s="4" t="str">
        <x:f>IFERROR(INDEX('Material routes'!$F$6:$F$1505,MATCH(V114,'Material routes'!$A$6:$A$1505,0)),"MISSING ID")</x:f>
        <x:v>T2</x:v>
      </x:c>
      <x:c r="H114" s="4" t="str">
        <x:f>IFERROR(INDEX('Material routes'!$H$6:$H$1505,MATCH(V114,'Material routes'!$A$6:$A$1505,0)),"MISSING ID")</x:f>
        <x:v>Chemical material</x:v>
      </x:c>
      <x:c r="I114" s="4" t="str">
        <x:f>IFERROR(INDEX('Material routes'!$G$6:$G$1505,MATCH(V114,'Material routes'!$A$6:$A$1505,0)),"MISSING ID")</x:f>
        <x:v>Processing agents</x:v>
      </x:c>
      <x:c r="J114" s="4" t="str">
        <x:f>IFERROR(INDEX('Material routes'!$B$6:$B$1505,MATCH(U114,'Material routes'!$A$6:$A$1505,0)),"MISSING ID")</x:f>
        <x:v>design.branch.branch.flex_bond</x:v>
      </x:c>
      <x:c r="K114" s="4" t="str">
        <x:f>IFERROR(INDEX('Crafting recipes'!$C$6:$C$1005,MATCH(J114,'Crafting recipes'!$A$6:$A$1005,0)),"MISSING ID")</x:f>
        <x:v>Material refinement</x:v>
      </x:c>
      <x:c r="L114" s="4" t="str">
        <x:f>IFERROR(INDEX('Material routes'!$K$6:$K$1505,MATCH(U114,'Material routes'!$A$6:$A$1505,0)),"MISSING ID")</x:f>
        <x:v>Proposal</x:v>
      </x:c>
      <x:c r="M114" s="4" t="str">
        <x:f>IFERROR(INDEX('Material routes'!$M$6:$M$1505,MATCH(U114,'Material routes'!$A$6:$A$1505,0)),"MISSING ID")</x:f>
        <x:v>Partial proposal</x:v>
      </x:c>
      <x:c r="N114" s="4" t="str">
        <x:f>IF(IFERROR(INDEX('Material routes'!$I$6:$I$1005,MATCH(U114,'Material routes'!$A$6:$A$1005,0)),"MISSING ID")=0,"",IFERROR(INDEX('Material routes'!$I$6:$I$1005,MATCH(U114,'Material routes'!$A$6:$A$1005,0)),"MISSING ID"))</x:f>
      </x:c>
      <x:c r="O114" s="4" t="str">
        <x:f>IFERROR(INDEX('Material routes'!$J$6:$J$1505,MATCH(U114,'Material routes'!$A$6:$A$1505,0)),"MISSING ID")</x:f>
        <x:v>Unspecified</x:v>
      </x:c>
      <x:c r="P114" s="4" t="str">
        <x:f>IF(IFERROR(INDEX('Material routes'!$I$6:$I$1005,MATCH(V114,'Material routes'!$A$6:$A$1005,0)),"MISSING ID")=0,"",IFERROR(INDEX('Material routes'!$I$6:$I$1005,MATCH(V114,'Material routes'!$A$6:$A$1005,0)),"MISSING ID"))</x:f>
      </x:c>
      <x:c r="Q114" s="4" t="str">
        <x:f>IFERROR(INDEX('Material routes'!$J$6:$J$1505,MATCH(V114,'Material routes'!$A$6:$A$1505,0)),"MISSING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routes'!$D$6:$D$1505,MATCH(U114,'Material routes'!$A$6:$A$1505,0)),"MISSING ID")</x:f>
        <x:v>proposal.t1.faunal_carrier</x:v>
      </x:c>
      <x:c r="T114" s="4" t="str">
        <x:f>IFERROR(INDEX('Material routes'!$D$6:$D$1505,MATCH(V114,'Material routes'!$A$6:$A$1505,0)),"MISSING ID")</x:f>
        <x:v>proposal.branch.flex_bond</x:v>
      </x:c>
      <x:c r="U114" s="4" t="str">
        <x:v>design.branch.branch.flex_bond.in.2</x:v>
      </x:c>
      <x:c r="V114" s="4" t="str">
        <x:v>design.branch.branch.flex_bond.out</x:v>
      </x:c>
    </x:row>
    <x:row r="115" ht="105" customHeight="1">
      <x:c r="A115" s="4" t="str">
        <x:f>IFERROR(INDEX('Material routes'!$E$6:$E$1505,MATCH(U115,'Material routes'!$A$6:$A$1505,0)),"MISSING ID")</x:f>
        <x:v>Prepared mineral pigment powder</x:v>
      </x:c>
      <x:c r="B115" s="4" t="str">
        <x:f>IFERROR(INDEX('Material routes'!$F$6:$F$1505,MATCH(U115,'Material routes'!$A$6:$A$1505,0)),"MISSING ID")</x:f>
        <x:v>T1</x:v>
      </x:c>
      <x:c r="C115" s="4" t="str">
        <x:f>IFERROR(INDEX('Material routes'!$H$6:$H$1505,MATCH(U115,'Material routes'!$A$6:$A$1505,0)),"MISSING ID")</x:f>
        <x:v>Processed material</x:v>
      </x:c>
      <x:c r="D115" s="4" t="str">
        <x:f>IFERROR(INDEX('Material routes'!$G$6:$G$1505,MATCH(U115,'Material routes'!$A$6:$A$1505,0)),"MISSING ID")</x:f>
        <x:v>Manufactured stock</x:v>
      </x:c>
      <x:c r="E115" s="4" t="str">
        <x:f>IFERROR(INDEX('Material routes'!$C$6:$C$1505,MATCH(U115,'Material routes'!$A$6:$A$1505,0)),"MISSING ID")</x:f>
        <x:v>Ingredient candidate</x:v>
      </x:c>
      <x:c r="F115" s="4" t="str">
        <x:f>IFERROR(INDEX('Material routes'!$E$6:$E$1505,MATCH(V115,'Material routes'!$A$6:$A$1505,0)),"MISSING ID")</x:f>
        <x:v>Mineral pigment coating</x:v>
      </x:c>
      <x:c r="G115" s="4" t="str">
        <x:f>IFERROR(INDEX('Material routes'!$F$6:$F$1505,MATCH(V115,'Material routes'!$A$6:$A$1505,0)),"MISSING ID")</x:f>
        <x:v>T2</x:v>
      </x:c>
      <x:c r="H115" s="4" t="str">
        <x:f>IFERROR(INDEX('Material routes'!$H$6:$H$1505,MATCH(V115,'Material routes'!$A$6:$A$1505,0)),"MISSING ID")</x:f>
        <x:v>Processed material</x:v>
      </x:c>
      <x:c r="I115" s="4" t="str">
        <x:f>IFERROR(INDEX('Material routes'!$G$6:$G$1505,MATCH(V115,'Material routes'!$A$6:$A$1505,0)),"MISSING ID")</x:f>
        <x:v>Manufactured stock</x:v>
      </x:c>
      <x:c r="J115" s="4" t="str">
        <x:f>IFERROR(INDEX('Material routes'!$B$6:$B$1505,MATCH(U115,'Material routes'!$A$6:$A$1505,0)),"MISSING ID")</x:f>
        <x:v>design.branch.branch.pigment_coating</x:v>
      </x:c>
      <x:c r="K115" s="4" t="str">
        <x:f>IFERROR(INDEX('Crafting recipes'!$C$6:$C$1005,MATCH(J115,'Crafting recipes'!$A$6:$A$1005,0)),"MISSING ID")</x:f>
        <x:v>Material refinement</x:v>
      </x:c>
      <x:c r="L115" s="4" t="str">
        <x:f>IFERROR(INDEX('Material routes'!$K$6:$K$1505,MATCH(U115,'Material routes'!$A$6:$A$1505,0)),"MISSING ID")</x:f>
        <x:v>Proposal</x:v>
      </x:c>
      <x:c r="M115" s="4" t="str">
        <x:f>IFERROR(INDEX('Material routes'!$M$6:$M$1505,MATCH(U115,'Material routes'!$A$6:$A$1505,0)),"MISSING ID")</x:f>
        <x:v>Partial proposal</x:v>
      </x:c>
      <x:c r="N115" s="4" t="str">
        <x:f>IF(IFERROR(INDEX('Material routes'!$I$6:$I$1005,MATCH(U115,'Material routes'!$A$6:$A$1005,0)),"MISSING ID")=0,"",IFERROR(INDEX('Material routes'!$I$6:$I$1005,MATCH(U115,'Material routes'!$A$6:$A$1005,0)),"MISSING ID"))</x:f>
      </x:c>
      <x:c r="O115" s="4" t="str">
        <x:f>IFERROR(INDEX('Material routes'!$J$6:$J$1505,MATCH(U115,'Material routes'!$A$6:$A$1505,0)),"MISSING ID")</x:f>
        <x:v>Unspecified</x:v>
      </x:c>
      <x:c r="P115" s="4" t="str">
        <x:f>IF(IFERROR(INDEX('Material routes'!$I$6:$I$1005,MATCH(V115,'Material routes'!$A$6:$A$1005,0)),"MISSING ID")=0,"",IFERROR(INDEX('Material routes'!$I$6:$I$1005,MATCH(V115,'Material routes'!$A$6:$A$1005,0)),"MISSING ID"))</x:f>
      </x:c>
      <x:c r="Q115" s="4" t="str">
        <x:f>IFERROR(INDEX('Material routes'!$J$6:$J$1505,MATCH(V115,'Material routes'!$A$6:$A$1505,0)),"MISSING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routes'!$D$6:$D$1505,MATCH(U115,'Material routes'!$A$6:$A$1505,0)),"MISSING ID")</x:f>
        <x:v>proposal.t1.pigment_powder</x:v>
      </x:c>
      <x:c r="T115" s="4" t="str">
        <x:f>IFERROR(INDEX('Material routes'!$D$6:$D$1505,MATCH(V115,'Material routes'!$A$6:$A$1505,0)),"MISSING ID")</x:f>
        <x:v>proposal.branch.pigment_coating</x:v>
      </x:c>
      <x:c r="U115" s="4" t="str">
        <x:v>design.branch.branch.pigment_coating.in.1</x:v>
      </x:c>
      <x:c r="V115" s="4" t="str">
        <x:v>design.branch.branch.pigment_coating.out</x:v>
      </x:c>
    </x:row>
    <x:row r="116" ht="105" customHeight="1">
      <x:c r="A116" s="4" t="str">
        <x:f>IFERROR(INDEX('Material routes'!$E$6:$E$1505,MATCH(U116,'Material routes'!$A$6:$A$1505,0)),"MISSING ID")</x:f>
        <x:v>Selected faunal carrier fraction</x:v>
      </x:c>
      <x:c r="B116" s="4" t="str">
        <x:f>IFERROR(INDEX('Material routes'!$F$6:$F$1505,MATCH(U116,'Material routes'!$A$6:$A$1505,0)),"MISSING ID")</x:f>
        <x:v>T1</x:v>
      </x:c>
      <x:c r="C116" s="4" t="str">
        <x:f>IFERROR(INDEX('Material routes'!$H$6:$H$1505,MATCH(U116,'Material routes'!$A$6:$A$1505,0)),"MISSING ID")</x:f>
        <x:v>Chemical material</x:v>
      </x:c>
      <x:c r="D116" s="4" t="str">
        <x:f>IFERROR(INDEX('Material routes'!$G$6:$G$1505,MATCH(U116,'Material routes'!$A$6:$A$1505,0)),"MISSING ID")</x:f>
        <x:v>Processing agents</x:v>
      </x:c>
      <x:c r="E116" s="4" t="str">
        <x:f>IFERROR(INDEX('Material routes'!$C$6:$C$1505,MATCH(U116,'Material routes'!$A$6:$A$1505,0)),"MISSING ID")</x:f>
        <x:v>Ingredient candidate</x:v>
      </x:c>
      <x:c r="F116" s="4" t="str">
        <x:f>IFERROR(INDEX('Material routes'!$E$6:$E$1505,MATCH(V116,'Material routes'!$A$6:$A$1505,0)),"MISSING ID")</x:f>
        <x:v>Mineral pigment coating</x:v>
      </x:c>
      <x:c r="G116" s="4" t="str">
        <x:f>IFERROR(INDEX('Material routes'!$F$6:$F$1505,MATCH(V116,'Material routes'!$A$6:$A$1505,0)),"MISSING ID")</x:f>
        <x:v>T2</x:v>
      </x:c>
      <x:c r="H116" s="4" t="str">
        <x:f>IFERROR(INDEX('Material routes'!$H$6:$H$1505,MATCH(V116,'Material routes'!$A$6:$A$1505,0)),"MISSING ID")</x:f>
        <x:v>Processed material</x:v>
      </x:c>
      <x:c r="I116" s="4" t="str">
        <x:f>IFERROR(INDEX('Material routes'!$G$6:$G$1505,MATCH(V116,'Material routes'!$A$6:$A$1505,0)),"MISSING ID")</x:f>
        <x:v>Manufactured stock</x:v>
      </x:c>
      <x:c r="J116" s="4" t="str">
        <x:f>IFERROR(INDEX('Material routes'!$B$6:$B$1505,MATCH(U116,'Material routes'!$A$6:$A$1505,0)),"MISSING ID")</x:f>
        <x:v>design.branch.branch.pigment_coating</x:v>
      </x:c>
      <x:c r="K116" s="4" t="str">
        <x:f>IFERROR(INDEX('Crafting recipes'!$C$6:$C$1005,MATCH(J116,'Crafting recipes'!$A$6:$A$1005,0)),"MISSING ID")</x:f>
        <x:v>Material refinement</x:v>
      </x:c>
      <x:c r="L116" s="4" t="str">
        <x:f>IFERROR(INDEX('Material routes'!$K$6:$K$1505,MATCH(U116,'Material routes'!$A$6:$A$1505,0)),"MISSING ID")</x:f>
        <x:v>Proposal</x:v>
      </x:c>
      <x:c r="M116" s="4" t="str">
        <x:f>IFERROR(INDEX('Material routes'!$M$6:$M$1505,MATCH(U116,'Material routes'!$A$6:$A$1505,0)),"MISSING ID")</x:f>
        <x:v>Partial proposal</x:v>
      </x:c>
      <x:c r="N116" s="4" t="str">
        <x:f>IF(IFERROR(INDEX('Material routes'!$I$6:$I$1005,MATCH(U116,'Material routes'!$A$6:$A$1005,0)),"MISSING ID")=0,"",IFERROR(INDEX('Material routes'!$I$6:$I$1005,MATCH(U116,'Material routes'!$A$6:$A$1005,0)),"MISSING ID"))</x:f>
      </x:c>
      <x:c r="O116" s="4" t="str">
        <x:f>IFERROR(INDEX('Material routes'!$J$6:$J$1505,MATCH(U116,'Material routes'!$A$6:$A$1505,0)),"MISSING ID")</x:f>
        <x:v>Unspecified</x:v>
      </x:c>
      <x:c r="P116" s="4" t="str">
        <x:f>IF(IFERROR(INDEX('Material routes'!$I$6:$I$1005,MATCH(V116,'Material routes'!$A$6:$A$1005,0)),"MISSING ID")=0,"",IFERROR(INDEX('Material routes'!$I$6:$I$1005,MATCH(V116,'Material routes'!$A$6:$A$1005,0)),"MISSING ID"))</x:f>
      </x:c>
      <x:c r="Q116" s="4" t="str">
        <x:f>IFERROR(INDEX('Material routes'!$J$6:$J$1505,MATCH(V116,'Material routes'!$A$6:$A$1505,0)),"MISSING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routes'!$D$6:$D$1505,MATCH(U116,'Material routes'!$A$6:$A$1505,0)),"MISSING ID")</x:f>
        <x:v>proposal.t1.faunal_carrier</x:v>
      </x:c>
      <x:c r="T116" s="4" t="str">
        <x:f>IFERROR(INDEX('Material routes'!$D$6:$D$1505,MATCH(V116,'Material routes'!$A$6:$A$1505,0)),"MISSING ID")</x:f>
        <x:v>proposal.branch.pigment_coating</x:v>
      </x:c>
      <x:c r="U116" s="4" t="str">
        <x:v>design.branch.branch.pigment_coating.in.2</x:v>
      </x:c>
      <x:c r="V116" s="4" t="str">
        <x:v>design.branch.branch.pigment_coating.out</x:v>
      </x:c>
    </x:row>
    <x:row r="117" ht="105" customHeight="1">
      <x:c r="A117" s="4" t="str">
        <x:f>IFERROR(INDEX('Material routes'!$E$6:$E$1505,MATCH(U117,'Material routes'!$A$6:$A$1505,0)),"MISSING ID")</x:f>
        <x:v>Prepared shell-binding adhesive</x:v>
      </x:c>
      <x:c r="B117" s="4" t="str">
        <x:f>IFERROR(INDEX('Material routes'!$F$6:$F$1505,MATCH(U117,'Material routes'!$A$6:$A$1505,0)),"MISSING ID")</x:f>
        <x:v>T1</x:v>
      </x:c>
      <x:c r="C117" s="4" t="str">
        <x:f>IFERROR(INDEX('Material routes'!$H$6:$H$1505,MATCH(U117,'Material routes'!$A$6:$A$1505,0)),"MISSING ID")</x:f>
        <x:v>Chemical material</x:v>
      </x:c>
      <x:c r="D117" s="4" t="str">
        <x:f>IFERROR(INDEX('Material routes'!$G$6:$G$1505,MATCH(U117,'Material routes'!$A$6:$A$1505,0)),"MISSING ID")</x:f>
        <x:v>Processing agents</x:v>
      </x:c>
      <x:c r="E117" s="4" t="str">
        <x:f>IFERROR(INDEX('Material routes'!$C$6:$C$1505,MATCH(U117,'Material routes'!$A$6:$A$1505,0)),"MISSING ID")</x:f>
        <x:v>Ingredient candidate</x:v>
      </x:c>
      <x:c r="F117" s="4" t="str">
        <x:f>IFERROR(INDEX('Material routes'!$E$6:$E$1505,MATCH(V117,'Material routes'!$A$6:$A$1505,0)),"MISSING ID")</x:f>
        <x:v>Filled shell-binding compound</x:v>
      </x:c>
      <x:c r="G117" s="4" t="str">
        <x:f>IFERROR(INDEX('Material routes'!$F$6:$F$1505,MATCH(V117,'Material routes'!$A$6:$A$1505,0)),"MISSING ID")</x:f>
        <x:v>T2</x:v>
      </x:c>
      <x:c r="H117" s="4" t="str">
        <x:f>IFERROR(INDEX('Material routes'!$H$6:$H$1505,MATCH(V117,'Material routes'!$A$6:$A$1505,0)),"MISSING ID")</x:f>
        <x:v>Chemical material</x:v>
      </x:c>
      <x:c r="I117" s="4" t="str">
        <x:f>IFERROR(INDEX('Material routes'!$G$6:$G$1505,MATCH(V117,'Material routes'!$A$6:$A$1505,0)),"MISSING ID")</x:f>
        <x:v>Processing agents</x:v>
      </x:c>
      <x:c r="J117" s="4" t="str">
        <x:f>IFERROR(INDEX('Material routes'!$B$6:$B$1505,MATCH(U117,'Material routes'!$A$6:$A$1505,0)),"MISSING ID")</x:f>
        <x:v>design.branch.branch.filled_binder</x:v>
      </x:c>
      <x:c r="K117" s="4" t="str">
        <x:f>IFERROR(INDEX('Crafting recipes'!$C$6:$C$1005,MATCH(J117,'Crafting recipes'!$A$6:$A$1005,0)),"MISSING ID")</x:f>
        <x:v>Material refinement</x:v>
      </x:c>
      <x:c r="L117" s="4" t="str">
        <x:f>IFERROR(INDEX('Material routes'!$K$6:$K$1505,MATCH(U117,'Material routes'!$A$6:$A$1505,0)),"MISSING ID")</x:f>
        <x:v>Proposal</x:v>
      </x:c>
      <x:c r="M117" s="4" t="str">
        <x:f>IFERROR(INDEX('Material routes'!$M$6:$M$1505,MATCH(U117,'Material routes'!$A$6:$A$1505,0)),"MISSING ID")</x:f>
        <x:v>Partial proposal</x:v>
      </x:c>
      <x:c r="N117" s="4" t="str">
        <x:f>IF(IFERROR(INDEX('Material routes'!$I$6:$I$1005,MATCH(U117,'Material routes'!$A$6:$A$1005,0)),"MISSING ID")=0,"",IFERROR(INDEX('Material routes'!$I$6:$I$1005,MATCH(U117,'Material routes'!$A$6:$A$1005,0)),"MISSING ID"))</x:f>
      </x:c>
      <x:c r="O117" s="4" t="str">
        <x:f>IFERROR(INDEX('Material routes'!$J$6:$J$1505,MATCH(U117,'Material routes'!$A$6:$A$1505,0)),"MISSING ID")</x:f>
        <x:v>Unspecified</x:v>
      </x:c>
      <x:c r="P117" s="4" t="str">
        <x:f>IF(IFERROR(INDEX('Material routes'!$I$6:$I$1005,MATCH(V117,'Material routes'!$A$6:$A$1005,0)),"MISSING ID")=0,"",IFERROR(INDEX('Material routes'!$I$6:$I$1005,MATCH(V117,'Material routes'!$A$6:$A$1005,0)),"MISSING ID"))</x:f>
      </x:c>
      <x:c r="Q117" s="4" t="str">
        <x:f>IFERROR(INDEX('Material routes'!$J$6:$J$1505,MATCH(V117,'Material routes'!$A$6:$A$1505,0)),"MISSING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routes'!$D$6:$D$1505,MATCH(U117,'Material routes'!$A$6:$A$1505,0)),"MISSING ID")</x:f>
        <x:v>proposal.t1.shell_adhesive</x:v>
      </x:c>
      <x:c r="T117" s="4" t="str">
        <x:f>IFERROR(INDEX('Material routes'!$D$6:$D$1505,MATCH(V117,'Material routes'!$A$6:$A$1505,0)),"MISSING ID")</x:f>
        <x:v>proposal.branch.filled_binder</x:v>
      </x:c>
      <x:c r="U117" s="4" t="str">
        <x:v>design.branch.branch.filled_binder.in.1</x:v>
      </x:c>
      <x:c r="V117" s="4" t="str">
        <x:v>design.branch.branch.filled_binder.out</x:v>
      </x:c>
    </x:row>
    <x:row r="118" ht="105" customHeight="1">
      <x:c r="A118" s="4" t="str">
        <x:f>IFERROR(INDEX('Material routes'!$E$6:$E$1505,MATCH(U118,'Material routes'!$A$6:$A$1505,0)),"MISSING ID")</x:f>
        <x:v>Graded mineral filler</x:v>
      </x:c>
      <x:c r="B118" s="4" t="str">
        <x:f>IFERROR(INDEX('Material routes'!$F$6:$F$1505,MATCH(U118,'Material routes'!$A$6:$A$1505,0)),"MISSING ID")</x:f>
        <x:v>T1</x:v>
      </x:c>
      <x:c r="C118" s="4" t="str">
        <x:f>IFERROR(INDEX('Material routes'!$H$6:$H$1505,MATCH(U118,'Material routes'!$A$6:$A$1505,0)),"MISSING ID")</x:f>
        <x:v>Processed material</x:v>
      </x:c>
      <x:c r="D118" s="4" t="str">
        <x:f>IFERROR(INDEX('Material routes'!$G$6:$G$1505,MATCH(U118,'Material routes'!$A$6:$A$1505,0)),"MISSING ID")</x:f>
        <x:v>Manufactured stock</x:v>
      </x:c>
      <x:c r="E118" s="4" t="str">
        <x:f>IFERROR(INDEX('Material routes'!$C$6:$C$1505,MATCH(U118,'Material routes'!$A$6:$A$1505,0)),"MISSING ID")</x:f>
        <x:v>Ingredient candidate</x:v>
      </x:c>
      <x:c r="F118" s="4" t="str">
        <x:f>IFERROR(INDEX('Material routes'!$E$6:$E$1505,MATCH(V118,'Material routes'!$A$6:$A$1505,0)),"MISSING ID")</x:f>
        <x:v>Filled shell-binding compound</x:v>
      </x:c>
      <x:c r="G118" s="4" t="str">
        <x:f>IFERROR(INDEX('Material routes'!$F$6:$F$1505,MATCH(V118,'Material routes'!$A$6:$A$1505,0)),"MISSING ID")</x:f>
        <x:v>T2</x:v>
      </x:c>
      <x:c r="H118" s="4" t="str">
        <x:f>IFERROR(INDEX('Material routes'!$H$6:$H$1505,MATCH(V118,'Material routes'!$A$6:$A$1505,0)),"MISSING ID")</x:f>
        <x:v>Chemical material</x:v>
      </x:c>
      <x:c r="I118" s="4" t="str">
        <x:f>IFERROR(INDEX('Material routes'!$G$6:$G$1505,MATCH(V118,'Material routes'!$A$6:$A$1505,0)),"MISSING ID")</x:f>
        <x:v>Processing agents</x:v>
      </x:c>
      <x:c r="J118" s="4" t="str">
        <x:f>IFERROR(INDEX('Material routes'!$B$6:$B$1505,MATCH(U118,'Material routes'!$A$6:$A$1505,0)),"MISSING ID")</x:f>
        <x:v>design.branch.branch.filled_binder</x:v>
      </x:c>
      <x:c r="K118" s="4" t="str">
        <x:f>IFERROR(INDEX('Crafting recipes'!$C$6:$C$1005,MATCH(J118,'Crafting recipes'!$A$6:$A$1005,0)),"MISSING ID")</x:f>
        <x:v>Material refinement</x:v>
      </x:c>
      <x:c r="L118" s="4" t="str">
        <x:f>IFERROR(INDEX('Material routes'!$K$6:$K$1505,MATCH(U118,'Material routes'!$A$6:$A$1505,0)),"MISSING ID")</x:f>
        <x:v>Proposal</x:v>
      </x:c>
      <x:c r="M118" s="4" t="str">
        <x:f>IFERROR(INDEX('Material routes'!$M$6:$M$1505,MATCH(U118,'Material routes'!$A$6:$A$1505,0)),"MISSING ID")</x:f>
        <x:v>Partial proposal</x:v>
      </x:c>
      <x:c r="N118" s="4" t="str">
        <x:f>IF(IFERROR(INDEX('Material routes'!$I$6:$I$1005,MATCH(U118,'Material routes'!$A$6:$A$1005,0)),"MISSING ID")=0,"",IFERROR(INDEX('Material routes'!$I$6:$I$1005,MATCH(U118,'Material routes'!$A$6:$A$1005,0)),"MISSING ID"))</x:f>
      </x:c>
      <x:c r="O118" s="4" t="str">
        <x:f>IFERROR(INDEX('Material routes'!$J$6:$J$1505,MATCH(U118,'Material routes'!$A$6:$A$1505,0)),"MISSING ID")</x:f>
        <x:v>Unspecified</x:v>
      </x:c>
      <x:c r="P118" s="4" t="str">
        <x:f>IF(IFERROR(INDEX('Material routes'!$I$6:$I$1005,MATCH(V118,'Material routes'!$A$6:$A$1005,0)),"MISSING ID")=0,"",IFERROR(INDEX('Material routes'!$I$6:$I$1005,MATCH(V118,'Material routes'!$A$6:$A$1005,0)),"MISSING ID"))</x:f>
      </x:c>
      <x:c r="Q118" s="4" t="str">
        <x:f>IFERROR(INDEX('Material routes'!$J$6:$J$1505,MATCH(V118,'Material routes'!$A$6:$A$1505,0)),"MISSING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routes'!$D$6:$D$1505,MATCH(U118,'Material routes'!$A$6:$A$1505,0)),"MISSING ID")</x:f>
        <x:v>proposal.t1.mineral_filler</x:v>
      </x:c>
      <x:c r="T118" s="4" t="str">
        <x:f>IFERROR(INDEX('Material routes'!$D$6:$D$1505,MATCH(V118,'Material routes'!$A$6:$A$1505,0)),"MISSING ID")</x:f>
        <x:v>proposal.branch.filled_binder</x:v>
      </x:c>
      <x:c r="U118" s="4" t="str">
        <x:v>design.branch.branch.filled_binder.in.2</x:v>
      </x:c>
      <x:c r="V118" s="4" t="str">
        <x:v>design.branch.branch.filled_binder.out</x:v>
      </x:c>
    </x:row>
    <x:row r="119" ht="105" customHeight="1">
      <x:c r="A119" s="4" t="str">
        <x:f>IFERROR(INDEX('Material routes'!$E$6:$E$1505,MATCH(U119,'Material routes'!$A$6:$A$1505,0)),"MISSING ID")</x:f>
        <x:v>Separated mica flake grade</x:v>
      </x:c>
      <x:c r="B119" s="4" t="str">
        <x:f>IFERROR(INDEX('Material routes'!$F$6:$F$1505,MATCH(U119,'Material routes'!$A$6:$A$1505,0)),"MISSING ID")</x:f>
        <x:v>T1</x:v>
      </x:c>
      <x:c r="C119" s="4" t="str">
        <x:f>IFERROR(INDEX('Material routes'!$H$6:$H$1505,MATCH(U119,'Material routes'!$A$6:$A$1505,0)),"MISSING ID")</x:f>
        <x:v>Processed material</x:v>
      </x:c>
      <x:c r="D119" s="4" t="str">
        <x:f>IFERROR(INDEX('Material routes'!$G$6:$G$1505,MATCH(U119,'Material routes'!$A$6:$A$1505,0)),"MISSING ID")</x:f>
        <x:v>Manufactured stock</x:v>
      </x:c>
      <x:c r="E119" s="4" t="str">
        <x:f>IFERROR(INDEX('Material routes'!$C$6:$C$1505,MATCH(U119,'Material routes'!$A$6:$A$1505,0)),"MISSING ID")</x:f>
        <x:v>Ingredient candidate</x:v>
      </x:c>
      <x:c r="F119" s="4" t="str">
        <x:f>IFERROR(INDEX('Material routes'!$E$6:$E$1505,MATCH(V119,'Material routes'!$A$6:$A$1505,0)),"MISSING ID")</x:f>
        <x:v>Mica composite sheet</x:v>
      </x:c>
      <x:c r="G119" s="4" t="str">
        <x:f>IFERROR(INDEX('Material routes'!$F$6:$F$1505,MATCH(V119,'Material routes'!$A$6:$A$1505,0)),"MISSING ID")</x:f>
        <x:v>T2</x:v>
      </x:c>
      <x:c r="H119" s="4" t="str">
        <x:f>IFERROR(INDEX('Material routes'!$H$6:$H$1505,MATCH(V119,'Material routes'!$A$6:$A$1505,0)),"MISSING ID")</x:f>
        <x:v>Processed material</x:v>
      </x:c>
      <x:c r="I119" s="4" t="str">
        <x:f>IFERROR(INDEX('Material routes'!$G$6:$G$1505,MATCH(V119,'Material routes'!$A$6:$A$1505,0)),"MISSING ID")</x:f>
        <x:v>Manufactured stock</x:v>
      </x:c>
      <x:c r="J119" s="4" t="str">
        <x:f>IFERROR(INDEX('Material routes'!$B$6:$B$1505,MATCH(U119,'Material routes'!$A$6:$A$1505,0)),"MISSING ID")</x:f>
        <x:v>design.branch.branch.mica_sheet</x:v>
      </x:c>
      <x:c r="K119" s="4" t="str">
        <x:f>IFERROR(INDEX('Crafting recipes'!$C$6:$C$1005,MATCH(J119,'Crafting recipes'!$A$6:$A$1005,0)),"MISSING ID")</x:f>
        <x:v>Material refinement</x:v>
      </x:c>
      <x:c r="L119" s="4" t="str">
        <x:f>IFERROR(INDEX('Material routes'!$K$6:$K$1505,MATCH(U119,'Material routes'!$A$6:$A$1505,0)),"MISSING ID")</x:f>
        <x:v>Proposal</x:v>
      </x:c>
      <x:c r="M119" s="4" t="str">
        <x:f>IFERROR(INDEX('Material routes'!$M$6:$M$1505,MATCH(U119,'Material routes'!$A$6:$A$1505,0)),"MISSING ID")</x:f>
        <x:v>Partial proposal</x:v>
      </x:c>
      <x:c r="N119" s="4" t="str">
        <x:f>IF(IFERROR(INDEX('Material routes'!$I$6:$I$1005,MATCH(U119,'Material routes'!$A$6:$A$1005,0)),"MISSING ID")=0,"",IFERROR(INDEX('Material routes'!$I$6:$I$1005,MATCH(U119,'Material routes'!$A$6:$A$1005,0)),"MISSING ID"))</x:f>
      </x:c>
      <x:c r="O119" s="4" t="str">
        <x:f>IFERROR(INDEX('Material routes'!$J$6:$J$1505,MATCH(U119,'Material routes'!$A$6:$A$1505,0)),"MISSING ID")</x:f>
        <x:v>Unspecified</x:v>
      </x:c>
      <x:c r="P119" s="4" t="str">
        <x:f>IF(IFERROR(INDEX('Material routes'!$I$6:$I$1005,MATCH(V119,'Material routes'!$A$6:$A$1005,0)),"MISSING ID")=0,"",IFERROR(INDEX('Material routes'!$I$6:$I$1005,MATCH(V119,'Material routes'!$A$6:$A$1005,0)),"MISSING ID"))</x:f>
      </x:c>
      <x:c r="Q119" s="4" t="str">
        <x:f>IFERROR(INDEX('Material routes'!$J$6:$J$1505,MATCH(V119,'Material routes'!$A$6:$A$1505,0)),"MISSING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routes'!$D$6:$D$1505,MATCH(U119,'Material routes'!$A$6:$A$1505,0)),"MISSING ID")</x:f>
        <x:v>proposal.t1.mica_flakes</x:v>
      </x:c>
      <x:c r="T119" s="4" t="str">
        <x:f>IFERROR(INDEX('Material routes'!$D$6:$D$1505,MATCH(V119,'Material routes'!$A$6:$A$1505,0)),"MISSING ID")</x:f>
        <x:v>proposal.branch.mica_sheet</x:v>
      </x:c>
      <x:c r="U119" s="4" t="str">
        <x:v>design.branch.branch.mica_sheet.in.1</x:v>
      </x:c>
      <x:c r="V119" s="4" t="str">
        <x:v>design.branch.branch.mica_sheet.out</x:v>
      </x:c>
    </x:row>
    <x:row r="120" ht="105" customHeight="1">
      <x:c r="A120" s="4" t="str">
        <x:f>IFERROR(INDEX('Material routes'!$E$6:$E$1505,MATCH(U120,'Material routes'!$A$6:$A$1505,0)),"MISSING ID")</x:f>
        <x:v>Prepared shell-binding adhesive</x:v>
      </x:c>
      <x:c r="B120" s="4" t="str">
        <x:f>IFERROR(INDEX('Material routes'!$F$6:$F$1505,MATCH(U120,'Material routes'!$A$6:$A$1505,0)),"MISSING ID")</x:f>
        <x:v>T1</x:v>
      </x:c>
      <x:c r="C120" s="4" t="str">
        <x:f>IFERROR(INDEX('Material routes'!$H$6:$H$1505,MATCH(U120,'Material routes'!$A$6:$A$1505,0)),"MISSING ID")</x:f>
        <x:v>Chemical material</x:v>
      </x:c>
      <x:c r="D120" s="4" t="str">
        <x:f>IFERROR(INDEX('Material routes'!$G$6:$G$1505,MATCH(U120,'Material routes'!$A$6:$A$1505,0)),"MISSING ID")</x:f>
        <x:v>Processing agents</x:v>
      </x:c>
      <x:c r="E120" s="4" t="str">
        <x:f>IFERROR(INDEX('Material routes'!$C$6:$C$1505,MATCH(U120,'Material routes'!$A$6:$A$1505,0)),"MISSING ID")</x:f>
        <x:v>Ingredient candidate</x:v>
      </x:c>
      <x:c r="F120" s="4" t="str">
        <x:f>IFERROR(INDEX('Material routes'!$E$6:$E$1505,MATCH(V120,'Material routes'!$A$6:$A$1505,0)),"MISSING ID")</x:f>
        <x:v>Mica composite sheet</x:v>
      </x:c>
      <x:c r="G120" s="4" t="str">
        <x:f>IFERROR(INDEX('Material routes'!$F$6:$F$1505,MATCH(V120,'Material routes'!$A$6:$A$1505,0)),"MISSING ID")</x:f>
        <x:v>T2</x:v>
      </x:c>
      <x:c r="H120" s="4" t="str">
        <x:f>IFERROR(INDEX('Material routes'!$H$6:$H$1505,MATCH(V120,'Material routes'!$A$6:$A$1505,0)),"MISSING ID")</x:f>
        <x:v>Processed material</x:v>
      </x:c>
      <x:c r="I120" s="4" t="str">
        <x:f>IFERROR(INDEX('Material routes'!$G$6:$G$1505,MATCH(V120,'Material routes'!$A$6:$A$1505,0)),"MISSING ID")</x:f>
        <x:v>Manufactured stock</x:v>
      </x:c>
      <x:c r="J120" s="4" t="str">
        <x:f>IFERROR(INDEX('Material routes'!$B$6:$B$1505,MATCH(U120,'Material routes'!$A$6:$A$1505,0)),"MISSING ID")</x:f>
        <x:v>design.branch.branch.mica_sheet</x:v>
      </x:c>
      <x:c r="K120" s="4" t="str">
        <x:f>IFERROR(INDEX('Crafting recipes'!$C$6:$C$1005,MATCH(J120,'Crafting recipes'!$A$6:$A$1005,0)),"MISSING ID")</x:f>
        <x:v>Material refinement</x:v>
      </x:c>
      <x:c r="L120" s="4" t="str">
        <x:f>IFERROR(INDEX('Material routes'!$K$6:$K$1505,MATCH(U120,'Material routes'!$A$6:$A$1505,0)),"MISSING ID")</x:f>
        <x:v>Proposal</x:v>
      </x:c>
      <x:c r="M120" s="4" t="str">
        <x:f>IFERROR(INDEX('Material routes'!$M$6:$M$1505,MATCH(U120,'Material routes'!$A$6:$A$1505,0)),"MISSING ID")</x:f>
        <x:v>Partial proposal</x:v>
      </x:c>
      <x:c r="N120" s="4" t="str">
        <x:f>IF(IFERROR(INDEX('Material routes'!$I$6:$I$1005,MATCH(U120,'Material routes'!$A$6:$A$1005,0)),"MISSING ID")=0,"",IFERROR(INDEX('Material routes'!$I$6:$I$1005,MATCH(U120,'Material routes'!$A$6:$A$1005,0)),"MISSING ID"))</x:f>
      </x:c>
      <x:c r="O120" s="4" t="str">
        <x:f>IFERROR(INDEX('Material routes'!$J$6:$J$1505,MATCH(U120,'Material routes'!$A$6:$A$1505,0)),"MISSING ID")</x:f>
        <x:v>Unspecified</x:v>
      </x:c>
      <x:c r="P120" s="4" t="str">
        <x:f>IF(IFERROR(INDEX('Material routes'!$I$6:$I$1005,MATCH(V120,'Material routes'!$A$6:$A$1005,0)),"MISSING ID")=0,"",IFERROR(INDEX('Material routes'!$I$6:$I$1005,MATCH(V120,'Material routes'!$A$6:$A$1005,0)),"MISSING ID"))</x:f>
      </x:c>
      <x:c r="Q120" s="4" t="str">
        <x:f>IFERROR(INDEX('Material routes'!$J$6:$J$1505,MATCH(V120,'Material routes'!$A$6:$A$1505,0)),"MISSING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routes'!$D$6:$D$1505,MATCH(U120,'Material routes'!$A$6:$A$1505,0)),"MISSING ID")</x:f>
        <x:v>proposal.t1.shell_adhesive</x:v>
      </x:c>
      <x:c r="T120" s="4" t="str">
        <x:f>IFERROR(INDEX('Material routes'!$D$6:$D$1505,MATCH(V120,'Material routes'!$A$6:$A$1505,0)),"MISSING ID")</x:f>
        <x:v>proposal.branch.mica_sheet</x:v>
      </x:c>
      <x:c r="U120" s="4" t="str">
        <x:v>design.branch.branch.mica_sheet.in.2</x:v>
      </x:c>
      <x:c r="V120" s="4" t="str">
        <x:v>design.branch.branch.mica_sheet.out</x:v>
      </x:c>
    </x:row>
    <x:row r="121" ht="105" customHeight="1">
      <x:c r="A121" s="4" t="str">
        <x:f>IFERROR(INDEX('Material routes'!$E$6:$E$1505,MATCH(U121,'Material routes'!$A$6:$A$1505,0)),"MISSING ID")</x:f>
        <x:v>Selected resonant-stone blank</x:v>
      </x:c>
      <x:c r="B121" s="4" t="str">
        <x:f>IFERROR(INDEX('Material routes'!$F$6:$F$1505,MATCH(U121,'Material routes'!$A$6:$A$1505,0)),"MISSING ID")</x:f>
        <x:v>T1</x:v>
      </x:c>
      <x:c r="C121" s="4" t="str">
        <x:f>IFERROR(INDEX('Material routes'!$H$6:$H$1505,MATCH(U121,'Material routes'!$A$6:$A$1505,0)),"MISSING ID")</x:f>
        <x:v>Processed material</x:v>
      </x:c>
      <x:c r="D121" s="4" t="str">
        <x:f>IFERROR(INDEX('Material routes'!$G$6:$G$1505,MATCH(U121,'Material routes'!$A$6:$A$1505,0)),"MISSING ID")</x:f>
        <x:v>Manufactured stock</x:v>
      </x:c>
      <x:c r="E121" s="4" t="str">
        <x:f>IFERROR(INDEX('Material routes'!$C$6:$C$1505,MATCH(U121,'Material routes'!$A$6:$A$1505,0)),"MISSING ID")</x:f>
        <x:v>Ingredient candidate</x:v>
      </x:c>
      <x:c r="F121" s="4" t="str">
        <x:f>IFERROR(INDEX('Material routes'!$E$6:$E$1505,MATCH(V121,'Material routes'!$A$6:$A$1505,0)),"MISSING ID")</x:f>
        <x:v>Tuned stone stock</x:v>
      </x:c>
      <x:c r="G121" s="4" t="str">
        <x:f>IFERROR(INDEX('Material routes'!$F$6:$F$1505,MATCH(V121,'Material routes'!$A$6:$A$1505,0)),"MISSING ID")</x:f>
        <x:v>T2</x:v>
      </x:c>
      <x:c r="H121" s="4" t="str">
        <x:f>IFERROR(INDEX('Material routes'!$H$6:$H$1505,MATCH(V121,'Material routes'!$A$6:$A$1505,0)),"MISSING ID")</x:f>
        <x:v>Processed material</x:v>
      </x:c>
      <x:c r="I121" s="4" t="str">
        <x:f>IFERROR(INDEX('Material routes'!$G$6:$G$1505,MATCH(V121,'Material routes'!$A$6:$A$1505,0)),"MISSING ID")</x:f>
        <x:v>Manufactured stock</x:v>
      </x:c>
      <x:c r="J121" s="4" t="str">
        <x:f>IFERROR(INDEX('Material routes'!$B$6:$B$1505,MATCH(U121,'Material routes'!$A$6:$A$1505,0)),"MISSING ID")</x:f>
        <x:v>design.branch.branch.tuned_stone</x:v>
      </x:c>
      <x:c r="K121" s="4" t="str">
        <x:f>IFERROR(INDEX('Crafting recipes'!$C$6:$C$1005,MATCH(J121,'Crafting recipes'!$A$6:$A$1005,0)),"MISSING ID")</x:f>
        <x:v>Material refinement</x:v>
      </x:c>
      <x:c r="L121" s="4" t="str">
        <x:f>IFERROR(INDEX('Material routes'!$K$6:$K$1505,MATCH(U121,'Material routes'!$A$6:$A$1505,0)),"MISSING ID")</x:f>
        <x:v>Proposal</x:v>
      </x:c>
      <x:c r="M121" s="4" t="str">
        <x:f>IFERROR(INDEX('Material routes'!$M$6:$M$1505,MATCH(U121,'Material routes'!$A$6:$A$1505,0)),"MISSING ID")</x:f>
        <x:v>Partial proposal</x:v>
      </x:c>
      <x:c r="N121" s="4" t="str">
        <x:f>IF(IFERROR(INDEX('Material routes'!$I$6:$I$1005,MATCH(U121,'Material routes'!$A$6:$A$1005,0)),"MISSING ID")=0,"",IFERROR(INDEX('Material routes'!$I$6:$I$1005,MATCH(U121,'Material routes'!$A$6:$A$1005,0)),"MISSING ID"))</x:f>
      </x:c>
      <x:c r="O121" s="4" t="str">
        <x:f>IFERROR(INDEX('Material routes'!$J$6:$J$1505,MATCH(U121,'Material routes'!$A$6:$A$1505,0)),"MISSING ID")</x:f>
        <x:v>Unspecified</x:v>
      </x:c>
      <x:c r="P121" s="4" t="str">
        <x:f>IF(IFERROR(INDEX('Material routes'!$I$6:$I$1005,MATCH(V121,'Material routes'!$A$6:$A$1005,0)),"MISSING ID")=0,"",IFERROR(INDEX('Material routes'!$I$6:$I$1005,MATCH(V121,'Material routes'!$A$6:$A$1005,0)),"MISSING ID"))</x:f>
      </x:c>
      <x:c r="Q121" s="4" t="str">
        <x:f>IFERROR(INDEX('Material routes'!$J$6:$J$1505,MATCH(V121,'Material routes'!$A$6:$A$1505,0)),"MISSING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routes'!$D$6:$D$1505,MATCH(U121,'Material routes'!$A$6:$A$1505,0)),"MISSING ID")</x:f>
        <x:v>proposal.t1.resonant_blank</x:v>
      </x:c>
      <x:c r="T121" s="4" t="str">
        <x:f>IFERROR(INDEX('Material routes'!$D$6:$D$1505,MATCH(V121,'Material routes'!$A$6:$A$1505,0)),"MISSING ID")</x:f>
        <x:v>proposal.branch.tuned_stone</x:v>
      </x:c>
      <x:c r="U121" s="4" t="str">
        <x:v>design.branch.branch.tuned_stone.in.1</x:v>
      </x:c>
      <x:c r="V121" s="4" t="str">
        <x:v>design.branch.branch.tuned_stone.out</x:v>
      </x:c>
    </x:row>
    <x:row r="122" ht="105" customHeight="1">
      <x:c r="A122" s="4" t="str">
        <x:f>IFERROR(INDEX('Material routes'!$E$6:$E$1505,MATCH(U122,'Material routes'!$A$6:$A$1505,0)),"MISSING ID")</x:f>
        <x:v>Graded abrasive grit</x:v>
      </x:c>
      <x:c r="B122" s="4" t="str">
        <x:f>IFERROR(INDEX('Material routes'!$F$6:$F$1505,MATCH(U122,'Material routes'!$A$6:$A$1505,0)),"MISSING ID")</x:f>
        <x:v>T1</x:v>
      </x:c>
      <x:c r="C122" s="4" t="str">
        <x:f>IFERROR(INDEX('Material routes'!$H$6:$H$1505,MATCH(U122,'Material routes'!$A$6:$A$1505,0)),"MISSING ID")</x:f>
        <x:v>Processed material</x:v>
      </x:c>
      <x:c r="D122" s="4" t="str">
        <x:f>IFERROR(INDEX('Material routes'!$G$6:$G$1505,MATCH(U122,'Material routes'!$A$6:$A$1505,0)),"MISSING ID")</x:f>
        <x:v>Manufactured stock</x:v>
      </x:c>
      <x:c r="E122" s="4" t="str">
        <x:f>IFERROR(INDEX('Material routes'!$C$6:$C$1505,MATCH(U122,'Material routes'!$A$6:$A$1505,0)),"MISSING ID")</x:f>
        <x:v>Ingredient candidate</x:v>
      </x:c>
      <x:c r="F122" s="4" t="str">
        <x:f>IFERROR(INDEX('Material routes'!$E$6:$E$1505,MATCH(V122,'Material routes'!$A$6:$A$1505,0)),"MISSING ID")</x:f>
        <x:v>Tuned stone stock</x:v>
      </x:c>
      <x:c r="G122" s="4" t="str">
        <x:f>IFERROR(INDEX('Material routes'!$F$6:$F$1505,MATCH(V122,'Material routes'!$A$6:$A$1505,0)),"MISSING ID")</x:f>
        <x:v>T2</x:v>
      </x:c>
      <x:c r="H122" s="4" t="str">
        <x:f>IFERROR(INDEX('Material routes'!$H$6:$H$1505,MATCH(V122,'Material routes'!$A$6:$A$1505,0)),"MISSING ID")</x:f>
        <x:v>Processed material</x:v>
      </x:c>
      <x:c r="I122" s="4" t="str">
        <x:f>IFERROR(INDEX('Material routes'!$G$6:$G$1505,MATCH(V122,'Material routes'!$A$6:$A$1505,0)),"MISSING ID")</x:f>
        <x:v>Manufactured stock</x:v>
      </x:c>
      <x:c r="J122" s="4" t="str">
        <x:f>IFERROR(INDEX('Material routes'!$B$6:$B$1505,MATCH(U122,'Material routes'!$A$6:$A$1505,0)),"MISSING ID")</x:f>
        <x:v>design.branch.branch.tuned_stone</x:v>
      </x:c>
      <x:c r="K122" s="4" t="str">
        <x:f>IFERROR(INDEX('Crafting recipes'!$C$6:$C$1005,MATCH(J122,'Crafting recipes'!$A$6:$A$1005,0)),"MISSING ID")</x:f>
        <x:v>Material refinement</x:v>
      </x:c>
      <x:c r="L122" s="4" t="str">
        <x:f>IFERROR(INDEX('Material routes'!$K$6:$K$1505,MATCH(U122,'Material routes'!$A$6:$A$1505,0)),"MISSING ID")</x:f>
        <x:v>Proposal</x:v>
      </x:c>
      <x:c r="M122" s="4" t="str">
        <x:f>IFERROR(INDEX('Material routes'!$M$6:$M$1505,MATCH(U122,'Material routes'!$A$6:$A$1505,0)),"MISSING ID")</x:f>
        <x:v>Partial proposal</x:v>
      </x:c>
      <x:c r="N122" s="4" t="str">
        <x:f>IF(IFERROR(INDEX('Material routes'!$I$6:$I$1005,MATCH(U122,'Material routes'!$A$6:$A$1005,0)),"MISSING ID")=0,"",IFERROR(INDEX('Material routes'!$I$6:$I$1005,MATCH(U122,'Material routes'!$A$6:$A$1005,0)),"MISSING ID"))</x:f>
      </x:c>
      <x:c r="O122" s="4" t="str">
        <x:f>IFERROR(INDEX('Material routes'!$J$6:$J$1505,MATCH(U122,'Material routes'!$A$6:$A$1505,0)),"MISSING ID")</x:f>
        <x:v>Unspecified</x:v>
      </x:c>
      <x:c r="P122" s="4" t="str">
        <x:f>IF(IFERROR(INDEX('Material routes'!$I$6:$I$1005,MATCH(V122,'Material routes'!$A$6:$A$1005,0)),"MISSING ID")=0,"",IFERROR(INDEX('Material routes'!$I$6:$I$1005,MATCH(V122,'Material routes'!$A$6:$A$1005,0)),"MISSING ID"))</x:f>
      </x:c>
      <x:c r="Q122" s="4" t="str">
        <x:f>IFERROR(INDEX('Material routes'!$J$6:$J$1505,MATCH(V122,'Material routes'!$A$6:$A$1505,0)),"MISSING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routes'!$D$6:$D$1505,MATCH(U122,'Material routes'!$A$6:$A$1505,0)),"MISSING ID")</x:f>
        <x:v>proposal.natural.abrasive</x:v>
      </x:c>
      <x:c r="T122" s="4" t="str">
        <x:f>IFERROR(INDEX('Material routes'!$D$6:$D$1505,MATCH(V122,'Material routes'!$A$6:$A$1505,0)),"MISSING ID")</x:f>
        <x:v>proposal.branch.tuned_stone</x:v>
      </x:c>
      <x:c r="U122" s="4" t="str">
        <x:v>design.branch.branch.tuned_stone.in.2</x:v>
      </x:c>
      <x:c r="V122" s="4" t="str">
        <x:v>design.branch.branch.tuned_stone.out</x:v>
      </x:c>
    </x:row>
    <x:row r="123" ht="105" customHeight="1">
      <x:c r="A123" s="4" t="str">
        <x:f>IFERROR(INDEX('Material routes'!$E$6:$E$1505,MATCH(U123,'Material routes'!$A$6:$A$1505,0)),"MISSING ID")</x:f>
        <x:v>Cut gemstone preform</x:v>
      </x:c>
      <x:c r="B123" s="4" t="str">
        <x:f>IFERROR(INDEX('Material routes'!$F$6:$F$1505,MATCH(U123,'Material routes'!$A$6:$A$1505,0)),"MISSING ID")</x:f>
        <x:v>T1</x:v>
      </x:c>
      <x:c r="C123" s="4" t="str">
        <x:f>IFERROR(INDEX('Material routes'!$H$6:$H$1505,MATCH(U123,'Material routes'!$A$6:$A$1505,0)),"MISSING ID")</x:f>
        <x:v>Processed material</x:v>
      </x:c>
      <x:c r="D123" s="4" t="str">
        <x:f>IFERROR(INDEX('Material routes'!$G$6:$G$1505,MATCH(U123,'Material routes'!$A$6:$A$1505,0)),"MISSING ID")</x:f>
        <x:v>Manufactured stock</x:v>
      </x:c>
      <x:c r="E123" s="4" t="str">
        <x:f>IFERROR(INDEX('Material routes'!$C$6:$C$1505,MATCH(U123,'Material routes'!$A$6:$A$1505,0)),"MISSING ID")</x:f>
        <x:v>Ingredient candidate</x:v>
      </x:c>
      <x:c r="F123" s="4" t="str">
        <x:f>IFERROR(INDEX('Material routes'!$E$6:$E$1505,MATCH(V123,'Material routes'!$A$6:$A$1505,0)),"MISSING ID")</x:f>
        <x:v>Polished gemstone blanks</x:v>
      </x:c>
      <x:c r="G123" s="4" t="str">
        <x:f>IFERROR(INDEX('Material routes'!$F$6:$F$1505,MATCH(V123,'Material routes'!$A$6:$A$1505,0)),"MISSING ID")</x:f>
        <x:v>T2</x:v>
      </x:c>
      <x:c r="H123" s="4" t="str">
        <x:f>IFERROR(INDEX('Material routes'!$H$6:$H$1505,MATCH(V123,'Material routes'!$A$6:$A$1505,0)),"MISSING ID")</x:f>
        <x:v>Processed material</x:v>
      </x:c>
      <x:c r="I123" s="4" t="str">
        <x:f>IFERROR(INDEX('Material routes'!$G$6:$G$1505,MATCH(V123,'Material routes'!$A$6:$A$1505,0)),"MISSING ID")</x:f>
        <x:v>Manufactured stock</x:v>
      </x:c>
      <x:c r="J123" s="4" t="str">
        <x:f>IFERROR(INDEX('Material routes'!$B$6:$B$1505,MATCH(U123,'Material routes'!$A$6:$A$1505,0)),"MISSING ID")</x:f>
        <x:v>design.branch.branch.polished_gem</x:v>
      </x:c>
      <x:c r="K123" s="4" t="str">
        <x:f>IFERROR(INDEX('Crafting recipes'!$C$6:$C$1005,MATCH(J123,'Crafting recipes'!$A$6:$A$1005,0)),"MISSING ID")</x:f>
        <x:v>Material refinement</x:v>
      </x:c>
      <x:c r="L123" s="4" t="str">
        <x:f>IFERROR(INDEX('Material routes'!$K$6:$K$1505,MATCH(U123,'Material routes'!$A$6:$A$1505,0)),"MISSING ID")</x:f>
        <x:v>Proposal</x:v>
      </x:c>
      <x:c r="M123" s="4" t="str">
        <x:f>IFERROR(INDEX('Material routes'!$M$6:$M$1505,MATCH(U123,'Material routes'!$A$6:$A$1505,0)),"MISSING ID")</x:f>
        <x:v>Partial proposal</x:v>
      </x:c>
      <x:c r="N123" s="4" t="str">
        <x:f>IF(IFERROR(INDEX('Material routes'!$I$6:$I$1005,MATCH(U123,'Material routes'!$A$6:$A$1005,0)),"MISSING ID")=0,"",IFERROR(INDEX('Material routes'!$I$6:$I$1005,MATCH(U123,'Material routes'!$A$6:$A$1005,0)),"MISSING ID"))</x:f>
      </x:c>
      <x:c r="O123" s="4" t="str">
        <x:f>IFERROR(INDEX('Material routes'!$J$6:$J$1505,MATCH(U123,'Material routes'!$A$6:$A$1505,0)),"MISSING ID")</x:f>
        <x:v>Unspecified</x:v>
      </x:c>
      <x:c r="P123" s="4" t="str">
        <x:f>IF(IFERROR(INDEX('Material routes'!$I$6:$I$1005,MATCH(V123,'Material routes'!$A$6:$A$1005,0)),"MISSING ID")=0,"",IFERROR(INDEX('Material routes'!$I$6:$I$1005,MATCH(V123,'Material routes'!$A$6:$A$1005,0)),"MISSING ID"))</x:f>
      </x:c>
      <x:c r="Q123" s="4" t="str">
        <x:f>IFERROR(INDEX('Material routes'!$J$6:$J$1505,MATCH(V123,'Material routes'!$A$6:$A$1505,0)),"MISSING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routes'!$D$6:$D$1505,MATCH(U123,'Material routes'!$A$6:$A$1505,0)),"MISSING ID")</x:f>
        <x:v>proposal.t1.gem_preform</x:v>
      </x:c>
      <x:c r="T123" s="4" t="str">
        <x:f>IFERROR(INDEX('Material routes'!$D$6:$D$1505,MATCH(V123,'Material routes'!$A$6:$A$1505,0)),"MISSING ID")</x:f>
        <x:v>proposal.branch.polished_gem</x:v>
      </x:c>
      <x:c r="U123" s="4" t="str">
        <x:v>design.branch.branch.polished_gem.in.1</x:v>
      </x:c>
      <x:c r="V123" s="4" t="str">
        <x:v>design.branch.branch.polished_gem.out</x:v>
      </x:c>
    </x:row>
    <x:row r="124" ht="105" customHeight="1">
      <x:c r="A124" s="4" t="str">
        <x:f>IFERROR(INDEX('Material routes'!$E$6:$E$1505,MATCH(U124,'Material routes'!$A$6:$A$1505,0)),"MISSING ID")</x:f>
        <x:v>Graded abrasive grit</x:v>
      </x:c>
      <x:c r="B124" s="4" t="str">
        <x:f>IFERROR(INDEX('Material routes'!$F$6:$F$1505,MATCH(U124,'Material routes'!$A$6:$A$1505,0)),"MISSING ID")</x:f>
        <x:v>T1</x:v>
      </x:c>
      <x:c r="C124" s="4" t="str">
        <x:f>IFERROR(INDEX('Material routes'!$H$6:$H$1505,MATCH(U124,'Material routes'!$A$6:$A$1505,0)),"MISSING ID")</x:f>
        <x:v>Processed material</x:v>
      </x:c>
      <x:c r="D124" s="4" t="str">
        <x:f>IFERROR(INDEX('Material routes'!$G$6:$G$1505,MATCH(U124,'Material routes'!$A$6:$A$1505,0)),"MISSING ID")</x:f>
        <x:v>Manufactured stock</x:v>
      </x:c>
      <x:c r="E124" s="4" t="str">
        <x:f>IFERROR(INDEX('Material routes'!$C$6:$C$1505,MATCH(U124,'Material routes'!$A$6:$A$1505,0)),"MISSING ID")</x:f>
        <x:v>Ingredient candidate</x:v>
      </x:c>
      <x:c r="F124" s="4" t="str">
        <x:f>IFERROR(INDEX('Material routes'!$E$6:$E$1505,MATCH(V124,'Material routes'!$A$6:$A$1505,0)),"MISSING ID")</x:f>
        <x:v>Polished gemstone blanks</x:v>
      </x:c>
      <x:c r="G124" s="4" t="str">
        <x:f>IFERROR(INDEX('Material routes'!$F$6:$F$1505,MATCH(V124,'Material routes'!$A$6:$A$1505,0)),"MISSING ID")</x:f>
        <x:v>T2</x:v>
      </x:c>
      <x:c r="H124" s="4" t="str">
        <x:f>IFERROR(INDEX('Material routes'!$H$6:$H$1505,MATCH(V124,'Material routes'!$A$6:$A$1505,0)),"MISSING ID")</x:f>
        <x:v>Processed material</x:v>
      </x:c>
      <x:c r="I124" s="4" t="str">
        <x:f>IFERROR(INDEX('Material routes'!$G$6:$G$1505,MATCH(V124,'Material routes'!$A$6:$A$1505,0)),"MISSING ID")</x:f>
        <x:v>Manufactured stock</x:v>
      </x:c>
      <x:c r="J124" s="4" t="str">
        <x:f>IFERROR(INDEX('Material routes'!$B$6:$B$1505,MATCH(U124,'Material routes'!$A$6:$A$1505,0)),"MISSING ID")</x:f>
        <x:v>design.branch.branch.polished_gem</x:v>
      </x:c>
      <x:c r="K124" s="4" t="str">
        <x:f>IFERROR(INDEX('Crafting recipes'!$C$6:$C$1005,MATCH(J124,'Crafting recipes'!$A$6:$A$1005,0)),"MISSING ID")</x:f>
        <x:v>Material refinement</x:v>
      </x:c>
      <x:c r="L124" s="4" t="str">
        <x:f>IFERROR(INDEX('Material routes'!$K$6:$K$1505,MATCH(U124,'Material routes'!$A$6:$A$1505,0)),"MISSING ID")</x:f>
        <x:v>Proposal</x:v>
      </x:c>
      <x:c r="M124" s="4" t="str">
        <x:f>IFERROR(INDEX('Material routes'!$M$6:$M$1505,MATCH(U124,'Material routes'!$A$6:$A$1505,0)),"MISSING ID")</x:f>
        <x:v>Partial proposal</x:v>
      </x:c>
      <x:c r="N124" s="4" t="str">
        <x:f>IF(IFERROR(INDEX('Material routes'!$I$6:$I$1005,MATCH(U124,'Material routes'!$A$6:$A$1005,0)),"MISSING ID")=0,"",IFERROR(INDEX('Material routes'!$I$6:$I$1005,MATCH(U124,'Material routes'!$A$6:$A$1005,0)),"MISSING ID"))</x:f>
      </x:c>
      <x:c r="O124" s="4" t="str">
        <x:f>IFERROR(INDEX('Material routes'!$J$6:$J$1505,MATCH(U124,'Material routes'!$A$6:$A$1505,0)),"MISSING ID")</x:f>
        <x:v>Unspecified</x:v>
      </x:c>
      <x:c r="P124" s="4" t="str">
        <x:f>IF(IFERROR(INDEX('Material routes'!$I$6:$I$1005,MATCH(V124,'Material routes'!$A$6:$A$1005,0)),"MISSING ID")=0,"",IFERROR(INDEX('Material routes'!$I$6:$I$1005,MATCH(V124,'Material routes'!$A$6:$A$1005,0)),"MISSING ID"))</x:f>
      </x:c>
      <x:c r="Q124" s="4" t="str">
        <x:f>IFERROR(INDEX('Material routes'!$J$6:$J$1505,MATCH(V124,'Material routes'!$A$6:$A$1505,0)),"MISSING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routes'!$D$6:$D$1505,MATCH(U124,'Material routes'!$A$6:$A$1505,0)),"MISSING ID")</x:f>
        <x:v>proposal.natural.abrasive</x:v>
      </x:c>
      <x:c r="T124" s="4" t="str">
        <x:f>IFERROR(INDEX('Material routes'!$D$6:$D$1505,MATCH(V124,'Material routes'!$A$6:$A$1505,0)),"MISSING ID")</x:f>
        <x:v>proposal.branch.polished_gem</x:v>
      </x:c>
      <x:c r="U124" s="4" t="str">
        <x:v>design.branch.branch.polished_gem.in.2</x:v>
      </x:c>
      <x:c r="V124" s="4" t="str">
        <x:v>design.branch.branch.polished_gem.out</x:v>
      </x:c>
    </x:row>
    <x:row r="125" ht="105" customHeight="1">
      <x:c r="A125" s="4" t="str">
        <x:f>IFERROR(INDEX('Material routes'!$E$6:$E$1505,MATCH(U125,'Material routes'!$A$6:$A$1505,0)),"MISSING ID")</x:f>
        <x:v>Conditioned faunal etchant</x:v>
      </x:c>
      <x:c r="B125" s="4" t="str">
        <x:f>IFERROR(INDEX('Material routes'!$F$6:$F$1505,MATCH(U125,'Material routes'!$A$6:$A$1505,0)),"MISSING ID")</x:f>
        <x:v>T1</x:v>
      </x:c>
      <x:c r="C125" s="4" t="str">
        <x:f>IFERROR(INDEX('Material routes'!$H$6:$H$1505,MATCH(U125,'Material routes'!$A$6:$A$1505,0)),"MISSING ID")</x:f>
        <x:v>Chemical material</x:v>
      </x:c>
      <x:c r="D125" s="4" t="str">
        <x:f>IFERROR(INDEX('Material routes'!$G$6:$G$1505,MATCH(U125,'Material routes'!$A$6:$A$1505,0)),"MISSING ID")</x:f>
        <x:v>Processing agents</x:v>
      </x:c>
      <x:c r="E125" s="4" t="str">
        <x:f>IFERROR(INDEX('Material routes'!$C$6:$C$1505,MATCH(U125,'Material routes'!$A$6:$A$1505,0)),"MISSING ID")</x:f>
        <x:v>Ingredient candidate</x:v>
      </x:c>
      <x:c r="F125" s="4" t="str">
        <x:f>IFERROR(INDEX('Material routes'!$E$6:$E$1505,MATCH(V125,'Material routes'!$A$6:$A$1505,0)),"MISSING ID")</x:f>
        <x:v>Advanced rust-removal compound</x:v>
      </x:c>
      <x:c r="G125" s="4" t="str">
        <x:f>IFERROR(INDEX('Material routes'!$F$6:$F$1505,MATCH(V125,'Material routes'!$A$6:$A$1505,0)),"MISSING ID")</x:f>
        <x:v>T2</x:v>
      </x:c>
      <x:c r="H125" s="4" t="str">
        <x:f>IFERROR(INDEX('Material routes'!$H$6:$H$1505,MATCH(V125,'Material routes'!$A$6:$A$1505,0)),"MISSING ID")</x:f>
        <x:v>Chemical material</x:v>
      </x:c>
      <x:c r="I125" s="4" t="str">
        <x:f>IFERROR(INDEX('Material routes'!$G$6:$G$1505,MATCH(V125,'Material routes'!$A$6:$A$1505,0)),"MISSING ID")</x:f>
        <x:v>Processing agents</x:v>
      </x:c>
      <x:c r="J125" s="4" t="str">
        <x:f>IFERROR(INDEX('Material routes'!$B$6:$B$1505,MATCH(U125,'Material routes'!$A$6:$A$1505,0)),"MISSING ID")</x:f>
        <x:v>design.branch.corrosion.advanced_remover</x:v>
      </x:c>
      <x:c r="K125" s="4" t="str">
        <x:f>IFERROR(INDEX('Crafting recipes'!$C$6:$C$1005,MATCH(J125,'Crafting recipes'!$A$6:$A$1005,0)),"MISSING ID")</x:f>
        <x:v>Material refinement</x:v>
      </x:c>
      <x:c r="L125" s="4" t="str">
        <x:f>IFERROR(INDEX('Material routes'!$K$6:$K$1505,MATCH(U125,'Material routes'!$A$6:$A$1505,0)),"MISSING ID")</x:f>
        <x:v>Proposal</x:v>
      </x:c>
      <x:c r="M125" s="4" t="str">
        <x:f>IFERROR(INDEX('Material routes'!$M$6:$M$1505,MATCH(U125,'Material routes'!$A$6:$A$1505,0)),"MISSING ID")</x:f>
        <x:v>Partial proposal</x:v>
      </x:c>
      <x:c r="N125" s="4" t="str">
        <x:f>IF(IFERROR(INDEX('Material routes'!$I$6:$I$1005,MATCH(U125,'Material routes'!$A$6:$A$1005,0)),"MISSING ID")=0,"",IFERROR(INDEX('Material routes'!$I$6:$I$1005,MATCH(U125,'Material routes'!$A$6:$A$1005,0)),"MISSING ID"))</x:f>
      </x:c>
      <x:c r="O125" s="4" t="str">
        <x:f>IFERROR(INDEX('Material routes'!$J$6:$J$1505,MATCH(U125,'Material routes'!$A$6:$A$1505,0)),"MISSING ID")</x:f>
        <x:v>Unspecified</x:v>
      </x:c>
      <x:c r="P125" s="4" t="str">
        <x:f>IF(IFERROR(INDEX('Material routes'!$I$6:$I$1005,MATCH(V125,'Material routes'!$A$6:$A$1005,0)),"MISSING ID")=0,"",IFERROR(INDEX('Material routes'!$I$6:$I$1005,MATCH(V125,'Material routes'!$A$6:$A$1005,0)),"MISSING ID"))</x:f>
      </x:c>
      <x:c r="Q125" s="4" t="str">
        <x:f>IFERROR(INDEX('Material routes'!$J$6:$J$1505,MATCH(V125,'Material routes'!$A$6:$A$1505,0)),"MISSING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routes'!$D$6:$D$1505,MATCH(U125,'Material routes'!$A$6:$A$1505,0)),"MISSING ID")</x:f>
        <x:v>proposal.branch.etchant</x:v>
      </x:c>
      <x:c r="T125" s="4" t="str">
        <x:f>IFERROR(INDEX('Material routes'!$D$6:$D$1505,MATCH(V125,'Material routes'!$A$6:$A$1505,0)),"MISSING ID")</x:f>
        <x:v>author.corrosion.advanced_remover</x:v>
      </x:c>
      <x:c r="U125" s="4" t="str">
        <x:v>design.branch.corrosion.advanced_remover.in.1</x:v>
      </x:c>
      <x:c r="V125" s="4" t="str">
        <x:v>design.branch.corrosion.advanced_remover.out</x:v>
      </x:c>
    </x:row>
    <x:row r="126" ht="105" customHeight="1">
      <x:c r="A126" s="4" t="str">
        <x:f>IFERROR(INDEX('Material routes'!$E$6:$E$1505,MATCH(U126,'Material routes'!$A$6:$A$1505,0)),"MISSING ID")</x:f>
        <x:v>Selected faunal carrier fraction</x:v>
      </x:c>
      <x:c r="B126" s="4" t="str">
        <x:f>IFERROR(INDEX('Material routes'!$F$6:$F$1505,MATCH(U126,'Material routes'!$A$6:$A$1505,0)),"MISSING ID")</x:f>
        <x:v>T1</x:v>
      </x:c>
      <x:c r="C126" s="4" t="str">
        <x:f>IFERROR(INDEX('Material routes'!$H$6:$H$1505,MATCH(U126,'Material routes'!$A$6:$A$1505,0)),"MISSING ID")</x:f>
        <x:v>Chemical material</x:v>
      </x:c>
      <x:c r="D126" s="4" t="str">
        <x:f>IFERROR(INDEX('Material routes'!$G$6:$G$1505,MATCH(U126,'Material routes'!$A$6:$A$1505,0)),"MISSING ID")</x:f>
        <x:v>Processing agents</x:v>
      </x:c>
      <x:c r="E126" s="4" t="str">
        <x:f>IFERROR(INDEX('Material routes'!$C$6:$C$1505,MATCH(U126,'Material routes'!$A$6:$A$1505,0)),"MISSING ID")</x:f>
        <x:v>Ingredient candidate</x:v>
      </x:c>
      <x:c r="F126" s="4" t="str">
        <x:f>IFERROR(INDEX('Material routes'!$E$6:$E$1505,MATCH(V126,'Material routes'!$A$6:$A$1505,0)),"MISSING ID")</x:f>
        <x:v>Advanced rust-removal compound</x:v>
      </x:c>
      <x:c r="G126" s="4" t="str">
        <x:f>IFERROR(INDEX('Material routes'!$F$6:$F$1505,MATCH(V126,'Material routes'!$A$6:$A$1505,0)),"MISSING ID")</x:f>
        <x:v>T2</x:v>
      </x:c>
      <x:c r="H126" s="4" t="str">
        <x:f>IFERROR(INDEX('Material routes'!$H$6:$H$1505,MATCH(V126,'Material routes'!$A$6:$A$1505,0)),"MISSING ID")</x:f>
        <x:v>Chemical material</x:v>
      </x:c>
      <x:c r="I126" s="4" t="str">
        <x:f>IFERROR(INDEX('Material routes'!$G$6:$G$1505,MATCH(V126,'Material routes'!$A$6:$A$1505,0)),"MISSING ID")</x:f>
        <x:v>Processing agents</x:v>
      </x:c>
      <x:c r="J126" s="4" t="str">
        <x:f>IFERROR(INDEX('Material routes'!$B$6:$B$1505,MATCH(U126,'Material routes'!$A$6:$A$1505,0)),"MISSING ID")</x:f>
        <x:v>design.branch.corrosion.advanced_remover</x:v>
      </x:c>
      <x:c r="K126" s="4" t="str">
        <x:f>IFERROR(INDEX('Crafting recipes'!$C$6:$C$1005,MATCH(J126,'Crafting recipes'!$A$6:$A$1005,0)),"MISSING ID")</x:f>
        <x:v>Material refinement</x:v>
      </x:c>
      <x:c r="L126" s="4" t="str">
        <x:f>IFERROR(INDEX('Material routes'!$K$6:$K$1505,MATCH(U126,'Material routes'!$A$6:$A$1505,0)),"MISSING ID")</x:f>
        <x:v>Proposal</x:v>
      </x:c>
      <x:c r="M126" s="4" t="str">
        <x:f>IFERROR(INDEX('Material routes'!$M$6:$M$1505,MATCH(U126,'Material routes'!$A$6:$A$1505,0)),"MISSING ID")</x:f>
        <x:v>Partial proposal</x:v>
      </x:c>
      <x:c r="N126" s="4" t="str">
        <x:f>IF(IFERROR(INDEX('Material routes'!$I$6:$I$1005,MATCH(U126,'Material routes'!$A$6:$A$1005,0)),"MISSING ID")=0,"",IFERROR(INDEX('Material routes'!$I$6:$I$1005,MATCH(U126,'Material routes'!$A$6:$A$1005,0)),"MISSING ID"))</x:f>
      </x:c>
      <x:c r="O126" s="4" t="str">
        <x:f>IFERROR(INDEX('Material routes'!$J$6:$J$1505,MATCH(U126,'Material routes'!$A$6:$A$1505,0)),"MISSING ID")</x:f>
        <x:v>Unspecified</x:v>
      </x:c>
      <x:c r="P126" s="4" t="str">
        <x:f>IF(IFERROR(INDEX('Material routes'!$I$6:$I$1005,MATCH(V126,'Material routes'!$A$6:$A$1005,0)),"MISSING ID")=0,"",IFERROR(INDEX('Material routes'!$I$6:$I$1005,MATCH(V126,'Material routes'!$A$6:$A$1005,0)),"MISSING ID"))</x:f>
      </x:c>
      <x:c r="Q126" s="4" t="str">
        <x:f>IFERROR(INDEX('Material routes'!$J$6:$J$1505,MATCH(V126,'Material routes'!$A$6:$A$1505,0)),"MISSING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routes'!$D$6:$D$1505,MATCH(U126,'Material routes'!$A$6:$A$1505,0)),"MISSING ID")</x:f>
        <x:v>proposal.t1.faunal_carrier</x:v>
      </x:c>
      <x:c r="T126" s="4" t="str">
        <x:f>IFERROR(INDEX('Material routes'!$D$6:$D$1505,MATCH(V126,'Material routes'!$A$6:$A$1505,0)),"MISSING ID")</x:f>
        <x:v>author.corrosion.advanced_remover</x:v>
      </x:c>
      <x:c r="U126" s="4" t="str">
        <x:v>design.branch.corrosion.advanced_remover.in.2</x:v>
      </x:c>
      <x:c r="V126" s="4" t="str">
        <x:v>design.branch.corrosion.advanced_remover.out</x:v>
      </x:c>
    </x:row>
    <x:row r="127" ht="105" customHeight="1">
      <x:c r="A127" s="4" t="str">
        <x:f>IFERROR(INDEX('Material routes'!$E$6:$E$1505,MATCH(U127,'Material routes'!$A$6:$A$1505,0)),"MISSING ID")</x:f>
        <x:v>Graded process salts</x:v>
      </x:c>
      <x:c r="B127" s="4" t="str">
        <x:f>IFERROR(INDEX('Material routes'!$F$6:$F$1505,MATCH(U127,'Material routes'!$A$6:$A$1505,0)),"MISSING ID")</x:f>
        <x:v>T1</x:v>
      </x:c>
      <x:c r="C127" s="4" t="str">
        <x:f>IFERROR(INDEX('Material routes'!$H$6:$H$1505,MATCH(U127,'Material routes'!$A$6:$A$1505,0)),"MISSING ID")</x:f>
        <x:v>Processed material</x:v>
      </x:c>
      <x:c r="D127" s="4" t="str">
        <x:f>IFERROR(INDEX('Material routes'!$G$6:$G$1505,MATCH(U127,'Material routes'!$A$6:$A$1505,0)),"MISSING ID")</x:f>
        <x:v>Manufactured stock</x:v>
      </x:c>
      <x:c r="E127" s="4" t="str">
        <x:f>IFERROR(INDEX('Material routes'!$C$6:$C$1505,MATCH(U127,'Material routes'!$A$6:$A$1505,0)),"MISSING ID")</x:f>
        <x:v>Ingredient candidate</x:v>
      </x:c>
      <x:c r="F127" s="4" t="str">
        <x:f>IFERROR(INDEX('Material routes'!$E$6:$E$1505,MATCH(V127,'Material routes'!$A$6:$A$1505,0)),"MISSING ID")</x:f>
        <x:v>Advanced rust-removal compound</x:v>
      </x:c>
      <x:c r="G127" s="4" t="str">
        <x:f>IFERROR(INDEX('Material routes'!$F$6:$F$1505,MATCH(V127,'Material routes'!$A$6:$A$1505,0)),"MISSING ID")</x:f>
        <x:v>T2</x:v>
      </x:c>
      <x:c r="H127" s="4" t="str">
        <x:f>IFERROR(INDEX('Material routes'!$H$6:$H$1505,MATCH(V127,'Material routes'!$A$6:$A$1505,0)),"MISSING ID")</x:f>
        <x:v>Chemical material</x:v>
      </x:c>
      <x:c r="I127" s="4" t="str">
        <x:f>IFERROR(INDEX('Material routes'!$G$6:$G$1505,MATCH(V127,'Material routes'!$A$6:$A$1505,0)),"MISSING ID")</x:f>
        <x:v>Processing agents</x:v>
      </x:c>
      <x:c r="J127" s="4" t="str">
        <x:f>IFERROR(INDEX('Material routes'!$B$6:$B$1505,MATCH(U127,'Material routes'!$A$6:$A$1505,0)),"MISSING ID")</x:f>
        <x:v>design.branch.corrosion.advanced_remover</x:v>
      </x:c>
      <x:c r="K127" s="4" t="str">
        <x:f>IFERROR(INDEX('Crafting recipes'!$C$6:$C$1005,MATCH(J127,'Crafting recipes'!$A$6:$A$1005,0)),"MISSING ID")</x:f>
        <x:v>Material refinement</x:v>
      </x:c>
      <x:c r="L127" s="4" t="str">
        <x:f>IFERROR(INDEX('Material routes'!$K$6:$K$1505,MATCH(U127,'Material routes'!$A$6:$A$1505,0)),"MISSING ID")</x:f>
        <x:v>Proposal</x:v>
      </x:c>
      <x:c r="M127" s="4" t="str">
        <x:f>IFERROR(INDEX('Material routes'!$M$6:$M$1505,MATCH(U127,'Material routes'!$A$6:$A$1505,0)),"MISSING ID")</x:f>
        <x:v>Partial proposal</x:v>
      </x:c>
      <x:c r="N127" s="4" t="str">
        <x:f>IF(IFERROR(INDEX('Material routes'!$I$6:$I$1005,MATCH(U127,'Material routes'!$A$6:$A$1005,0)),"MISSING ID")=0,"",IFERROR(INDEX('Material routes'!$I$6:$I$1005,MATCH(U127,'Material routes'!$A$6:$A$1005,0)),"MISSING ID"))</x:f>
      </x:c>
      <x:c r="O127" s="4" t="str">
        <x:f>IFERROR(INDEX('Material routes'!$J$6:$J$1505,MATCH(U127,'Material routes'!$A$6:$A$1505,0)),"MISSING ID")</x:f>
        <x:v>Unspecified</x:v>
      </x:c>
      <x:c r="P127" s="4" t="str">
        <x:f>IF(IFERROR(INDEX('Material routes'!$I$6:$I$1005,MATCH(V127,'Material routes'!$A$6:$A$1005,0)),"MISSING ID")=0,"",IFERROR(INDEX('Material routes'!$I$6:$I$1005,MATCH(V127,'Material routes'!$A$6:$A$1005,0)),"MISSING ID"))</x:f>
      </x:c>
      <x:c r="Q127" s="4" t="str">
        <x:f>IFERROR(INDEX('Material routes'!$J$6:$J$1505,MATCH(V127,'Material routes'!$A$6:$A$1505,0)),"MISSING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routes'!$D$6:$D$1505,MATCH(U127,'Material routes'!$A$6:$A$1505,0)),"MISSING ID")</x:f>
        <x:v>proposal.t1.process_salts</x:v>
      </x:c>
      <x:c r="T127" s="4" t="str">
        <x:f>IFERROR(INDEX('Material routes'!$D$6:$D$1505,MATCH(V127,'Material routes'!$A$6:$A$1505,0)),"MISSING ID")</x:f>
        <x:v>author.corrosion.advanced_remover</x:v>
      </x:c>
      <x:c r="U127" s="4" t="str">
        <x:v>design.branch.corrosion.advanced_remover.in.3</x:v>
      </x:c>
      <x:c r="V127" s="4" t="str">
        <x:v>design.branch.corrosion.advanced_remover.out</x:v>
      </x:c>
    </x:row>
    <x:row r="128" ht="105" customHeight="1">
      <x:c r="A128" s="4" t="str">
        <x:f>IFERROR(INDEX('Material routes'!$E$6:$E$1505,MATCH(U128,'Material routes'!$A$6:$A$1505,0)),"MISSING ID")</x:f>
        <x:v>Clarified faunal lubricant base</x:v>
      </x:c>
      <x:c r="B128" s="4" t="str">
        <x:f>IFERROR(INDEX('Material routes'!$F$6:$F$1505,MATCH(U128,'Material routes'!$A$6:$A$1505,0)),"MISSING ID")</x:f>
        <x:v>T1</x:v>
      </x:c>
      <x:c r="C128" s="4" t="str">
        <x:f>IFERROR(INDEX('Material routes'!$H$6:$H$1505,MATCH(U128,'Material routes'!$A$6:$A$1505,0)),"MISSING ID")</x:f>
        <x:v>Chemical material</x:v>
      </x:c>
      <x:c r="D128" s="4" t="str">
        <x:f>IFERROR(INDEX('Material routes'!$G$6:$G$1505,MATCH(U128,'Material routes'!$A$6:$A$1505,0)),"MISSING ID")</x:f>
        <x:v>Processing agents</x:v>
      </x:c>
      <x:c r="E128" s="4" t="str">
        <x:f>IFERROR(INDEX('Material routes'!$C$6:$C$1505,MATCH(U128,'Material routes'!$A$6:$A$1505,0)),"MISSING ID")</x:f>
        <x:v>Ingredient candidate</x:v>
      </x:c>
      <x:c r="F128" s="4" t="str">
        <x:f>IFERROR(INDEX('Material routes'!$E$6:$E$1505,MATCH(V128,'Material routes'!$A$6:$A$1505,0)),"MISSING ID")</x:f>
        <x:v>Fine mechanism oil</x:v>
      </x:c>
      <x:c r="G128" s="4" t="str">
        <x:f>IFERROR(INDEX('Material routes'!$F$6:$F$1505,MATCH(V128,'Material routes'!$A$6:$A$1505,0)),"MISSING ID")</x:f>
        <x:v>T2</x:v>
      </x:c>
      <x:c r="H128" s="4" t="str">
        <x:f>IFERROR(INDEX('Material routes'!$H$6:$H$1505,MATCH(V128,'Material routes'!$A$6:$A$1505,0)),"MISSING ID")</x:f>
        <x:v>Chemical material</x:v>
      </x:c>
      <x:c r="I128" s="4" t="str">
        <x:f>IFERROR(INDEX('Material routes'!$G$6:$G$1505,MATCH(V128,'Material routes'!$A$6:$A$1505,0)),"MISSING ID")</x:f>
        <x:v>Processing agents</x:v>
      </x:c>
      <x:c r="J128" s="4" t="str">
        <x:f>IFERROR(INDEX('Material routes'!$B$6:$B$1505,MATCH(U128,'Material routes'!$A$6:$A$1505,0)),"MISSING ID")</x:f>
        <x:v>design.branch.lubricant.precision_oil</x:v>
      </x:c>
      <x:c r="K128" s="4" t="str">
        <x:f>IFERROR(INDEX('Crafting recipes'!$C$6:$C$1005,MATCH(J128,'Crafting recipes'!$A$6:$A$1005,0)),"MISSING ID")</x:f>
        <x:v>Material refinement</x:v>
      </x:c>
      <x:c r="L128" s="4" t="str">
        <x:f>IFERROR(INDEX('Material routes'!$K$6:$K$1505,MATCH(U128,'Material routes'!$A$6:$A$1505,0)),"MISSING ID")</x:f>
        <x:v>Proposal</x:v>
      </x:c>
      <x:c r="M128" s="4" t="str">
        <x:f>IFERROR(INDEX('Material routes'!$M$6:$M$1505,MATCH(U128,'Material routes'!$A$6:$A$1505,0)),"MISSING ID")</x:f>
        <x:v>Partial proposal</x:v>
      </x:c>
      <x:c r="N128" s="4" t="str">
        <x:f>IF(IFERROR(INDEX('Material routes'!$I$6:$I$1005,MATCH(U128,'Material routes'!$A$6:$A$1005,0)),"MISSING ID")=0,"",IFERROR(INDEX('Material routes'!$I$6:$I$1005,MATCH(U128,'Material routes'!$A$6:$A$1005,0)),"MISSING ID"))</x:f>
      </x:c>
      <x:c r="O128" s="4" t="str">
        <x:f>IFERROR(INDEX('Material routes'!$J$6:$J$1505,MATCH(U128,'Material routes'!$A$6:$A$1505,0)),"MISSING ID")</x:f>
        <x:v>Unspecified</x:v>
      </x:c>
      <x:c r="P128" s="4" t="str">
        <x:f>IF(IFERROR(INDEX('Material routes'!$I$6:$I$1005,MATCH(V128,'Material routes'!$A$6:$A$1005,0)),"MISSING ID")=0,"",IFERROR(INDEX('Material routes'!$I$6:$I$1005,MATCH(V128,'Material routes'!$A$6:$A$1005,0)),"MISSING ID"))</x:f>
      </x:c>
      <x:c r="Q128" s="4" t="str">
        <x:f>IFERROR(INDEX('Material routes'!$J$6:$J$1505,MATCH(V128,'Material routes'!$A$6:$A$1505,0)),"MISSING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routes'!$D$6:$D$1505,MATCH(U128,'Material routes'!$A$6:$A$1505,0)),"MISSING ID")</x:f>
        <x:v>proposal.lubricant.base</x:v>
      </x:c>
      <x:c r="T128" s="4" t="str">
        <x:f>IFERROR(INDEX('Material routes'!$D$6:$D$1505,MATCH(V128,'Material routes'!$A$6:$A$1505,0)),"MISSING ID")</x:f>
        <x:v>proposal.lubricant.precision_oil</x:v>
      </x:c>
      <x:c r="U128" s="4" t="str">
        <x:v>design.branch.lubricant.precision_oil.in.1</x:v>
      </x:c>
      <x:c r="V128" s="4" t="str">
        <x:v>design.branch.lubricant.precision_oil.out</x:v>
      </x:c>
    </x:row>
    <x:row r="129" ht="105" customHeight="1">
      <x:c r="A129" s="4" t="str">
        <x:f>IFERROR(INDEX('Material routes'!$E$6:$E$1505,MATCH(U129,'Material routes'!$A$6:$A$1505,0)),"MISSING ID")</x:f>
        <x:v>Selected faunal carrier fraction</x:v>
      </x:c>
      <x:c r="B129" s="4" t="str">
        <x:f>IFERROR(INDEX('Material routes'!$F$6:$F$1505,MATCH(U129,'Material routes'!$A$6:$A$1505,0)),"MISSING ID")</x:f>
        <x:v>T1</x:v>
      </x:c>
      <x:c r="C129" s="4" t="str">
        <x:f>IFERROR(INDEX('Material routes'!$H$6:$H$1505,MATCH(U129,'Material routes'!$A$6:$A$1505,0)),"MISSING ID")</x:f>
        <x:v>Chemical material</x:v>
      </x:c>
      <x:c r="D129" s="4" t="str">
        <x:f>IFERROR(INDEX('Material routes'!$G$6:$G$1505,MATCH(U129,'Material routes'!$A$6:$A$1505,0)),"MISSING ID")</x:f>
        <x:v>Processing agents</x:v>
      </x:c>
      <x:c r="E129" s="4" t="str">
        <x:f>IFERROR(INDEX('Material routes'!$C$6:$C$1505,MATCH(U129,'Material routes'!$A$6:$A$1505,0)),"MISSING ID")</x:f>
        <x:v>Ingredient candidate</x:v>
      </x:c>
      <x:c r="F129" s="4" t="str">
        <x:f>IFERROR(INDEX('Material routes'!$E$6:$E$1505,MATCH(V129,'Material routes'!$A$6:$A$1505,0)),"MISSING ID")</x:f>
        <x:v>Fine mechanism oil</x:v>
      </x:c>
      <x:c r="G129" s="4" t="str">
        <x:f>IFERROR(INDEX('Material routes'!$F$6:$F$1505,MATCH(V129,'Material routes'!$A$6:$A$1505,0)),"MISSING ID")</x:f>
        <x:v>T2</x:v>
      </x:c>
      <x:c r="H129" s="4" t="str">
        <x:f>IFERROR(INDEX('Material routes'!$H$6:$H$1505,MATCH(V129,'Material routes'!$A$6:$A$1505,0)),"MISSING ID")</x:f>
        <x:v>Chemical material</x:v>
      </x:c>
      <x:c r="I129" s="4" t="str">
        <x:f>IFERROR(INDEX('Material routes'!$G$6:$G$1505,MATCH(V129,'Material routes'!$A$6:$A$1505,0)),"MISSING ID")</x:f>
        <x:v>Processing agents</x:v>
      </x:c>
      <x:c r="J129" s="4" t="str">
        <x:f>IFERROR(INDEX('Material routes'!$B$6:$B$1505,MATCH(U129,'Material routes'!$A$6:$A$1505,0)),"MISSING ID")</x:f>
        <x:v>design.branch.lubricant.precision_oil</x:v>
      </x:c>
      <x:c r="K129" s="4" t="str">
        <x:f>IFERROR(INDEX('Crafting recipes'!$C$6:$C$1005,MATCH(J129,'Crafting recipes'!$A$6:$A$1005,0)),"MISSING ID")</x:f>
        <x:v>Material refinement</x:v>
      </x:c>
      <x:c r="L129" s="4" t="str">
        <x:f>IFERROR(INDEX('Material routes'!$K$6:$K$1505,MATCH(U129,'Material routes'!$A$6:$A$1505,0)),"MISSING ID")</x:f>
        <x:v>Proposal</x:v>
      </x:c>
      <x:c r="M129" s="4" t="str">
        <x:f>IFERROR(INDEX('Material routes'!$M$6:$M$1505,MATCH(U129,'Material routes'!$A$6:$A$1505,0)),"MISSING ID")</x:f>
        <x:v>Partial proposal</x:v>
      </x:c>
      <x:c r="N129" s="4" t="str">
        <x:f>IF(IFERROR(INDEX('Material routes'!$I$6:$I$1005,MATCH(U129,'Material routes'!$A$6:$A$1005,0)),"MISSING ID")=0,"",IFERROR(INDEX('Material routes'!$I$6:$I$1005,MATCH(U129,'Material routes'!$A$6:$A$1005,0)),"MISSING ID"))</x:f>
      </x:c>
      <x:c r="O129" s="4" t="str">
        <x:f>IFERROR(INDEX('Material routes'!$J$6:$J$1505,MATCH(U129,'Material routes'!$A$6:$A$1505,0)),"MISSING ID")</x:f>
        <x:v>Unspecified</x:v>
      </x:c>
      <x:c r="P129" s="4" t="str">
        <x:f>IF(IFERROR(INDEX('Material routes'!$I$6:$I$1005,MATCH(V129,'Material routes'!$A$6:$A$1005,0)),"MISSING ID")=0,"",IFERROR(INDEX('Material routes'!$I$6:$I$1005,MATCH(V129,'Material routes'!$A$6:$A$1005,0)),"MISSING ID"))</x:f>
      </x:c>
      <x:c r="Q129" s="4" t="str">
        <x:f>IFERROR(INDEX('Material routes'!$J$6:$J$1505,MATCH(V129,'Material routes'!$A$6:$A$1505,0)),"MISSING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routes'!$D$6:$D$1505,MATCH(U129,'Material routes'!$A$6:$A$1505,0)),"MISSING ID")</x:f>
        <x:v>proposal.t1.faunal_carrier</x:v>
      </x:c>
      <x:c r="T129" s="4" t="str">
        <x:f>IFERROR(INDEX('Material routes'!$D$6:$D$1505,MATCH(V129,'Material routes'!$A$6:$A$1505,0)),"MISSING ID")</x:f>
        <x:v>proposal.lubricant.precision_oil</x:v>
      </x:c>
      <x:c r="U129" s="4" t="str">
        <x:v>design.branch.lubricant.precision_oil.in.2</x:v>
      </x:c>
      <x:c r="V129" s="4" t="str">
        <x:v>design.branch.lubricant.precision_oil.out</x:v>
      </x:c>
    </x:row>
    <x:row r="130" ht="105" customHeight="1">
      <x:c r="A130" s="4" t="str">
        <x:f>IFERROR(INDEX('Material routes'!$E$6:$E$1505,MATCH(U130,'Material routes'!$A$6:$A$1505,0)),"MISSING ID")</x:f>
        <x:v>Clarified faunal lubricant base</x:v>
      </x:c>
      <x:c r="B130" s="4" t="str">
        <x:f>IFERROR(INDEX('Material routes'!$F$6:$F$1505,MATCH(U130,'Material routes'!$A$6:$A$1505,0)),"MISSING ID")</x:f>
        <x:v>T1</x:v>
      </x:c>
      <x:c r="C130" s="4" t="str">
        <x:f>IFERROR(INDEX('Material routes'!$H$6:$H$1505,MATCH(U130,'Material routes'!$A$6:$A$1505,0)),"MISSING ID")</x:f>
        <x:v>Chemical material</x:v>
      </x:c>
      <x:c r="D130" s="4" t="str">
        <x:f>IFERROR(INDEX('Material routes'!$G$6:$G$1505,MATCH(U130,'Material routes'!$A$6:$A$1505,0)),"MISSING ID")</x:f>
        <x:v>Processing agents</x:v>
      </x:c>
      <x:c r="E130" s="4" t="str">
        <x:f>IFERROR(INDEX('Material routes'!$C$6:$C$1505,MATCH(U130,'Material routes'!$A$6:$A$1505,0)),"MISSING ID")</x:f>
        <x:v>Ingredient candidate</x:v>
      </x:c>
      <x:c r="F130" s="4" t="str">
        <x:f>IFERROR(INDEX('Material routes'!$E$6:$E$1505,MATCH(V130,'Material routes'!$A$6:$A$1505,0)),"MISSING ID")</x:f>
        <x:v>Graphite faunal grease</x:v>
      </x:c>
      <x:c r="G130" s="4" t="str">
        <x:f>IFERROR(INDEX('Material routes'!$F$6:$F$1505,MATCH(V130,'Material routes'!$A$6:$A$1505,0)),"MISSING ID")</x:f>
        <x:v>T2</x:v>
      </x:c>
      <x:c r="H130" s="4" t="str">
        <x:f>IFERROR(INDEX('Material routes'!$H$6:$H$1505,MATCH(V130,'Material routes'!$A$6:$A$1505,0)),"MISSING ID")</x:f>
        <x:v>Chemical material</x:v>
      </x:c>
      <x:c r="I130" s="4" t="str">
        <x:f>IFERROR(INDEX('Material routes'!$G$6:$G$1505,MATCH(V130,'Material routes'!$A$6:$A$1505,0)),"MISSING ID")</x:f>
        <x:v>Processing agents</x:v>
      </x:c>
      <x:c r="J130" s="4" t="str">
        <x:f>IFERROR(INDEX('Material routes'!$B$6:$B$1505,MATCH(U130,'Material routes'!$A$6:$A$1505,0)),"MISSING ID")</x:f>
        <x:v>design.branch.lubricant.graphite_grease</x:v>
      </x:c>
      <x:c r="K130" s="4" t="str">
        <x:f>IFERROR(INDEX('Crafting recipes'!$C$6:$C$1005,MATCH(J130,'Crafting recipes'!$A$6:$A$1005,0)),"MISSING ID")</x:f>
        <x:v>Material refinement</x:v>
      </x:c>
      <x:c r="L130" s="4" t="str">
        <x:f>IFERROR(INDEX('Material routes'!$K$6:$K$1505,MATCH(U130,'Material routes'!$A$6:$A$1505,0)),"MISSING ID")</x:f>
        <x:v>Proposal</x:v>
      </x:c>
      <x:c r="M130" s="4" t="str">
        <x:f>IFERROR(INDEX('Material routes'!$M$6:$M$1505,MATCH(U130,'Material routes'!$A$6:$A$1505,0)),"MISSING ID")</x:f>
        <x:v>Partial proposal</x:v>
      </x:c>
      <x:c r="N130" s="4" t="str">
        <x:f>IF(IFERROR(INDEX('Material routes'!$I$6:$I$1005,MATCH(U130,'Material routes'!$A$6:$A$1005,0)),"MISSING ID")=0,"",IFERROR(INDEX('Material routes'!$I$6:$I$1005,MATCH(U130,'Material routes'!$A$6:$A$1005,0)),"MISSING ID"))</x:f>
      </x:c>
      <x:c r="O130" s="4" t="str">
        <x:f>IFERROR(INDEX('Material routes'!$J$6:$J$1505,MATCH(U130,'Material routes'!$A$6:$A$1505,0)),"MISSING ID")</x:f>
        <x:v>Unspecified</x:v>
      </x:c>
      <x:c r="P130" s="4" t="str">
        <x:f>IF(IFERROR(INDEX('Material routes'!$I$6:$I$1005,MATCH(V130,'Material routes'!$A$6:$A$1005,0)),"MISSING ID")=0,"",IFERROR(INDEX('Material routes'!$I$6:$I$1005,MATCH(V130,'Material routes'!$A$6:$A$1005,0)),"MISSING ID"))</x:f>
      </x:c>
      <x:c r="Q130" s="4" t="str">
        <x:f>IFERROR(INDEX('Material routes'!$J$6:$J$1505,MATCH(V130,'Material routes'!$A$6:$A$1505,0)),"MISSING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routes'!$D$6:$D$1505,MATCH(U130,'Material routes'!$A$6:$A$1505,0)),"MISSING ID")</x:f>
        <x:v>proposal.lubricant.base</x:v>
      </x:c>
      <x:c r="T130" s="4" t="str">
        <x:f>IFERROR(INDEX('Material routes'!$D$6:$D$1505,MATCH(V130,'Material routes'!$A$6:$A$1505,0)),"MISSING ID")</x:f>
        <x:v>proposal.lubricant.graphite_grease</x:v>
      </x:c>
      <x:c r="U130" s="4" t="str">
        <x:v>design.branch.lubricant.graphite_grease.in.1</x:v>
      </x:c>
      <x:c r="V130" s="4" t="str">
        <x:v>design.branch.lubricant.graphite_grease.out</x:v>
      </x:c>
    </x:row>
    <x:row r="131" ht="105" customHeight="1">
      <x:c r="A131" s="4" t="str">
        <x:f>IFERROR(INDEX('Material routes'!$E$6:$E$1505,MATCH(U131,'Material routes'!$A$6:$A$1505,0)),"MISSING ID")</x:f>
        <x:v>Prepared secretion thickener</x:v>
      </x:c>
      <x:c r="B131" s="4" t="str">
        <x:f>IFERROR(INDEX('Material routes'!$F$6:$F$1505,MATCH(U131,'Material routes'!$A$6:$A$1505,0)),"MISSING ID")</x:f>
        <x:v>T1</x:v>
      </x:c>
      <x:c r="C131" s="4" t="str">
        <x:f>IFERROR(INDEX('Material routes'!$H$6:$H$1505,MATCH(U131,'Material routes'!$A$6:$A$1505,0)),"MISSING ID")</x:f>
        <x:v>Chemical material</x:v>
      </x:c>
      <x:c r="D131" s="4" t="str">
        <x:f>IFERROR(INDEX('Material routes'!$G$6:$G$1505,MATCH(U131,'Material routes'!$A$6:$A$1505,0)),"MISSING ID")</x:f>
        <x:v>Processing agents</x:v>
      </x:c>
      <x:c r="E131" s="4" t="str">
        <x:f>IFERROR(INDEX('Material routes'!$C$6:$C$1505,MATCH(U131,'Material routes'!$A$6:$A$1505,0)),"MISSING ID")</x:f>
        <x:v>Ingredient candidate</x:v>
      </x:c>
      <x:c r="F131" s="4" t="str">
        <x:f>IFERROR(INDEX('Material routes'!$E$6:$E$1505,MATCH(V131,'Material routes'!$A$6:$A$1505,0)),"MISSING ID")</x:f>
        <x:v>Graphite faunal grease</x:v>
      </x:c>
      <x:c r="G131" s="4" t="str">
        <x:f>IFERROR(INDEX('Material routes'!$F$6:$F$1505,MATCH(V131,'Material routes'!$A$6:$A$1505,0)),"MISSING ID")</x:f>
        <x:v>T2</x:v>
      </x:c>
      <x:c r="H131" s="4" t="str">
        <x:f>IFERROR(INDEX('Material routes'!$H$6:$H$1505,MATCH(V131,'Material routes'!$A$6:$A$1505,0)),"MISSING ID")</x:f>
        <x:v>Chemical material</x:v>
      </x:c>
      <x:c r="I131" s="4" t="str">
        <x:f>IFERROR(INDEX('Material routes'!$G$6:$G$1505,MATCH(V131,'Material routes'!$A$6:$A$1505,0)),"MISSING ID")</x:f>
        <x:v>Processing agents</x:v>
      </x:c>
      <x:c r="J131" s="4" t="str">
        <x:f>IFERROR(INDEX('Material routes'!$B$6:$B$1505,MATCH(U131,'Material routes'!$A$6:$A$1505,0)),"MISSING ID")</x:f>
        <x:v>design.branch.lubricant.graphite_grease</x:v>
      </x:c>
      <x:c r="K131" s="4" t="str">
        <x:f>IFERROR(INDEX('Crafting recipes'!$C$6:$C$1005,MATCH(J131,'Crafting recipes'!$A$6:$A$1005,0)),"MISSING ID")</x:f>
        <x:v>Material refinement</x:v>
      </x:c>
      <x:c r="L131" s="4" t="str">
        <x:f>IFERROR(INDEX('Material routes'!$K$6:$K$1505,MATCH(U131,'Material routes'!$A$6:$A$1505,0)),"MISSING ID")</x:f>
        <x:v>Proposal</x:v>
      </x:c>
      <x:c r="M131" s="4" t="str">
        <x:f>IFERROR(INDEX('Material routes'!$M$6:$M$1505,MATCH(U131,'Material routes'!$A$6:$A$1505,0)),"MISSING ID")</x:f>
        <x:v>Partial proposal</x:v>
      </x:c>
      <x:c r="N131" s="4" t="str">
        <x:f>IF(IFERROR(INDEX('Material routes'!$I$6:$I$1005,MATCH(U131,'Material routes'!$A$6:$A$1005,0)),"MISSING ID")=0,"",IFERROR(INDEX('Material routes'!$I$6:$I$1005,MATCH(U131,'Material routes'!$A$6:$A$1005,0)),"MISSING ID"))</x:f>
      </x:c>
      <x:c r="O131" s="4" t="str">
        <x:f>IFERROR(INDEX('Material routes'!$J$6:$J$1505,MATCH(U131,'Material routes'!$A$6:$A$1505,0)),"MISSING ID")</x:f>
        <x:v>Unspecified</x:v>
      </x:c>
      <x:c r="P131" s="4" t="str">
        <x:f>IF(IFERROR(INDEX('Material routes'!$I$6:$I$1005,MATCH(V131,'Material routes'!$A$6:$A$1005,0)),"MISSING ID")=0,"",IFERROR(INDEX('Material routes'!$I$6:$I$1005,MATCH(V131,'Material routes'!$A$6:$A$1005,0)),"MISSING ID"))</x:f>
      </x:c>
      <x:c r="Q131" s="4" t="str">
        <x:f>IFERROR(INDEX('Material routes'!$J$6:$J$1505,MATCH(V131,'Material routes'!$A$6:$A$1505,0)),"MISSING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routes'!$D$6:$D$1505,MATCH(U131,'Material routes'!$A$6:$A$1505,0)),"MISSING ID")</x:f>
        <x:v>proposal.lubricant.thickener</x:v>
      </x:c>
      <x:c r="T131" s="4" t="str">
        <x:f>IFERROR(INDEX('Material routes'!$D$6:$D$1505,MATCH(V131,'Material routes'!$A$6:$A$1505,0)),"MISSING ID")</x:f>
        <x:v>proposal.lubricant.graphite_grease</x:v>
      </x:c>
      <x:c r="U131" s="4" t="str">
        <x:v>design.branch.lubricant.graphite_grease.in.2</x:v>
      </x:c>
      <x:c r="V131" s="4" t="str">
        <x:v>design.branch.lubricant.graphite_grease.out</x:v>
      </x:c>
    </x:row>
    <x:row r="132" ht="105" customHeight="1">
      <x:c r="A132" s="4" t="str">
        <x:f>IFERROR(INDEX('Material routes'!$E$6:$E$1505,MATCH(U132,'Material routes'!$A$6:$A$1505,0)),"MISSING ID")</x:f>
        <x:v>Graded graphite flakes</x:v>
      </x:c>
      <x:c r="B132" s="4" t="str">
        <x:f>IFERROR(INDEX('Material routes'!$F$6:$F$1505,MATCH(U132,'Material routes'!$A$6:$A$1505,0)),"MISSING ID")</x:f>
        <x:v>T1</x:v>
      </x:c>
      <x:c r="C132" s="4" t="str">
        <x:f>IFERROR(INDEX('Material routes'!$H$6:$H$1505,MATCH(U132,'Material routes'!$A$6:$A$1505,0)),"MISSING ID")</x:f>
        <x:v>Processed material</x:v>
      </x:c>
      <x:c r="D132" s="4" t="str">
        <x:f>IFERROR(INDEX('Material routes'!$G$6:$G$1505,MATCH(U132,'Material routes'!$A$6:$A$1505,0)),"MISSING ID")</x:f>
        <x:v>Manufactured stock</x:v>
      </x:c>
      <x:c r="E132" s="4" t="str">
        <x:f>IFERROR(INDEX('Material routes'!$C$6:$C$1505,MATCH(U132,'Material routes'!$A$6:$A$1505,0)),"MISSING ID")</x:f>
        <x:v>Ingredient candidate</x:v>
      </x:c>
      <x:c r="F132" s="4" t="str">
        <x:f>IFERROR(INDEX('Material routes'!$E$6:$E$1505,MATCH(V132,'Material routes'!$A$6:$A$1505,0)),"MISSING ID")</x:f>
        <x:v>Graphite faunal grease</x:v>
      </x:c>
      <x:c r="G132" s="4" t="str">
        <x:f>IFERROR(INDEX('Material routes'!$F$6:$F$1505,MATCH(V132,'Material routes'!$A$6:$A$1505,0)),"MISSING ID")</x:f>
        <x:v>T2</x:v>
      </x:c>
      <x:c r="H132" s="4" t="str">
        <x:f>IFERROR(INDEX('Material routes'!$H$6:$H$1505,MATCH(V132,'Material routes'!$A$6:$A$1505,0)),"MISSING ID")</x:f>
        <x:v>Chemical material</x:v>
      </x:c>
      <x:c r="I132" s="4" t="str">
        <x:f>IFERROR(INDEX('Material routes'!$G$6:$G$1505,MATCH(V132,'Material routes'!$A$6:$A$1505,0)),"MISSING ID")</x:f>
        <x:v>Processing agents</x:v>
      </x:c>
      <x:c r="J132" s="4" t="str">
        <x:f>IFERROR(INDEX('Material routes'!$B$6:$B$1505,MATCH(U132,'Material routes'!$A$6:$A$1505,0)),"MISSING ID")</x:f>
        <x:v>design.branch.lubricant.graphite_grease</x:v>
      </x:c>
      <x:c r="K132" s="4" t="str">
        <x:f>IFERROR(INDEX('Crafting recipes'!$C$6:$C$1005,MATCH(J132,'Crafting recipes'!$A$6:$A$1005,0)),"MISSING ID")</x:f>
        <x:v>Material refinement</x:v>
      </x:c>
      <x:c r="L132" s="4" t="str">
        <x:f>IFERROR(INDEX('Material routes'!$K$6:$K$1505,MATCH(U132,'Material routes'!$A$6:$A$1505,0)),"MISSING ID")</x:f>
        <x:v>Proposal</x:v>
      </x:c>
      <x:c r="M132" s="4" t="str">
        <x:f>IFERROR(INDEX('Material routes'!$M$6:$M$1505,MATCH(U132,'Material routes'!$A$6:$A$1505,0)),"MISSING ID")</x:f>
        <x:v>Partial proposal</x:v>
      </x:c>
      <x:c r="N132" s="4" t="str">
        <x:f>IF(IFERROR(INDEX('Material routes'!$I$6:$I$1005,MATCH(U132,'Material routes'!$A$6:$A$1005,0)),"MISSING ID")=0,"",IFERROR(INDEX('Material routes'!$I$6:$I$1005,MATCH(U132,'Material routes'!$A$6:$A$1005,0)),"MISSING ID"))</x:f>
      </x:c>
      <x:c r="O132" s="4" t="str">
        <x:f>IFERROR(INDEX('Material routes'!$J$6:$J$1505,MATCH(U132,'Material routes'!$A$6:$A$1505,0)),"MISSING ID")</x:f>
        <x:v>Unspecified</x:v>
      </x:c>
      <x:c r="P132" s="4" t="str">
        <x:f>IF(IFERROR(INDEX('Material routes'!$I$6:$I$1005,MATCH(V132,'Material routes'!$A$6:$A$1005,0)),"MISSING ID")=0,"",IFERROR(INDEX('Material routes'!$I$6:$I$1005,MATCH(V132,'Material routes'!$A$6:$A$1005,0)),"MISSING ID"))</x:f>
      </x:c>
      <x:c r="Q132" s="4" t="str">
        <x:f>IFERROR(INDEX('Material routes'!$J$6:$J$1505,MATCH(V132,'Material routes'!$A$6:$A$1505,0)),"MISSING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routes'!$D$6:$D$1505,MATCH(U132,'Material routes'!$A$6:$A$1505,0)),"MISSING ID")</x:f>
        <x:v>proposal.natural.carbon</x:v>
      </x:c>
      <x:c r="T132" s="4" t="str">
        <x:f>IFERROR(INDEX('Material routes'!$D$6:$D$1505,MATCH(V132,'Material routes'!$A$6:$A$1505,0)),"MISSING ID")</x:f>
        <x:v>proposal.lubricant.graphite_grease</x:v>
      </x:c>
      <x:c r="U132" s="4" t="str">
        <x:v>design.branch.lubricant.graphite_grease.in.3</x:v>
      </x:c>
      <x:c r="V132" s="4" t="str">
        <x:v>design.branch.lubricant.graphite_grease.out</x:v>
      </x:c>
    </x:row>
    <x:row r="133" ht="105" customHeight="1">
      <x:c r="A133" s="4" t="str">
        <x:f>IFERROR(INDEX('Material routes'!$E$6:$E$1505,MATCH(U133,'Material routes'!$A$6:$A$1505,0)),"MISSING ID")</x:f>
        <x:v>Steel stock</x:v>
      </x:c>
      <x:c r="B133" s="4" t="str">
        <x:f>IFERROR(INDEX('Material routes'!$F$6:$F$1505,MATCH(U133,'Material routes'!$A$6:$A$1505,0)),"MISSING ID")</x:f>
        <x:v>T2</x:v>
      </x:c>
      <x:c r="C133" s="4" t="str">
        <x:f>IFERROR(INDEX('Material routes'!$H$6:$H$1505,MATCH(U133,'Material routes'!$A$6:$A$1505,0)),"MISSING ID")</x:f>
        <x:v>Processed material</x:v>
      </x:c>
      <x:c r="D133" s="4" t="str">
        <x:f>IFERROR(INDEX('Material routes'!$G$6:$G$1505,MATCH(U133,'Material routes'!$A$6:$A$1505,0)),"MISSING ID")</x:f>
        <x:v>Manufactured stock</x:v>
      </x:c>
      <x:c r="E133" s="4" t="str">
        <x:f>IFERROR(INDEX('Material routes'!$C$6:$C$1505,MATCH(U133,'Material routes'!$A$6:$A$1505,0)),"MISSING ID")</x:f>
        <x:v>Ingredient candidate</x:v>
      </x:c>
      <x:c r="F133" s="4" t="str">
        <x:f>IFERROR(INDEX('Material routes'!$E$6:$E$1505,MATCH(V133,'Material routes'!$A$6:$A$1505,0)),"MISSING ID")</x:f>
        <x:v>Steel-faced shell composite</x:v>
      </x:c>
      <x:c r="G133" s="4" t="str">
        <x:f>IFERROR(INDEX('Material routes'!$F$6:$F$1505,MATCH(V133,'Material routes'!$A$6:$A$1505,0)),"MISSING ID")</x:f>
        <x:v>T3</x:v>
      </x:c>
      <x:c r="H133" s="4" t="str">
        <x:f>IFERROR(INDEX('Material routes'!$H$6:$H$1505,MATCH(V133,'Material routes'!$A$6:$A$1505,0)),"MISSING ID")</x:f>
        <x:v>Processed material</x:v>
      </x:c>
      <x:c r="I133" s="4" t="str">
        <x:f>IFERROR(INDEX('Material routes'!$G$6:$G$1505,MATCH(V133,'Material routes'!$A$6:$A$1505,0)),"MISSING ID")</x:f>
        <x:v>Manufactured stock</x:v>
      </x:c>
      <x:c r="J133" s="4" t="str">
        <x:f>IFERROR(INDEX('Material routes'!$B$6:$B$1505,MATCH(U133,'Material routes'!$A$6:$A$1505,0)),"MISSING ID")</x:f>
        <x:v>design.branch.branch.steel_shell</x:v>
      </x:c>
      <x:c r="K133" s="4" t="str">
        <x:f>IFERROR(INDEX('Crafting recipes'!$C$6:$C$1005,MATCH(J133,'Crafting recipes'!$A$6:$A$1005,0)),"MISSING ID")</x:f>
        <x:v>Material refinement</x:v>
      </x:c>
      <x:c r="L133" s="4" t="str">
        <x:f>IFERROR(INDEX('Material routes'!$K$6:$K$1505,MATCH(U133,'Material routes'!$A$6:$A$1505,0)),"MISSING ID")</x:f>
        <x:v>Proposal</x:v>
      </x:c>
      <x:c r="M133" s="4" t="str">
        <x:f>IFERROR(INDEX('Material routes'!$M$6:$M$1505,MATCH(U133,'Material routes'!$A$6:$A$1505,0)),"MISSING ID")</x:f>
        <x:v>Partial proposal</x:v>
      </x:c>
      <x:c r="N133" s="4" t="str">
        <x:f>IF(IFERROR(INDEX('Material routes'!$I$6:$I$1005,MATCH(U133,'Material routes'!$A$6:$A$1005,0)),"MISSING ID")=0,"",IFERROR(INDEX('Material routes'!$I$6:$I$1005,MATCH(U133,'Material routes'!$A$6:$A$1005,0)),"MISSING ID"))</x:f>
      </x:c>
      <x:c r="O133" s="4" t="str">
        <x:f>IFERROR(INDEX('Material routes'!$J$6:$J$1505,MATCH(U133,'Material routes'!$A$6:$A$1505,0)),"MISSING ID")</x:f>
        <x:v>Unspecified</x:v>
      </x:c>
      <x:c r="P133" s="4" t="str">
        <x:f>IF(IFERROR(INDEX('Material routes'!$I$6:$I$1005,MATCH(V133,'Material routes'!$A$6:$A$1005,0)),"MISSING ID")=0,"",IFERROR(INDEX('Material routes'!$I$6:$I$1005,MATCH(V133,'Material routes'!$A$6:$A$1005,0)),"MISSING ID"))</x:f>
      </x:c>
      <x:c r="Q133" s="4" t="str">
        <x:f>IFERROR(INDEX('Material routes'!$J$6:$J$1505,MATCH(V133,'Material routes'!$A$6:$A$1505,0)),"MISSING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routes'!$D$6:$D$1505,MATCH(U133,'Material routes'!$A$6:$A$1505,0)),"MISSING ID")</x:f>
        <x:v>author.metallurgy.steel_stock</x:v>
      </x:c>
      <x:c r="T133" s="4" t="str">
        <x:f>IFERROR(INDEX('Material routes'!$D$6:$D$1505,MATCH(V133,'Material routes'!$A$6:$A$1505,0)),"MISSING ID")</x:f>
        <x:v>proposal.branch.steel_shell</x:v>
      </x:c>
      <x:c r="U133" s="4" t="str">
        <x:v>design.branch.branch.steel_shell.in.1</x:v>
      </x:c>
      <x:c r="V133" s="4" t="str">
        <x:v>design.branch.branch.steel_shell.out</x:v>
      </x:c>
    </x:row>
    <x:row r="134" ht="105" customHeight="1">
      <x:c r="A134" s="4" t="str">
        <x:f>IFERROR(INDEX('Material routes'!$E$6:$E$1505,MATCH(U134,'Material routes'!$A$6:$A$1505,0)),"MISSING ID")</x:f>
        <x:v>Shell laminate</x:v>
      </x:c>
      <x:c r="B134" s="4" t="str">
        <x:f>IFERROR(INDEX('Material routes'!$F$6:$F$1505,MATCH(U134,'Material routes'!$A$6:$A$1505,0)),"MISSING ID")</x:f>
        <x:v>T2</x:v>
      </x:c>
      <x:c r="C134" s="4" t="str">
        <x:f>IFERROR(INDEX('Material routes'!$H$6:$H$1505,MATCH(U134,'Material routes'!$A$6:$A$1505,0)),"MISSING ID")</x:f>
        <x:v>Crafting component</x:v>
      </x:c>
      <x:c r="D134" s="4" t="str">
        <x:f>IFERROR(INDEX('Material routes'!$G$6:$G$1505,MATCH(U134,'Material routes'!$A$6:$A$1505,0)),"MISSING ID")</x:f>
        <x:v>Crafting components</x:v>
      </x:c>
      <x:c r="E134" s="4" t="str">
        <x:f>IFERROR(INDEX('Material routes'!$C$6:$C$1505,MATCH(U134,'Material routes'!$A$6:$A$1505,0)),"MISSING ID")</x:f>
        <x:v>Ingredient candidate</x:v>
      </x:c>
      <x:c r="F134" s="4" t="str">
        <x:f>IFERROR(INDEX('Material routes'!$E$6:$E$1505,MATCH(V134,'Material routes'!$A$6:$A$1505,0)),"MISSING ID")</x:f>
        <x:v>Steel-faced shell composite</x:v>
      </x:c>
      <x:c r="G134" s="4" t="str">
        <x:f>IFERROR(INDEX('Material routes'!$F$6:$F$1505,MATCH(V134,'Material routes'!$A$6:$A$1505,0)),"MISSING ID")</x:f>
        <x:v>T3</x:v>
      </x:c>
      <x:c r="H134" s="4" t="str">
        <x:f>IFERROR(INDEX('Material routes'!$H$6:$H$1505,MATCH(V134,'Material routes'!$A$6:$A$1505,0)),"MISSING ID")</x:f>
        <x:v>Processed material</x:v>
      </x:c>
      <x:c r="I134" s="4" t="str">
        <x:f>IFERROR(INDEX('Material routes'!$G$6:$G$1505,MATCH(V134,'Material routes'!$A$6:$A$1505,0)),"MISSING ID")</x:f>
        <x:v>Manufactured stock</x:v>
      </x:c>
      <x:c r="J134" s="4" t="str">
        <x:f>IFERROR(INDEX('Material routes'!$B$6:$B$1505,MATCH(U134,'Material routes'!$A$6:$A$1505,0)),"MISSING ID")</x:f>
        <x:v>design.branch.branch.steel_shell</x:v>
      </x:c>
      <x:c r="K134" s="4" t="str">
        <x:f>IFERROR(INDEX('Crafting recipes'!$C$6:$C$1005,MATCH(J134,'Crafting recipes'!$A$6:$A$1005,0)),"MISSING ID")</x:f>
        <x:v>Material refinement</x:v>
      </x:c>
      <x:c r="L134" s="4" t="str">
        <x:f>IFERROR(INDEX('Material routes'!$K$6:$K$1505,MATCH(U134,'Material routes'!$A$6:$A$1505,0)),"MISSING ID")</x:f>
        <x:v>Proposal</x:v>
      </x:c>
      <x:c r="M134" s="4" t="str">
        <x:f>IFERROR(INDEX('Material routes'!$M$6:$M$1505,MATCH(U134,'Material routes'!$A$6:$A$1505,0)),"MISSING ID")</x:f>
        <x:v>Partial proposal</x:v>
      </x:c>
      <x:c r="N134" s="4" t="str">
        <x:f>IF(IFERROR(INDEX('Material routes'!$I$6:$I$1005,MATCH(U134,'Material routes'!$A$6:$A$1005,0)),"MISSING ID")=0,"",IFERROR(INDEX('Material routes'!$I$6:$I$1005,MATCH(U134,'Material routes'!$A$6:$A$1005,0)),"MISSING ID"))</x:f>
      </x:c>
      <x:c r="O134" s="4" t="str">
        <x:f>IFERROR(INDEX('Material routes'!$J$6:$J$1505,MATCH(U134,'Material routes'!$A$6:$A$1505,0)),"MISSING ID")</x:f>
        <x:v>Unspecified</x:v>
      </x:c>
      <x:c r="P134" s="4" t="str">
        <x:f>IF(IFERROR(INDEX('Material routes'!$I$6:$I$1005,MATCH(V134,'Material routes'!$A$6:$A$1005,0)),"MISSING ID")=0,"",IFERROR(INDEX('Material routes'!$I$6:$I$1005,MATCH(V134,'Material routes'!$A$6:$A$1005,0)),"MISSING ID"))</x:f>
      </x:c>
      <x:c r="Q134" s="4" t="str">
        <x:f>IFERROR(INDEX('Material routes'!$J$6:$J$1505,MATCH(V134,'Material routes'!$A$6:$A$1505,0)),"MISSING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routes'!$D$6:$D$1505,MATCH(U134,'Material routes'!$A$6:$A$1505,0)),"MISSING ID")</x:f>
        <x:v>proposal.bio.laminate</x:v>
      </x:c>
      <x:c r="T134" s="4" t="str">
        <x:f>IFERROR(INDEX('Material routes'!$D$6:$D$1505,MATCH(V134,'Material routes'!$A$6:$A$1505,0)),"MISSING ID")</x:f>
        <x:v>proposal.branch.steel_shell</x:v>
      </x:c>
      <x:c r="U134" s="4" t="str">
        <x:v>design.branch.branch.steel_shell.in.2</x:v>
      </x:c>
      <x:c r="V134" s="4" t="str">
        <x:v>design.branch.branch.steel_shell.out</x:v>
      </x:c>
    </x:row>
    <x:row r="135" ht="105" customHeight="1">
      <x:c r="A135" s="4" t="str">
        <x:f>IFERROR(INDEX('Material routes'!$E$6:$E$1505,MATCH(U135,'Material routes'!$A$6:$A$1505,0)),"MISSING ID")</x:f>
        <x:v>Filled shell-binding compound</x:v>
      </x:c>
      <x:c r="B135" s="4" t="str">
        <x:f>IFERROR(INDEX('Material routes'!$F$6:$F$1505,MATCH(U135,'Material routes'!$A$6:$A$1505,0)),"MISSING ID")</x:f>
        <x:v>T2</x:v>
      </x:c>
      <x:c r="C135" s="4" t="str">
        <x:f>IFERROR(INDEX('Material routes'!$H$6:$H$1505,MATCH(U135,'Material routes'!$A$6:$A$1505,0)),"MISSING ID")</x:f>
        <x:v>Chemical material</x:v>
      </x:c>
      <x:c r="D135" s="4" t="str">
        <x:f>IFERROR(INDEX('Material routes'!$G$6:$G$1505,MATCH(U135,'Material routes'!$A$6:$A$1505,0)),"MISSING ID")</x:f>
        <x:v>Processing agents</x:v>
      </x:c>
      <x:c r="E135" s="4" t="str">
        <x:f>IFERROR(INDEX('Material routes'!$C$6:$C$1505,MATCH(U135,'Material routes'!$A$6:$A$1505,0)),"MISSING ID")</x:f>
        <x:v>Ingredient candidate</x:v>
      </x:c>
      <x:c r="F135" s="4" t="str">
        <x:f>IFERROR(INDEX('Material routes'!$E$6:$E$1505,MATCH(V135,'Material routes'!$A$6:$A$1505,0)),"MISSING ID")</x:f>
        <x:v>Steel-faced shell composite</x:v>
      </x:c>
      <x:c r="G135" s="4" t="str">
        <x:f>IFERROR(INDEX('Material routes'!$F$6:$F$1505,MATCH(V135,'Material routes'!$A$6:$A$1505,0)),"MISSING ID")</x:f>
        <x:v>T3</x:v>
      </x:c>
      <x:c r="H135" s="4" t="str">
        <x:f>IFERROR(INDEX('Material routes'!$H$6:$H$1505,MATCH(V135,'Material routes'!$A$6:$A$1505,0)),"MISSING ID")</x:f>
        <x:v>Processed material</x:v>
      </x:c>
      <x:c r="I135" s="4" t="str">
        <x:f>IFERROR(INDEX('Material routes'!$G$6:$G$1505,MATCH(V135,'Material routes'!$A$6:$A$1505,0)),"MISSING ID")</x:f>
        <x:v>Manufactured stock</x:v>
      </x:c>
      <x:c r="J135" s="4" t="str">
        <x:f>IFERROR(INDEX('Material routes'!$B$6:$B$1505,MATCH(U135,'Material routes'!$A$6:$A$1505,0)),"MISSING ID")</x:f>
        <x:v>design.branch.branch.steel_shell</x:v>
      </x:c>
      <x:c r="K135" s="4" t="str">
        <x:f>IFERROR(INDEX('Crafting recipes'!$C$6:$C$1005,MATCH(J135,'Crafting recipes'!$A$6:$A$1005,0)),"MISSING ID")</x:f>
        <x:v>Material refinement</x:v>
      </x:c>
      <x:c r="L135" s="4" t="str">
        <x:f>IFERROR(INDEX('Material routes'!$K$6:$K$1505,MATCH(U135,'Material routes'!$A$6:$A$1505,0)),"MISSING ID")</x:f>
        <x:v>Proposal</x:v>
      </x:c>
      <x:c r="M135" s="4" t="str">
        <x:f>IFERROR(INDEX('Material routes'!$M$6:$M$1505,MATCH(U135,'Material routes'!$A$6:$A$1505,0)),"MISSING ID")</x:f>
        <x:v>Partial proposal</x:v>
      </x:c>
      <x:c r="N135" s="4" t="str">
        <x:f>IF(IFERROR(INDEX('Material routes'!$I$6:$I$1005,MATCH(U135,'Material routes'!$A$6:$A$1005,0)),"MISSING ID")=0,"",IFERROR(INDEX('Material routes'!$I$6:$I$1005,MATCH(U135,'Material routes'!$A$6:$A$1005,0)),"MISSING ID"))</x:f>
      </x:c>
      <x:c r="O135" s="4" t="str">
        <x:f>IFERROR(INDEX('Material routes'!$J$6:$J$1505,MATCH(U135,'Material routes'!$A$6:$A$1505,0)),"MISSING ID")</x:f>
        <x:v>Unspecified</x:v>
      </x:c>
      <x:c r="P135" s="4" t="str">
        <x:f>IF(IFERROR(INDEX('Material routes'!$I$6:$I$1005,MATCH(V135,'Material routes'!$A$6:$A$1005,0)),"MISSING ID")=0,"",IFERROR(INDEX('Material routes'!$I$6:$I$1005,MATCH(V135,'Material routes'!$A$6:$A$1005,0)),"MISSING ID"))</x:f>
      </x:c>
      <x:c r="Q135" s="4" t="str">
        <x:f>IFERROR(INDEX('Material routes'!$J$6:$J$1505,MATCH(V135,'Material routes'!$A$6:$A$1505,0)),"MISSING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routes'!$D$6:$D$1505,MATCH(U135,'Material routes'!$A$6:$A$1505,0)),"MISSING ID")</x:f>
        <x:v>proposal.branch.filled_binder</x:v>
      </x:c>
      <x:c r="T135" s="4" t="str">
        <x:f>IFERROR(INDEX('Material routes'!$D$6:$D$1505,MATCH(V135,'Material routes'!$A$6:$A$1505,0)),"MISSING ID")</x:f>
        <x:v>proposal.branch.steel_shell</x:v>
      </x:c>
      <x:c r="U135" s="4" t="str">
        <x:v>design.branch.branch.steel_shell.in.3</x:v>
      </x:c>
      <x:c r="V135" s="4" t="str">
        <x:v>design.branch.branch.steel_shell.out</x:v>
      </x:c>
    </x:row>
    <x:row r="136" ht="105" customHeight="1">
      <x:c r="A136" s="4" t="str">
        <x:f>IFERROR(INDEX('Material routes'!$E$6:$E$1505,MATCH(U136,'Material routes'!$A$6:$A$1505,0)),"MISSING ID")</x:f>
        <x:v>Steel stock</x:v>
      </x:c>
      <x:c r="B136" s="4" t="str">
        <x:f>IFERROR(INDEX('Material routes'!$F$6:$F$1505,MATCH(U136,'Material routes'!$A$6:$A$1505,0)),"MISSING ID")</x:f>
        <x:v>T2</x:v>
      </x:c>
      <x:c r="C136" s="4" t="str">
        <x:f>IFERROR(INDEX('Material routes'!$H$6:$H$1505,MATCH(U136,'Material routes'!$A$6:$A$1505,0)),"MISSING ID")</x:f>
        <x:v>Processed material</x:v>
      </x:c>
      <x:c r="D136" s="4" t="str">
        <x:f>IFERROR(INDEX('Material routes'!$G$6:$G$1505,MATCH(U136,'Material routes'!$A$6:$A$1505,0)),"MISSING ID")</x:f>
        <x:v>Manufactured stock</x:v>
      </x:c>
      <x:c r="E136" s="4" t="str">
        <x:f>IFERROR(INDEX('Material routes'!$C$6:$C$1505,MATCH(U136,'Material routes'!$A$6:$A$1505,0)),"MISSING ID")</x:f>
        <x:v>Ingredient candidate</x:v>
      </x:c>
      <x:c r="F136" s="4" t="str">
        <x:f>IFERROR(INDEX('Material routes'!$E$6:$E$1505,MATCH(V136,'Material routes'!$A$6:$A$1505,0)),"MISSING ID")</x:f>
        <x:v>Spring-grade steel stock</x:v>
      </x:c>
      <x:c r="G136" s="4" t="str">
        <x:f>IFERROR(INDEX('Material routes'!$F$6:$F$1505,MATCH(V136,'Material routes'!$A$6:$A$1505,0)),"MISSING ID")</x:f>
        <x:v>T3</x:v>
      </x:c>
      <x:c r="H136" s="4" t="str">
        <x:f>IFERROR(INDEX('Material routes'!$H$6:$H$1505,MATCH(V136,'Material routes'!$A$6:$A$1505,0)),"MISSING ID")</x:f>
        <x:v>Processed material</x:v>
      </x:c>
      <x:c r="I136" s="4" t="str">
        <x:f>IFERROR(INDEX('Material routes'!$G$6:$G$1505,MATCH(V136,'Material routes'!$A$6:$A$1505,0)),"MISSING ID")</x:f>
        <x:v>Manufactured stock</x:v>
      </x:c>
      <x:c r="J136" s="4" t="str">
        <x:f>IFERROR(INDEX('Material routes'!$B$6:$B$1505,MATCH(U136,'Material routes'!$A$6:$A$1505,0)),"MISSING ID")</x:f>
        <x:v>design.branch.branch.spring_steel</x:v>
      </x:c>
      <x:c r="K136" s="4" t="str">
        <x:f>IFERROR(INDEX('Crafting recipes'!$C$6:$C$1005,MATCH(J136,'Crafting recipes'!$A$6:$A$1005,0)),"MISSING ID")</x:f>
        <x:v>Material refinement</x:v>
      </x:c>
      <x:c r="L136" s="4" t="str">
        <x:f>IFERROR(INDEX('Material routes'!$K$6:$K$1505,MATCH(U136,'Material routes'!$A$6:$A$1505,0)),"MISSING ID")</x:f>
        <x:v>Proposal</x:v>
      </x:c>
      <x:c r="M136" s="4" t="str">
        <x:f>IFERROR(INDEX('Material routes'!$M$6:$M$1505,MATCH(U136,'Material routes'!$A$6:$A$1505,0)),"MISSING ID")</x:f>
        <x:v>Partial proposal</x:v>
      </x:c>
      <x:c r="N136" s="4" t="str">
        <x:f>IF(IFERROR(INDEX('Material routes'!$I$6:$I$1005,MATCH(U136,'Material routes'!$A$6:$A$1005,0)),"MISSING ID")=0,"",IFERROR(INDEX('Material routes'!$I$6:$I$1005,MATCH(U136,'Material routes'!$A$6:$A$1005,0)),"MISSING ID"))</x:f>
      </x:c>
      <x:c r="O136" s="4" t="str">
        <x:f>IFERROR(INDEX('Material routes'!$J$6:$J$1505,MATCH(U136,'Material routes'!$A$6:$A$1505,0)),"MISSING ID")</x:f>
        <x:v>Unspecified</x:v>
      </x:c>
      <x:c r="P136" s="4" t="str">
        <x:f>IF(IFERROR(INDEX('Material routes'!$I$6:$I$1005,MATCH(V136,'Material routes'!$A$6:$A$1005,0)),"MISSING ID")=0,"",IFERROR(INDEX('Material routes'!$I$6:$I$1005,MATCH(V136,'Material routes'!$A$6:$A$1005,0)),"MISSING ID"))</x:f>
      </x:c>
      <x:c r="Q136" s="4" t="str">
        <x:f>IFERROR(INDEX('Material routes'!$J$6:$J$1505,MATCH(V136,'Material routes'!$A$6:$A$1505,0)),"MISSING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routes'!$D$6:$D$1505,MATCH(U136,'Material routes'!$A$6:$A$1505,0)),"MISSING ID")</x:f>
        <x:v>author.metallurgy.steel_stock</x:v>
      </x:c>
      <x:c r="T136" s="4" t="str">
        <x:f>IFERROR(INDEX('Material routes'!$D$6:$D$1505,MATCH(V136,'Material routes'!$A$6:$A$1505,0)),"MISSING ID")</x:f>
        <x:v>proposal.branch.spring_steel</x:v>
      </x:c>
      <x:c r="U136" s="4" t="str">
        <x:v>design.branch.branch.spring_steel.in.1</x:v>
      </x:c>
      <x:c r="V136" s="4" t="str">
        <x:v>design.branch.branch.spring_steel.out</x:v>
      </x:c>
    </x:row>
    <x:row r="137" ht="105" customHeight="1">
      <x:c r="A137" s="4" t="str">
        <x:f>IFERROR(INDEX('Material routes'!$E$6:$E$1505,MATCH(U137,'Material routes'!$A$6:$A$1505,0)),"MISSING ID")</x:f>
        <x:v>Prepared manganese alloying stock</x:v>
      </x:c>
      <x:c r="B137" s="4" t="str">
        <x:f>IFERROR(INDEX('Material routes'!$F$6:$F$1505,MATCH(U137,'Material routes'!$A$6:$A$1505,0)),"MISSING ID")</x:f>
        <x:v>T2</x:v>
      </x:c>
      <x:c r="C137" s="4" t="str">
        <x:f>IFERROR(INDEX('Material routes'!$H$6:$H$1505,MATCH(U137,'Material routes'!$A$6:$A$1505,0)),"MISSING ID")</x:f>
        <x:v>Processed material</x:v>
      </x:c>
      <x:c r="D137" s="4" t="str">
        <x:f>IFERROR(INDEX('Material routes'!$G$6:$G$1505,MATCH(U137,'Material routes'!$A$6:$A$1505,0)),"MISSING ID")</x:f>
        <x:v>Manufactured stock</x:v>
      </x:c>
      <x:c r="E137" s="4" t="str">
        <x:f>IFERROR(INDEX('Material routes'!$C$6:$C$1505,MATCH(U137,'Material routes'!$A$6:$A$1505,0)),"MISSING ID")</x:f>
        <x:v>Ingredient candidate</x:v>
      </x:c>
      <x:c r="F137" s="4" t="str">
        <x:f>IFERROR(INDEX('Material routes'!$E$6:$E$1505,MATCH(V137,'Material routes'!$A$6:$A$1505,0)),"MISSING ID")</x:f>
        <x:v>Spring-grade steel stock</x:v>
      </x:c>
      <x:c r="G137" s="4" t="str">
        <x:f>IFERROR(INDEX('Material routes'!$F$6:$F$1505,MATCH(V137,'Material routes'!$A$6:$A$1505,0)),"MISSING ID")</x:f>
        <x:v>T3</x:v>
      </x:c>
      <x:c r="H137" s="4" t="str">
        <x:f>IFERROR(INDEX('Material routes'!$H$6:$H$1505,MATCH(V137,'Material routes'!$A$6:$A$1505,0)),"MISSING ID")</x:f>
        <x:v>Processed material</x:v>
      </x:c>
      <x:c r="I137" s="4" t="str">
        <x:f>IFERROR(INDEX('Material routes'!$G$6:$G$1505,MATCH(V137,'Material routes'!$A$6:$A$1505,0)),"MISSING ID")</x:f>
        <x:v>Manufactured stock</x:v>
      </x:c>
      <x:c r="J137" s="4" t="str">
        <x:f>IFERROR(INDEX('Material routes'!$B$6:$B$1505,MATCH(U137,'Material routes'!$A$6:$A$1505,0)),"MISSING ID")</x:f>
        <x:v>design.branch.branch.spring_steel</x:v>
      </x:c>
      <x:c r="K137" s="4" t="str">
        <x:f>IFERROR(INDEX('Crafting recipes'!$C$6:$C$1005,MATCH(J137,'Crafting recipes'!$A$6:$A$1005,0)),"MISSING ID")</x:f>
        <x:v>Material refinement</x:v>
      </x:c>
      <x:c r="L137" s="4" t="str">
        <x:f>IFERROR(INDEX('Material routes'!$K$6:$K$1505,MATCH(U137,'Material routes'!$A$6:$A$1505,0)),"MISSING ID")</x:f>
        <x:v>Proposal</x:v>
      </x:c>
      <x:c r="M137" s="4" t="str">
        <x:f>IFERROR(INDEX('Material routes'!$M$6:$M$1505,MATCH(U137,'Material routes'!$A$6:$A$1505,0)),"MISSING ID")</x:f>
        <x:v>Partial proposal</x:v>
      </x:c>
      <x:c r="N137" s="4" t="str">
        <x:f>IF(IFERROR(INDEX('Material routes'!$I$6:$I$1005,MATCH(U137,'Material routes'!$A$6:$A$1005,0)),"MISSING ID")=0,"",IFERROR(INDEX('Material routes'!$I$6:$I$1005,MATCH(U137,'Material routes'!$A$6:$A$1005,0)),"MISSING ID"))</x:f>
      </x:c>
      <x:c r="O137" s="4" t="str">
        <x:f>IFERROR(INDEX('Material routes'!$J$6:$J$1505,MATCH(U137,'Material routes'!$A$6:$A$1505,0)),"MISSING ID")</x:f>
        <x:v>Unspecified</x:v>
      </x:c>
      <x:c r="P137" s="4" t="str">
        <x:f>IF(IFERROR(INDEX('Material routes'!$I$6:$I$1005,MATCH(V137,'Material routes'!$A$6:$A$1005,0)),"MISSING ID")=0,"",IFERROR(INDEX('Material routes'!$I$6:$I$1005,MATCH(V137,'Material routes'!$A$6:$A$1005,0)),"MISSING ID"))</x:f>
      </x:c>
      <x:c r="Q137" s="4" t="str">
        <x:f>IFERROR(INDEX('Material routes'!$J$6:$J$1505,MATCH(V137,'Material routes'!$A$6:$A$1505,0)),"MISSING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routes'!$D$6:$D$1505,MATCH(U137,'Material routes'!$A$6:$A$1505,0)),"MISSING ID")</x:f>
        <x:v>proposal.branch.alloy_addition</x:v>
      </x:c>
      <x:c r="T137" s="4" t="str">
        <x:f>IFERROR(INDEX('Material routes'!$D$6:$D$1505,MATCH(V137,'Material routes'!$A$6:$A$1505,0)),"MISSING ID")</x:f>
        <x:v>proposal.branch.spring_steel</x:v>
      </x:c>
      <x:c r="U137" s="4" t="str">
        <x:v>design.branch.branch.spring_steel.in.2</x:v>
      </x:c>
      <x:c r="V137" s="4" t="str">
        <x:v>design.branch.branch.spring_steel.out</x:v>
      </x:c>
    </x:row>
    <x:row r="138" ht="105" customHeight="1">
      <x:c r="A138" s="4" t="str">
        <x:f>IFERROR(INDEX('Material routes'!$E$6:$E$1505,MATCH(U138,'Material routes'!$A$6:$A$1505,0)),"MISSING ID")</x:f>
        <x:v>Prepared metallurgical flux</x:v>
      </x:c>
      <x:c r="B138" s="4" t="str">
        <x:f>IFERROR(INDEX('Material routes'!$F$6:$F$1505,MATCH(U138,'Material routes'!$A$6:$A$1505,0)),"MISSING ID")</x:f>
        <x:v>T1</x:v>
      </x:c>
      <x:c r="C138" s="4" t="str">
        <x:f>IFERROR(INDEX('Material routes'!$H$6:$H$1505,MATCH(U138,'Material routes'!$A$6:$A$1505,0)),"MISSING ID")</x:f>
        <x:v>Processed material</x:v>
      </x:c>
      <x:c r="D138" s="4" t="str">
        <x:f>IFERROR(INDEX('Material routes'!$G$6:$G$1505,MATCH(U138,'Material routes'!$A$6:$A$1505,0)),"MISSING ID")</x:f>
        <x:v>Processing agents</x:v>
      </x:c>
      <x:c r="E138" s="4" t="str">
        <x:f>IFERROR(INDEX('Material routes'!$C$6:$C$1505,MATCH(U138,'Material routes'!$A$6:$A$1505,0)),"MISSING ID")</x:f>
        <x:v>Ingredient candidate</x:v>
      </x:c>
      <x:c r="F138" s="4" t="str">
        <x:f>IFERROR(INDEX('Material routes'!$E$6:$E$1505,MATCH(V138,'Material routes'!$A$6:$A$1505,0)),"MISSING ID")</x:f>
        <x:v>Spring-grade steel stock</x:v>
      </x:c>
      <x:c r="G138" s="4" t="str">
        <x:f>IFERROR(INDEX('Material routes'!$F$6:$F$1505,MATCH(V138,'Material routes'!$A$6:$A$1505,0)),"MISSING ID")</x:f>
        <x:v>T3</x:v>
      </x:c>
      <x:c r="H138" s="4" t="str">
        <x:f>IFERROR(INDEX('Material routes'!$H$6:$H$1505,MATCH(V138,'Material routes'!$A$6:$A$1505,0)),"MISSING ID")</x:f>
        <x:v>Processed material</x:v>
      </x:c>
      <x:c r="I138" s="4" t="str">
        <x:f>IFERROR(INDEX('Material routes'!$G$6:$G$1505,MATCH(V138,'Material routes'!$A$6:$A$1505,0)),"MISSING ID")</x:f>
        <x:v>Manufactured stock</x:v>
      </x:c>
      <x:c r="J138" s="4" t="str">
        <x:f>IFERROR(INDEX('Material routes'!$B$6:$B$1505,MATCH(U138,'Material routes'!$A$6:$A$1505,0)),"MISSING ID")</x:f>
        <x:v>design.branch.branch.spring_steel</x:v>
      </x:c>
      <x:c r="K138" s="4" t="str">
        <x:f>IFERROR(INDEX('Crafting recipes'!$C$6:$C$1005,MATCH(J138,'Crafting recipes'!$A$6:$A$1005,0)),"MISSING ID")</x:f>
        <x:v>Material refinement</x:v>
      </x:c>
      <x:c r="L138" s="4" t="str">
        <x:f>IFERROR(INDEX('Material routes'!$K$6:$K$1505,MATCH(U138,'Material routes'!$A$6:$A$1505,0)),"MISSING ID")</x:f>
        <x:v>Proposal</x:v>
      </x:c>
      <x:c r="M138" s="4" t="str">
        <x:f>IFERROR(INDEX('Material routes'!$M$6:$M$1505,MATCH(U138,'Material routes'!$A$6:$A$1505,0)),"MISSING ID")</x:f>
        <x:v>Partial proposal</x:v>
      </x:c>
      <x:c r="N138" s="4" t="str">
        <x:f>IF(IFERROR(INDEX('Material routes'!$I$6:$I$1005,MATCH(U138,'Material routes'!$A$6:$A$1005,0)),"MISSING ID")=0,"",IFERROR(INDEX('Material routes'!$I$6:$I$1005,MATCH(U138,'Material routes'!$A$6:$A$1005,0)),"MISSING ID"))</x:f>
      </x:c>
      <x:c r="O138" s="4" t="str">
        <x:f>IFERROR(INDEX('Material routes'!$J$6:$J$1505,MATCH(U138,'Material routes'!$A$6:$A$1505,0)),"MISSING ID")</x:f>
        <x:v>Unspecified</x:v>
      </x:c>
      <x:c r="P138" s="4" t="str">
        <x:f>IF(IFERROR(INDEX('Material routes'!$I$6:$I$1005,MATCH(V138,'Material routes'!$A$6:$A$1005,0)),"MISSING ID")=0,"",IFERROR(INDEX('Material routes'!$I$6:$I$1005,MATCH(V138,'Material routes'!$A$6:$A$1005,0)),"MISSING ID"))</x:f>
      </x:c>
      <x:c r="Q138" s="4" t="str">
        <x:f>IFERROR(INDEX('Material routes'!$J$6:$J$1505,MATCH(V138,'Material routes'!$A$6:$A$1505,0)),"MISSING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routes'!$D$6:$D$1505,MATCH(U138,'Material routes'!$A$6:$A$1505,0)),"MISSING ID")</x:f>
        <x:v>proposal.branch.flux</x:v>
      </x:c>
      <x:c r="T138" s="4" t="str">
        <x:f>IFERROR(INDEX('Material routes'!$D$6:$D$1505,MATCH(V138,'Material routes'!$A$6:$A$1505,0)),"MISSING ID")</x:f>
        <x:v>proposal.branch.spring_steel</x:v>
      </x:c>
      <x:c r="U138" s="4" t="str">
        <x:v>design.branch.branch.spring_steel.in.3</x:v>
      </x:c>
      <x:c r="V138" s="4" t="str">
        <x:v>design.branch.branch.spring_steel.out</x:v>
      </x:c>
    </x:row>
    <x:row r="139" ht="105" customHeight="1">
      <x:c r="A139" s="4" t="str">
        <x:f>IFERROR(INDEX('Material routes'!$E$6:$E$1505,MATCH(U139,'Material routes'!$A$6:$A$1505,0)),"MISSING ID")</x:f>
        <x:v>Drawn copper stock</x:v>
      </x:c>
      <x:c r="B139" s="4" t="str">
        <x:f>IFERROR(INDEX('Material routes'!$F$6:$F$1505,MATCH(U139,'Material routes'!$A$6:$A$1505,0)),"MISSING ID")</x:f>
        <x:v>T2</x:v>
      </x:c>
      <x:c r="C139" s="4" t="str">
        <x:f>IFERROR(INDEX('Material routes'!$H$6:$H$1505,MATCH(U139,'Material routes'!$A$6:$A$1505,0)),"MISSING ID")</x:f>
        <x:v>Processed material</x:v>
      </x:c>
      <x:c r="D139" s="4" t="str">
        <x:f>IFERROR(INDEX('Material routes'!$G$6:$G$1505,MATCH(U139,'Material routes'!$A$6:$A$1505,0)),"MISSING ID")</x:f>
        <x:v>Manufactured stock</x:v>
      </x:c>
      <x:c r="E139" s="4" t="str">
        <x:f>IFERROR(INDEX('Material routes'!$C$6:$C$1505,MATCH(U139,'Material routes'!$A$6:$A$1505,0)),"MISSING ID")</x:f>
        <x:v>Ingredient candidate</x:v>
      </x:c>
      <x:c r="F139" s="4" t="str">
        <x:f>IFERROR(INDEX('Material routes'!$E$6:$E$1505,MATCH(V139,'Material routes'!$A$6:$A$1505,0)),"MISSING ID")</x:f>
        <x:v>Insulated conductor stock</x:v>
      </x:c>
      <x:c r="G139" s="4" t="str">
        <x:f>IFERROR(INDEX('Material routes'!$F$6:$F$1505,MATCH(V139,'Material routes'!$A$6:$A$1505,0)),"MISSING ID")</x:f>
        <x:v>T3</x:v>
      </x:c>
      <x:c r="H139" s="4" t="str">
        <x:f>IFERROR(INDEX('Material routes'!$H$6:$H$1505,MATCH(V139,'Material routes'!$A$6:$A$1505,0)),"MISSING ID")</x:f>
        <x:v>Processed material</x:v>
      </x:c>
      <x:c r="I139" s="4" t="str">
        <x:f>IFERROR(INDEX('Material routes'!$G$6:$G$1505,MATCH(V139,'Material routes'!$A$6:$A$1505,0)),"MISSING ID")</x:f>
        <x:v>Manufactured stock</x:v>
      </x:c>
      <x:c r="J139" s="4" t="str">
        <x:f>IFERROR(INDEX('Material routes'!$B$6:$B$1505,MATCH(U139,'Material routes'!$A$6:$A$1505,0)),"MISSING ID")</x:f>
        <x:v>design.branch.branch.insulated_conductor</x:v>
      </x:c>
      <x:c r="K139" s="4" t="str">
        <x:f>IFERROR(INDEX('Crafting recipes'!$C$6:$C$1005,MATCH(J139,'Crafting recipes'!$A$6:$A$1005,0)),"MISSING ID")</x:f>
        <x:v>Material refinement</x:v>
      </x:c>
      <x:c r="L139" s="4" t="str">
        <x:f>IFERROR(INDEX('Material routes'!$K$6:$K$1505,MATCH(U139,'Material routes'!$A$6:$A$1505,0)),"MISSING ID")</x:f>
        <x:v>Proposal</x:v>
      </x:c>
      <x:c r="M139" s="4" t="str">
        <x:f>IFERROR(INDEX('Material routes'!$M$6:$M$1505,MATCH(U139,'Material routes'!$A$6:$A$1505,0)),"MISSING ID")</x:f>
        <x:v>Partial proposal</x:v>
      </x:c>
      <x:c r="N139" s="4" t="str">
        <x:f>IF(IFERROR(INDEX('Material routes'!$I$6:$I$1005,MATCH(U139,'Material routes'!$A$6:$A$1005,0)),"MISSING ID")=0,"",IFERROR(INDEX('Material routes'!$I$6:$I$1005,MATCH(U139,'Material routes'!$A$6:$A$1005,0)),"MISSING ID"))</x:f>
      </x:c>
      <x:c r="O139" s="4" t="str">
        <x:f>IFERROR(INDEX('Material routes'!$J$6:$J$1505,MATCH(U139,'Material routes'!$A$6:$A$1505,0)),"MISSING ID")</x:f>
        <x:v>Unspecified</x:v>
      </x:c>
      <x:c r="P139" s="4" t="str">
        <x:f>IF(IFERROR(INDEX('Material routes'!$I$6:$I$1005,MATCH(V139,'Material routes'!$A$6:$A$1005,0)),"MISSING ID")=0,"",IFERROR(INDEX('Material routes'!$I$6:$I$1005,MATCH(V139,'Material routes'!$A$6:$A$1005,0)),"MISSING ID"))</x:f>
      </x:c>
      <x:c r="Q139" s="4" t="str">
        <x:f>IFERROR(INDEX('Material routes'!$J$6:$J$1505,MATCH(V139,'Material routes'!$A$6:$A$1505,0)),"MISSING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routes'!$D$6:$D$1505,MATCH(U139,'Material routes'!$A$6:$A$1505,0)),"MISSING ID")</x:f>
        <x:v>proposal.branch.drawn_copper</x:v>
      </x:c>
      <x:c r="T139" s="4" t="str">
        <x:f>IFERROR(INDEX('Material routes'!$D$6:$D$1505,MATCH(V139,'Material routes'!$A$6:$A$1505,0)),"MISSING ID")</x:f>
        <x:v>proposal.branch.insulated_conductor</x:v>
      </x:c>
      <x:c r="U139" s="4" t="str">
        <x:v>design.branch.branch.insulated_conductor.in.1</x:v>
      </x:c>
      <x:c r="V139" s="4" t="str">
        <x:v>design.branch.branch.insulated_conductor.out</x:v>
      </x:c>
    </x:row>
    <x:row r="140" ht="105" customHeight="1">
      <x:c r="A140" s="4" t="str">
        <x:f>IFERROR(INDEX('Material routes'!$E$6:$E$1505,MATCH(U140,'Material routes'!$A$6:$A$1505,0)),"MISSING ID")</x:f>
        <x:v>Mica composite sheet</x:v>
      </x:c>
      <x:c r="B140" s="4" t="str">
        <x:f>IFERROR(INDEX('Material routes'!$F$6:$F$1505,MATCH(U140,'Material routes'!$A$6:$A$1505,0)),"MISSING ID")</x:f>
        <x:v>T2</x:v>
      </x:c>
      <x:c r="C140" s="4" t="str">
        <x:f>IFERROR(INDEX('Material routes'!$H$6:$H$1505,MATCH(U140,'Material routes'!$A$6:$A$1505,0)),"MISSING ID")</x:f>
        <x:v>Processed material</x:v>
      </x:c>
      <x:c r="D140" s="4" t="str">
        <x:f>IFERROR(INDEX('Material routes'!$G$6:$G$1505,MATCH(U140,'Material routes'!$A$6:$A$1505,0)),"MISSING ID")</x:f>
        <x:v>Manufactured stock</x:v>
      </x:c>
      <x:c r="E140" s="4" t="str">
        <x:f>IFERROR(INDEX('Material routes'!$C$6:$C$1505,MATCH(U140,'Material routes'!$A$6:$A$1505,0)),"MISSING ID")</x:f>
        <x:v>Ingredient candidate</x:v>
      </x:c>
      <x:c r="F140" s="4" t="str">
        <x:f>IFERROR(INDEX('Material routes'!$E$6:$E$1505,MATCH(V140,'Material routes'!$A$6:$A$1505,0)),"MISSING ID")</x:f>
        <x:v>Insulated conductor stock</x:v>
      </x:c>
      <x:c r="G140" s="4" t="str">
        <x:f>IFERROR(INDEX('Material routes'!$F$6:$F$1505,MATCH(V140,'Material routes'!$A$6:$A$1505,0)),"MISSING ID")</x:f>
        <x:v>T3</x:v>
      </x:c>
      <x:c r="H140" s="4" t="str">
        <x:f>IFERROR(INDEX('Material routes'!$H$6:$H$1505,MATCH(V140,'Material routes'!$A$6:$A$1505,0)),"MISSING ID")</x:f>
        <x:v>Processed material</x:v>
      </x:c>
      <x:c r="I140" s="4" t="str">
        <x:f>IFERROR(INDEX('Material routes'!$G$6:$G$1505,MATCH(V140,'Material routes'!$A$6:$A$1505,0)),"MISSING ID")</x:f>
        <x:v>Manufactured stock</x:v>
      </x:c>
      <x:c r="J140" s="4" t="str">
        <x:f>IFERROR(INDEX('Material routes'!$B$6:$B$1505,MATCH(U140,'Material routes'!$A$6:$A$1505,0)),"MISSING ID")</x:f>
        <x:v>design.branch.branch.insulated_conductor</x:v>
      </x:c>
      <x:c r="K140" s="4" t="str">
        <x:f>IFERROR(INDEX('Crafting recipes'!$C$6:$C$1005,MATCH(J140,'Crafting recipes'!$A$6:$A$1005,0)),"MISSING ID")</x:f>
        <x:v>Material refinement</x:v>
      </x:c>
      <x:c r="L140" s="4" t="str">
        <x:f>IFERROR(INDEX('Material routes'!$K$6:$K$1505,MATCH(U140,'Material routes'!$A$6:$A$1505,0)),"MISSING ID")</x:f>
        <x:v>Proposal</x:v>
      </x:c>
      <x:c r="M140" s="4" t="str">
        <x:f>IFERROR(INDEX('Material routes'!$M$6:$M$1505,MATCH(U140,'Material routes'!$A$6:$A$1505,0)),"MISSING ID")</x:f>
        <x:v>Partial proposal</x:v>
      </x:c>
      <x:c r="N140" s="4" t="str">
        <x:f>IF(IFERROR(INDEX('Material routes'!$I$6:$I$1005,MATCH(U140,'Material routes'!$A$6:$A$1005,0)),"MISSING ID")=0,"",IFERROR(INDEX('Material routes'!$I$6:$I$1005,MATCH(U140,'Material routes'!$A$6:$A$1005,0)),"MISSING ID"))</x:f>
      </x:c>
      <x:c r="O140" s="4" t="str">
        <x:f>IFERROR(INDEX('Material routes'!$J$6:$J$1505,MATCH(U140,'Material routes'!$A$6:$A$1505,0)),"MISSING ID")</x:f>
        <x:v>Unspecified</x:v>
      </x:c>
      <x:c r="P140" s="4" t="str">
        <x:f>IF(IFERROR(INDEX('Material routes'!$I$6:$I$1005,MATCH(V140,'Material routes'!$A$6:$A$1005,0)),"MISSING ID")=0,"",IFERROR(INDEX('Material routes'!$I$6:$I$1005,MATCH(V140,'Material routes'!$A$6:$A$1005,0)),"MISSING ID"))</x:f>
      </x:c>
      <x:c r="Q140" s="4" t="str">
        <x:f>IFERROR(INDEX('Material routes'!$J$6:$J$1505,MATCH(V140,'Material routes'!$A$6:$A$1505,0)),"MISSING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routes'!$D$6:$D$1505,MATCH(U140,'Material routes'!$A$6:$A$1505,0)),"MISSING ID")</x:f>
        <x:v>proposal.branch.mica_sheet</x:v>
      </x:c>
      <x:c r="T140" s="4" t="str">
        <x:f>IFERROR(INDEX('Material routes'!$D$6:$D$1505,MATCH(V140,'Material routes'!$A$6:$A$1505,0)),"MISSING ID")</x:f>
        <x:v>proposal.branch.insulated_conductor</x:v>
      </x:c>
      <x:c r="U140" s="4" t="str">
        <x:v>design.branch.branch.insulated_conductor.in.2</x:v>
      </x:c>
      <x:c r="V140" s="4" t="str">
        <x:v>design.branch.branch.insulated_conductor.out</x:v>
      </x:c>
    </x:row>
    <x:row r="141" ht="105" customHeight="1">
      <x:c r="A141" s="4" t="str">
        <x:f>IFERROR(INDEX('Material routes'!$E$6:$E$1505,MATCH(U141,'Material routes'!$A$6:$A$1505,0)),"MISSING ID")</x:f>
        <x:v>Flexible membrane-bonding compound</x:v>
      </x:c>
      <x:c r="B141" s="4" t="str">
        <x:f>IFERROR(INDEX('Material routes'!$F$6:$F$1505,MATCH(U141,'Material routes'!$A$6:$A$1505,0)),"MISSING ID")</x:f>
        <x:v>T2</x:v>
      </x:c>
      <x:c r="C141" s="4" t="str">
        <x:f>IFERROR(INDEX('Material routes'!$H$6:$H$1505,MATCH(U141,'Material routes'!$A$6:$A$1505,0)),"MISSING ID")</x:f>
        <x:v>Chemical material</x:v>
      </x:c>
      <x:c r="D141" s="4" t="str">
        <x:f>IFERROR(INDEX('Material routes'!$G$6:$G$1505,MATCH(U141,'Material routes'!$A$6:$A$1505,0)),"MISSING ID")</x:f>
        <x:v>Processing agents</x:v>
      </x:c>
      <x:c r="E141" s="4" t="str">
        <x:f>IFERROR(INDEX('Material routes'!$C$6:$C$1505,MATCH(U141,'Material routes'!$A$6:$A$1505,0)),"MISSING ID")</x:f>
        <x:v>Ingredient candidate</x:v>
      </x:c>
      <x:c r="F141" s="4" t="str">
        <x:f>IFERROR(INDEX('Material routes'!$E$6:$E$1505,MATCH(V141,'Material routes'!$A$6:$A$1505,0)),"MISSING ID")</x:f>
        <x:v>Insulated conductor stock</x:v>
      </x:c>
      <x:c r="G141" s="4" t="str">
        <x:f>IFERROR(INDEX('Material routes'!$F$6:$F$1505,MATCH(V141,'Material routes'!$A$6:$A$1505,0)),"MISSING ID")</x:f>
        <x:v>T3</x:v>
      </x:c>
      <x:c r="H141" s="4" t="str">
        <x:f>IFERROR(INDEX('Material routes'!$H$6:$H$1505,MATCH(V141,'Material routes'!$A$6:$A$1505,0)),"MISSING ID")</x:f>
        <x:v>Processed material</x:v>
      </x:c>
      <x:c r="I141" s="4" t="str">
        <x:f>IFERROR(INDEX('Material routes'!$G$6:$G$1505,MATCH(V141,'Material routes'!$A$6:$A$1505,0)),"MISSING ID")</x:f>
        <x:v>Manufactured stock</x:v>
      </x:c>
      <x:c r="J141" s="4" t="str">
        <x:f>IFERROR(INDEX('Material routes'!$B$6:$B$1505,MATCH(U141,'Material routes'!$A$6:$A$1505,0)),"MISSING ID")</x:f>
        <x:v>design.branch.branch.insulated_conductor</x:v>
      </x:c>
      <x:c r="K141" s="4" t="str">
        <x:f>IFERROR(INDEX('Crafting recipes'!$C$6:$C$1005,MATCH(J141,'Crafting recipes'!$A$6:$A$1005,0)),"MISSING ID")</x:f>
        <x:v>Material refinement</x:v>
      </x:c>
      <x:c r="L141" s="4" t="str">
        <x:f>IFERROR(INDEX('Material routes'!$K$6:$K$1505,MATCH(U141,'Material routes'!$A$6:$A$1505,0)),"MISSING ID")</x:f>
        <x:v>Proposal</x:v>
      </x:c>
      <x:c r="M141" s="4" t="str">
        <x:f>IFERROR(INDEX('Material routes'!$M$6:$M$1505,MATCH(U141,'Material routes'!$A$6:$A$1505,0)),"MISSING ID")</x:f>
        <x:v>Partial proposal</x:v>
      </x:c>
      <x:c r="N141" s="4" t="str">
        <x:f>IF(IFERROR(INDEX('Material routes'!$I$6:$I$1005,MATCH(U141,'Material routes'!$A$6:$A$1005,0)),"MISSING ID")=0,"",IFERROR(INDEX('Material routes'!$I$6:$I$1005,MATCH(U141,'Material routes'!$A$6:$A$1005,0)),"MISSING ID"))</x:f>
      </x:c>
      <x:c r="O141" s="4" t="str">
        <x:f>IFERROR(INDEX('Material routes'!$J$6:$J$1505,MATCH(U141,'Material routes'!$A$6:$A$1505,0)),"MISSING ID")</x:f>
        <x:v>Unspecified</x:v>
      </x:c>
      <x:c r="P141" s="4" t="str">
        <x:f>IF(IFERROR(INDEX('Material routes'!$I$6:$I$1005,MATCH(V141,'Material routes'!$A$6:$A$1005,0)),"MISSING ID")=0,"",IFERROR(INDEX('Material routes'!$I$6:$I$1005,MATCH(V141,'Material routes'!$A$6:$A$1005,0)),"MISSING ID"))</x:f>
      </x:c>
      <x:c r="Q141" s="4" t="str">
        <x:f>IFERROR(INDEX('Material routes'!$J$6:$J$1505,MATCH(V141,'Material routes'!$A$6:$A$1505,0)),"MISSING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routes'!$D$6:$D$1505,MATCH(U141,'Material routes'!$A$6:$A$1505,0)),"MISSING ID")</x:f>
        <x:v>proposal.branch.flex_bond</x:v>
      </x:c>
      <x:c r="T141" s="4" t="str">
        <x:f>IFERROR(INDEX('Material routes'!$D$6:$D$1505,MATCH(V141,'Material routes'!$A$6:$A$1505,0)),"MISSING ID")</x:f>
        <x:v>proposal.branch.insulated_conductor</x:v>
      </x:c>
      <x:c r="U141" s="4" t="str">
        <x:v>design.branch.branch.insulated_conductor.in.3</x:v>
      </x:c>
      <x:c r="V141" s="4" t="str">
        <x:v>design.branch.branch.insulated_conductor.out</x:v>
      </x:c>
    </x:row>
    <x:row r="142" ht="105" customHeight="1">
      <x:c r="A142" s="4" t="str">
        <x:f>IFERROR(INDEX('Material routes'!$E$6:$E$1505,MATCH(U142,'Material routes'!$A$6:$A$1505,0)),"MISSING ID")</x:f>
        <x:v>Insulating ceramic blanks</x:v>
      </x:c>
      <x:c r="B142" s="4" t="str">
        <x:f>IFERROR(INDEX('Material routes'!$F$6:$F$1505,MATCH(U142,'Material routes'!$A$6:$A$1505,0)),"MISSING ID")</x:f>
        <x:v>T2</x:v>
      </x:c>
      <x:c r="C142" s="4" t="str">
        <x:f>IFERROR(INDEX('Material routes'!$H$6:$H$1505,MATCH(U142,'Material routes'!$A$6:$A$1505,0)),"MISSING ID")</x:f>
        <x:v>Processed material</x:v>
      </x:c>
      <x:c r="D142" s="4" t="str">
        <x:f>IFERROR(INDEX('Material routes'!$G$6:$G$1505,MATCH(U142,'Material routes'!$A$6:$A$1505,0)),"MISSING ID")</x:f>
        <x:v>Manufactured stock</x:v>
      </x:c>
      <x:c r="E142" s="4" t="str">
        <x:f>IFERROR(INDEX('Material routes'!$C$6:$C$1505,MATCH(U142,'Material routes'!$A$6:$A$1505,0)),"MISSING ID")</x:f>
        <x:v>Ingredient candidate</x:v>
      </x:c>
      <x:c r="F142" s="4" t="str">
        <x:f>IFERROR(INDEX('Material routes'!$E$6:$E$1505,MATCH(V142,'Material routes'!$A$6:$A$1505,0)),"MISSING ID")</x:f>
        <x:v>Bonded ceramic-shell composite</x:v>
      </x:c>
      <x:c r="G142" s="4" t="str">
        <x:f>IFERROR(INDEX('Material routes'!$F$6:$F$1505,MATCH(V142,'Material routes'!$A$6:$A$1505,0)),"MISSING ID")</x:f>
        <x:v>T3</x:v>
      </x:c>
      <x:c r="H142" s="4" t="str">
        <x:f>IFERROR(INDEX('Material routes'!$H$6:$H$1505,MATCH(V142,'Material routes'!$A$6:$A$1505,0)),"MISSING ID")</x:f>
        <x:v>Processed material</x:v>
      </x:c>
      <x:c r="I142" s="4" t="str">
        <x:f>IFERROR(INDEX('Material routes'!$G$6:$G$1505,MATCH(V142,'Material routes'!$A$6:$A$1505,0)),"MISSING ID")</x:f>
        <x:v>Manufactured stock</x:v>
      </x:c>
      <x:c r="J142" s="4" t="str">
        <x:f>IFERROR(INDEX('Material routes'!$B$6:$B$1505,MATCH(U142,'Material routes'!$A$6:$A$1505,0)),"MISSING ID")</x:f>
        <x:v>design.branch.branch.ceramic_shell</x:v>
      </x:c>
      <x:c r="K142" s="4" t="str">
        <x:f>IFERROR(INDEX('Crafting recipes'!$C$6:$C$1005,MATCH(J142,'Crafting recipes'!$A$6:$A$1005,0)),"MISSING ID")</x:f>
        <x:v>Material refinement</x:v>
      </x:c>
      <x:c r="L142" s="4" t="str">
        <x:f>IFERROR(INDEX('Material routes'!$K$6:$K$1505,MATCH(U142,'Material routes'!$A$6:$A$1505,0)),"MISSING ID")</x:f>
        <x:v>Proposal</x:v>
      </x:c>
      <x:c r="M142" s="4" t="str">
        <x:f>IFERROR(INDEX('Material routes'!$M$6:$M$1505,MATCH(U142,'Material routes'!$A$6:$A$1505,0)),"MISSING ID")</x:f>
        <x:v>Partial proposal</x:v>
      </x:c>
      <x:c r="N142" s="4" t="str">
        <x:f>IF(IFERROR(INDEX('Material routes'!$I$6:$I$1005,MATCH(U142,'Material routes'!$A$6:$A$1005,0)),"MISSING ID")=0,"",IFERROR(INDEX('Material routes'!$I$6:$I$1005,MATCH(U142,'Material routes'!$A$6:$A$1005,0)),"MISSING ID"))</x:f>
      </x:c>
      <x:c r="O142" s="4" t="str">
        <x:f>IFERROR(INDEX('Material routes'!$J$6:$J$1505,MATCH(U142,'Material routes'!$A$6:$A$1505,0)),"MISSING ID")</x:f>
        <x:v>Unspecified</x:v>
      </x:c>
      <x:c r="P142" s="4" t="str">
        <x:f>IF(IFERROR(INDEX('Material routes'!$I$6:$I$1005,MATCH(V142,'Material routes'!$A$6:$A$1005,0)),"MISSING ID")=0,"",IFERROR(INDEX('Material routes'!$I$6:$I$1005,MATCH(V142,'Material routes'!$A$6:$A$1005,0)),"MISSING ID"))</x:f>
      </x:c>
      <x:c r="Q142" s="4" t="str">
        <x:f>IFERROR(INDEX('Material routes'!$J$6:$J$1505,MATCH(V142,'Material routes'!$A$6:$A$1505,0)),"MISSING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routes'!$D$6:$D$1505,MATCH(U142,'Material routes'!$A$6:$A$1505,0)),"MISSING ID")</x:f>
        <x:v>proposal.natural.ceramic</x:v>
      </x:c>
      <x:c r="T142" s="4" t="str">
        <x:f>IFERROR(INDEX('Material routes'!$D$6:$D$1505,MATCH(V142,'Material routes'!$A$6:$A$1505,0)),"MISSING ID")</x:f>
        <x:v>proposal.branch.ceramic_shell</x:v>
      </x:c>
      <x:c r="U142" s="4" t="str">
        <x:v>design.branch.branch.ceramic_shell.in.1</x:v>
      </x:c>
      <x:c r="V142" s="4" t="str">
        <x:v>design.branch.branch.ceramic_shell.out</x:v>
      </x:c>
    </x:row>
    <x:row r="143" ht="105" customHeight="1">
      <x:c r="A143" s="4" t="str">
        <x:f>IFERROR(INDEX('Material routes'!$E$6:$E$1505,MATCH(U143,'Material routes'!$A$6:$A$1505,0)),"MISSING ID")</x:f>
        <x:v>Shell laminate</x:v>
      </x:c>
      <x:c r="B143" s="4" t="str">
        <x:f>IFERROR(INDEX('Material routes'!$F$6:$F$1505,MATCH(U143,'Material routes'!$A$6:$A$1505,0)),"MISSING ID")</x:f>
        <x:v>T2</x:v>
      </x:c>
      <x:c r="C143" s="4" t="str">
        <x:f>IFERROR(INDEX('Material routes'!$H$6:$H$1505,MATCH(U143,'Material routes'!$A$6:$A$1505,0)),"MISSING ID")</x:f>
        <x:v>Crafting component</x:v>
      </x:c>
      <x:c r="D143" s="4" t="str">
        <x:f>IFERROR(INDEX('Material routes'!$G$6:$G$1505,MATCH(U143,'Material routes'!$A$6:$A$1505,0)),"MISSING ID")</x:f>
        <x:v>Crafting components</x:v>
      </x:c>
      <x:c r="E143" s="4" t="str">
        <x:f>IFERROR(INDEX('Material routes'!$C$6:$C$1505,MATCH(U143,'Material routes'!$A$6:$A$1505,0)),"MISSING ID")</x:f>
        <x:v>Ingredient candidate</x:v>
      </x:c>
      <x:c r="F143" s="4" t="str">
        <x:f>IFERROR(INDEX('Material routes'!$E$6:$E$1505,MATCH(V143,'Material routes'!$A$6:$A$1505,0)),"MISSING ID")</x:f>
        <x:v>Bonded ceramic-shell composite</x:v>
      </x:c>
      <x:c r="G143" s="4" t="str">
        <x:f>IFERROR(INDEX('Material routes'!$F$6:$F$1505,MATCH(V143,'Material routes'!$A$6:$A$1505,0)),"MISSING ID")</x:f>
        <x:v>T3</x:v>
      </x:c>
      <x:c r="H143" s="4" t="str">
        <x:f>IFERROR(INDEX('Material routes'!$H$6:$H$1505,MATCH(V143,'Material routes'!$A$6:$A$1505,0)),"MISSING ID")</x:f>
        <x:v>Processed material</x:v>
      </x:c>
      <x:c r="I143" s="4" t="str">
        <x:f>IFERROR(INDEX('Material routes'!$G$6:$G$1505,MATCH(V143,'Material routes'!$A$6:$A$1505,0)),"MISSING ID")</x:f>
        <x:v>Manufactured stock</x:v>
      </x:c>
      <x:c r="J143" s="4" t="str">
        <x:f>IFERROR(INDEX('Material routes'!$B$6:$B$1505,MATCH(U143,'Material routes'!$A$6:$A$1505,0)),"MISSING ID")</x:f>
        <x:v>design.branch.branch.ceramic_shell</x:v>
      </x:c>
      <x:c r="K143" s="4" t="str">
        <x:f>IFERROR(INDEX('Crafting recipes'!$C$6:$C$1005,MATCH(J143,'Crafting recipes'!$A$6:$A$1005,0)),"MISSING ID")</x:f>
        <x:v>Material refinement</x:v>
      </x:c>
      <x:c r="L143" s="4" t="str">
        <x:f>IFERROR(INDEX('Material routes'!$K$6:$K$1505,MATCH(U143,'Material routes'!$A$6:$A$1505,0)),"MISSING ID")</x:f>
        <x:v>Proposal</x:v>
      </x:c>
      <x:c r="M143" s="4" t="str">
        <x:f>IFERROR(INDEX('Material routes'!$M$6:$M$1505,MATCH(U143,'Material routes'!$A$6:$A$1505,0)),"MISSING ID")</x:f>
        <x:v>Partial proposal</x:v>
      </x:c>
      <x:c r="N143" s="4" t="str">
        <x:f>IF(IFERROR(INDEX('Material routes'!$I$6:$I$1005,MATCH(U143,'Material routes'!$A$6:$A$1005,0)),"MISSING ID")=0,"",IFERROR(INDEX('Material routes'!$I$6:$I$1005,MATCH(U143,'Material routes'!$A$6:$A$1005,0)),"MISSING ID"))</x:f>
      </x:c>
      <x:c r="O143" s="4" t="str">
        <x:f>IFERROR(INDEX('Material routes'!$J$6:$J$1505,MATCH(U143,'Material routes'!$A$6:$A$1505,0)),"MISSING ID")</x:f>
        <x:v>Unspecified</x:v>
      </x:c>
      <x:c r="P143" s="4" t="str">
        <x:f>IF(IFERROR(INDEX('Material routes'!$I$6:$I$1005,MATCH(V143,'Material routes'!$A$6:$A$1005,0)),"MISSING ID")=0,"",IFERROR(INDEX('Material routes'!$I$6:$I$1005,MATCH(V143,'Material routes'!$A$6:$A$1005,0)),"MISSING ID"))</x:f>
      </x:c>
      <x:c r="Q143" s="4" t="str">
        <x:f>IFERROR(INDEX('Material routes'!$J$6:$J$1505,MATCH(V143,'Material routes'!$A$6:$A$1505,0)),"MISSING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routes'!$D$6:$D$1505,MATCH(U143,'Material routes'!$A$6:$A$1505,0)),"MISSING ID")</x:f>
        <x:v>proposal.bio.laminate</x:v>
      </x:c>
      <x:c r="T143" s="4" t="str">
        <x:f>IFERROR(INDEX('Material routes'!$D$6:$D$1505,MATCH(V143,'Material routes'!$A$6:$A$1505,0)),"MISSING ID")</x:f>
        <x:v>proposal.branch.ceramic_shell</x:v>
      </x:c>
      <x:c r="U143" s="4" t="str">
        <x:v>design.branch.branch.ceramic_shell.in.2</x:v>
      </x:c>
      <x:c r="V143" s="4" t="str">
        <x:v>design.branch.branch.ceramic_shell.out</x:v>
      </x:c>
    </x:row>
    <x:row r="144" ht="105" customHeight="1">
      <x:c r="A144" s="4" t="str">
        <x:f>IFERROR(INDEX('Material routes'!$E$6:$E$1505,MATCH(U144,'Material routes'!$A$6:$A$1505,0)),"MISSING ID")</x:f>
        <x:v>Filled shell-binding compound</x:v>
      </x:c>
      <x:c r="B144" s="4" t="str">
        <x:f>IFERROR(INDEX('Material routes'!$F$6:$F$1505,MATCH(U144,'Material routes'!$A$6:$A$1505,0)),"MISSING ID")</x:f>
        <x:v>T2</x:v>
      </x:c>
      <x:c r="C144" s="4" t="str">
        <x:f>IFERROR(INDEX('Material routes'!$H$6:$H$1505,MATCH(U144,'Material routes'!$A$6:$A$1505,0)),"MISSING ID")</x:f>
        <x:v>Chemical material</x:v>
      </x:c>
      <x:c r="D144" s="4" t="str">
        <x:f>IFERROR(INDEX('Material routes'!$G$6:$G$1505,MATCH(U144,'Material routes'!$A$6:$A$1505,0)),"MISSING ID")</x:f>
        <x:v>Processing agents</x:v>
      </x:c>
      <x:c r="E144" s="4" t="str">
        <x:f>IFERROR(INDEX('Material routes'!$C$6:$C$1505,MATCH(U144,'Material routes'!$A$6:$A$1505,0)),"MISSING ID")</x:f>
        <x:v>Ingredient candidate</x:v>
      </x:c>
      <x:c r="F144" s="4" t="str">
        <x:f>IFERROR(INDEX('Material routes'!$E$6:$E$1505,MATCH(V144,'Material routes'!$A$6:$A$1505,0)),"MISSING ID")</x:f>
        <x:v>Bonded ceramic-shell composite</x:v>
      </x:c>
      <x:c r="G144" s="4" t="str">
        <x:f>IFERROR(INDEX('Material routes'!$F$6:$F$1505,MATCH(V144,'Material routes'!$A$6:$A$1505,0)),"MISSING ID")</x:f>
        <x:v>T3</x:v>
      </x:c>
      <x:c r="H144" s="4" t="str">
        <x:f>IFERROR(INDEX('Material routes'!$H$6:$H$1505,MATCH(V144,'Material routes'!$A$6:$A$1505,0)),"MISSING ID")</x:f>
        <x:v>Processed material</x:v>
      </x:c>
      <x:c r="I144" s="4" t="str">
        <x:f>IFERROR(INDEX('Material routes'!$G$6:$G$1505,MATCH(V144,'Material routes'!$A$6:$A$1505,0)),"MISSING ID")</x:f>
        <x:v>Manufactured stock</x:v>
      </x:c>
      <x:c r="J144" s="4" t="str">
        <x:f>IFERROR(INDEX('Material routes'!$B$6:$B$1505,MATCH(U144,'Material routes'!$A$6:$A$1505,0)),"MISSING ID")</x:f>
        <x:v>design.branch.branch.ceramic_shell</x:v>
      </x:c>
      <x:c r="K144" s="4" t="str">
        <x:f>IFERROR(INDEX('Crafting recipes'!$C$6:$C$1005,MATCH(J144,'Crafting recipes'!$A$6:$A$1005,0)),"MISSING ID")</x:f>
        <x:v>Material refinement</x:v>
      </x:c>
      <x:c r="L144" s="4" t="str">
        <x:f>IFERROR(INDEX('Material routes'!$K$6:$K$1505,MATCH(U144,'Material routes'!$A$6:$A$1505,0)),"MISSING ID")</x:f>
        <x:v>Proposal</x:v>
      </x:c>
      <x:c r="M144" s="4" t="str">
        <x:f>IFERROR(INDEX('Material routes'!$M$6:$M$1505,MATCH(U144,'Material routes'!$A$6:$A$1505,0)),"MISSING ID")</x:f>
        <x:v>Partial proposal</x:v>
      </x:c>
      <x:c r="N144" s="4" t="str">
        <x:f>IF(IFERROR(INDEX('Material routes'!$I$6:$I$1005,MATCH(U144,'Material routes'!$A$6:$A$1005,0)),"MISSING ID")=0,"",IFERROR(INDEX('Material routes'!$I$6:$I$1005,MATCH(U144,'Material routes'!$A$6:$A$1005,0)),"MISSING ID"))</x:f>
      </x:c>
      <x:c r="O144" s="4" t="str">
        <x:f>IFERROR(INDEX('Material routes'!$J$6:$J$1505,MATCH(U144,'Material routes'!$A$6:$A$1505,0)),"MISSING ID")</x:f>
        <x:v>Unspecified</x:v>
      </x:c>
      <x:c r="P144" s="4" t="str">
        <x:f>IF(IFERROR(INDEX('Material routes'!$I$6:$I$1005,MATCH(V144,'Material routes'!$A$6:$A$1005,0)),"MISSING ID")=0,"",IFERROR(INDEX('Material routes'!$I$6:$I$1005,MATCH(V144,'Material routes'!$A$6:$A$1005,0)),"MISSING ID"))</x:f>
      </x:c>
      <x:c r="Q144" s="4" t="str">
        <x:f>IFERROR(INDEX('Material routes'!$J$6:$J$1505,MATCH(V144,'Material routes'!$A$6:$A$1505,0)),"MISSING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routes'!$D$6:$D$1505,MATCH(U144,'Material routes'!$A$6:$A$1505,0)),"MISSING ID")</x:f>
        <x:v>proposal.branch.filled_binder</x:v>
      </x:c>
      <x:c r="T144" s="4" t="str">
        <x:f>IFERROR(INDEX('Material routes'!$D$6:$D$1505,MATCH(V144,'Material routes'!$A$6:$A$1505,0)),"MISSING ID")</x:f>
        <x:v>proposal.branch.ceramic_shell</x:v>
      </x:c>
      <x:c r="U144" s="4" t="str">
        <x:v>design.branch.branch.ceramic_shell.in.3</x:v>
      </x:c>
      <x:c r="V144" s="4" t="str">
        <x:v>design.branch.branch.ceramic_shell.out</x:v>
      </x:c>
    </x:row>
    <x:row r="145" ht="105" customHeight="1">
      <x:c r="A145" s="4" t="str">
        <x:f>IFERROR(INDEX('Material routes'!$E$6:$E$1505,MATCH(U145,'Material routes'!$A$6:$A$1505,0)),"MISSING ID")</x:f>
        <x:v>Selected viewing-glass stock</x:v>
      </x:c>
      <x:c r="B145" s="4" t="str">
        <x:f>IFERROR(INDEX('Material routes'!$F$6:$F$1505,MATCH(U145,'Material routes'!$A$6:$A$1505,0)),"MISSING ID")</x:f>
        <x:v>T2</x:v>
      </x:c>
      <x:c r="C145" s="4" t="str">
        <x:f>IFERROR(INDEX('Material routes'!$H$6:$H$1505,MATCH(U145,'Material routes'!$A$6:$A$1505,0)),"MISSING ID")</x:f>
        <x:v>Processed material</x:v>
      </x:c>
      <x:c r="D145" s="4" t="str">
        <x:f>IFERROR(INDEX('Material routes'!$G$6:$G$1505,MATCH(U145,'Material routes'!$A$6:$A$1505,0)),"MISSING ID")</x:f>
        <x:v>Manufactured stock</x:v>
      </x:c>
      <x:c r="E145" s="4" t="str">
        <x:f>IFERROR(INDEX('Material routes'!$C$6:$C$1505,MATCH(U145,'Material routes'!$A$6:$A$1505,0)),"MISSING ID")</x:f>
        <x:v>Ingredient candidate</x:v>
      </x:c>
      <x:c r="F145" s="4" t="str">
        <x:f>IFERROR(INDEX('Material routes'!$E$6:$E$1505,MATCH(V145,'Material routes'!$A$6:$A$1505,0)),"MISSING ID")</x:f>
        <x:v>Ground optical glass stock</x:v>
      </x:c>
      <x:c r="G145" s="4" t="str">
        <x:f>IFERROR(INDEX('Material routes'!$F$6:$F$1505,MATCH(V145,'Material routes'!$A$6:$A$1505,0)),"MISSING ID")</x:f>
        <x:v>T3</x:v>
      </x:c>
      <x:c r="H145" s="4" t="str">
        <x:f>IFERROR(INDEX('Material routes'!$H$6:$H$1505,MATCH(V145,'Material routes'!$A$6:$A$1505,0)),"MISSING ID")</x:f>
        <x:v>Processed material</x:v>
      </x:c>
      <x:c r="I145" s="4" t="str">
        <x:f>IFERROR(INDEX('Material routes'!$G$6:$G$1505,MATCH(V145,'Material routes'!$A$6:$A$1505,0)),"MISSING ID")</x:f>
        <x:v>Manufactured stock</x:v>
      </x:c>
      <x:c r="J145" s="4" t="str">
        <x:f>IFERROR(INDEX('Material routes'!$B$6:$B$1505,MATCH(U145,'Material routes'!$A$6:$A$1505,0)),"MISSING ID")</x:f>
        <x:v>design.branch.branch.optical_glass</x:v>
      </x:c>
      <x:c r="K145" s="4" t="str">
        <x:f>IFERROR(INDEX('Crafting recipes'!$C$6:$C$1005,MATCH(J145,'Crafting recipes'!$A$6:$A$1005,0)),"MISSING ID")</x:f>
        <x:v>Material refinement</x:v>
      </x:c>
      <x:c r="L145" s="4" t="str">
        <x:f>IFERROR(INDEX('Material routes'!$K$6:$K$1505,MATCH(U145,'Material routes'!$A$6:$A$1505,0)),"MISSING ID")</x:f>
        <x:v>Proposal</x:v>
      </x:c>
      <x:c r="M145" s="4" t="str">
        <x:f>IFERROR(INDEX('Material routes'!$M$6:$M$1505,MATCH(U145,'Material routes'!$A$6:$A$1505,0)),"MISSING ID")</x:f>
        <x:v>Partial proposal</x:v>
      </x:c>
      <x:c r="N145" s="4" t="str">
        <x:f>IF(IFERROR(INDEX('Material routes'!$I$6:$I$1005,MATCH(U145,'Material routes'!$A$6:$A$1005,0)),"MISSING ID")=0,"",IFERROR(INDEX('Material routes'!$I$6:$I$1005,MATCH(U145,'Material routes'!$A$6:$A$1005,0)),"MISSING ID"))</x:f>
      </x:c>
      <x:c r="O145" s="4" t="str">
        <x:f>IFERROR(INDEX('Material routes'!$J$6:$J$1505,MATCH(U145,'Material routes'!$A$6:$A$1505,0)),"MISSING ID")</x:f>
        <x:v>Unspecified</x:v>
      </x:c>
      <x:c r="P145" s="4" t="str">
        <x:f>IF(IFERROR(INDEX('Material routes'!$I$6:$I$1005,MATCH(V145,'Material routes'!$A$6:$A$1005,0)),"MISSING ID")=0,"",IFERROR(INDEX('Material routes'!$I$6:$I$1005,MATCH(V145,'Material routes'!$A$6:$A$1005,0)),"MISSING ID"))</x:f>
      </x:c>
      <x:c r="Q145" s="4" t="str">
        <x:f>IFERROR(INDEX('Material routes'!$J$6:$J$1505,MATCH(V145,'Material routes'!$A$6:$A$1505,0)),"MISSING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routes'!$D$6:$D$1505,MATCH(U145,'Material routes'!$A$6:$A$1505,0)),"MISSING ID")</x:f>
        <x:v>proposal.branch.viewing_glass</x:v>
      </x:c>
      <x:c r="T145" s="4" t="str">
        <x:f>IFERROR(INDEX('Material routes'!$D$6:$D$1505,MATCH(V145,'Material routes'!$A$6:$A$1505,0)),"MISSING ID")</x:f>
        <x:v>proposal.branch.optical_glass</x:v>
      </x:c>
      <x:c r="U145" s="4" t="str">
        <x:v>design.branch.branch.optical_glass.in.1</x:v>
      </x:c>
      <x:c r="V145" s="4" t="str">
        <x:v>design.branch.branch.optical_glass.out</x:v>
      </x:c>
    </x:row>
    <x:row r="146" ht="105" customHeight="1">
      <x:c r="A146" s="4" t="str">
        <x:f>IFERROR(INDEX('Material routes'!$E$6:$E$1505,MATCH(U146,'Material routes'!$A$6:$A$1505,0)),"MISSING ID")</x:f>
        <x:v>Graded abrasive grit</x:v>
      </x:c>
      <x:c r="B146" s="4" t="str">
        <x:f>IFERROR(INDEX('Material routes'!$F$6:$F$1505,MATCH(U146,'Material routes'!$A$6:$A$1505,0)),"MISSING ID")</x:f>
        <x:v>T1</x:v>
      </x:c>
      <x:c r="C146" s="4" t="str">
        <x:f>IFERROR(INDEX('Material routes'!$H$6:$H$1505,MATCH(U146,'Material routes'!$A$6:$A$1505,0)),"MISSING ID")</x:f>
        <x:v>Processed material</x:v>
      </x:c>
      <x:c r="D146" s="4" t="str">
        <x:f>IFERROR(INDEX('Material routes'!$G$6:$G$1505,MATCH(U146,'Material routes'!$A$6:$A$1505,0)),"MISSING ID")</x:f>
        <x:v>Manufactured stock</x:v>
      </x:c>
      <x:c r="E146" s="4" t="str">
        <x:f>IFERROR(INDEX('Material routes'!$C$6:$C$1505,MATCH(U146,'Material routes'!$A$6:$A$1505,0)),"MISSING ID")</x:f>
        <x:v>Ingredient candidate</x:v>
      </x:c>
      <x:c r="F146" s="4" t="str">
        <x:f>IFERROR(INDEX('Material routes'!$E$6:$E$1505,MATCH(V146,'Material routes'!$A$6:$A$1505,0)),"MISSING ID")</x:f>
        <x:v>Ground optical glass stock</x:v>
      </x:c>
      <x:c r="G146" s="4" t="str">
        <x:f>IFERROR(INDEX('Material routes'!$F$6:$F$1505,MATCH(V146,'Material routes'!$A$6:$A$1505,0)),"MISSING ID")</x:f>
        <x:v>T3</x:v>
      </x:c>
      <x:c r="H146" s="4" t="str">
        <x:f>IFERROR(INDEX('Material routes'!$H$6:$H$1505,MATCH(V146,'Material routes'!$A$6:$A$1505,0)),"MISSING ID")</x:f>
        <x:v>Processed material</x:v>
      </x:c>
      <x:c r="I146" s="4" t="str">
        <x:f>IFERROR(INDEX('Material routes'!$G$6:$G$1505,MATCH(V146,'Material routes'!$A$6:$A$1505,0)),"MISSING ID")</x:f>
        <x:v>Manufactured stock</x:v>
      </x:c>
      <x:c r="J146" s="4" t="str">
        <x:f>IFERROR(INDEX('Material routes'!$B$6:$B$1505,MATCH(U146,'Material routes'!$A$6:$A$1505,0)),"MISSING ID")</x:f>
        <x:v>design.branch.branch.optical_glass</x:v>
      </x:c>
      <x:c r="K146" s="4" t="str">
        <x:f>IFERROR(INDEX('Crafting recipes'!$C$6:$C$1005,MATCH(J146,'Crafting recipes'!$A$6:$A$1005,0)),"MISSING ID")</x:f>
        <x:v>Material refinement</x:v>
      </x:c>
      <x:c r="L146" s="4" t="str">
        <x:f>IFERROR(INDEX('Material routes'!$K$6:$K$1505,MATCH(U146,'Material routes'!$A$6:$A$1505,0)),"MISSING ID")</x:f>
        <x:v>Proposal</x:v>
      </x:c>
      <x:c r="M146" s="4" t="str">
        <x:f>IFERROR(INDEX('Material routes'!$M$6:$M$1505,MATCH(U146,'Material routes'!$A$6:$A$1505,0)),"MISSING ID")</x:f>
        <x:v>Partial proposal</x:v>
      </x:c>
      <x:c r="N146" s="4" t="str">
        <x:f>IF(IFERROR(INDEX('Material routes'!$I$6:$I$1005,MATCH(U146,'Material routes'!$A$6:$A$1005,0)),"MISSING ID")=0,"",IFERROR(INDEX('Material routes'!$I$6:$I$1005,MATCH(U146,'Material routes'!$A$6:$A$1005,0)),"MISSING ID"))</x:f>
      </x:c>
      <x:c r="O146" s="4" t="str">
        <x:f>IFERROR(INDEX('Material routes'!$J$6:$J$1505,MATCH(U146,'Material routes'!$A$6:$A$1505,0)),"MISSING ID")</x:f>
        <x:v>Unspecified</x:v>
      </x:c>
      <x:c r="P146" s="4" t="str">
        <x:f>IF(IFERROR(INDEX('Material routes'!$I$6:$I$1005,MATCH(V146,'Material routes'!$A$6:$A$1005,0)),"MISSING ID")=0,"",IFERROR(INDEX('Material routes'!$I$6:$I$1005,MATCH(V146,'Material routes'!$A$6:$A$1005,0)),"MISSING ID"))</x:f>
      </x:c>
      <x:c r="Q146" s="4" t="str">
        <x:f>IFERROR(INDEX('Material routes'!$J$6:$J$1505,MATCH(V146,'Material routes'!$A$6:$A$1505,0)),"MISSING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routes'!$D$6:$D$1505,MATCH(U146,'Material routes'!$A$6:$A$1505,0)),"MISSING ID")</x:f>
        <x:v>proposal.natural.abrasive</x:v>
      </x:c>
      <x:c r="T146" s="4" t="str">
        <x:f>IFERROR(INDEX('Material routes'!$D$6:$D$1505,MATCH(V146,'Material routes'!$A$6:$A$1505,0)),"MISSING ID")</x:f>
        <x:v>proposal.branch.optical_glass</x:v>
      </x:c>
      <x:c r="U146" s="4" t="str">
        <x:v>design.branch.branch.optical_glass.in.2</x:v>
      </x:c>
      <x:c r="V146" s="4" t="str">
        <x:v>design.branch.branch.optical_glass.out</x:v>
      </x:c>
    </x:row>
    <x:row r="147" ht="105" customHeight="1">
      <x:c r="A147" s="4" t="str">
        <x:f>IFERROR(INDEX('Material routes'!$E$6:$E$1505,MATCH(U147,'Material routes'!$A$6:$A$1505,0)),"MISSING ID")</x:f>
        <x:v>Bonded husk sheet</x:v>
      </x:c>
      <x:c r="B147" s="4" t="str">
        <x:f>IFERROR(INDEX('Material routes'!$F$6:$F$1505,MATCH(U147,'Material routes'!$A$6:$A$1505,0)),"MISSING ID")</x:f>
        <x:v>T2</x:v>
      </x:c>
      <x:c r="C147" s="4" t="str">
        <x:f>IFERROR(INDEX('Material routes'!$H$6:$H$1505,MATCH(U147,'Material routes'!$A$6:$A$1505,0)),"MISSING ID")</x:f>
        <x:v>Processed material</x:v>
      </x:c>
      <x:c r="D147" s="4" t="str">
        <x:f>IFERROR(INDEX('Material routes'!$G$6:$G$1505,MATCH(U147,'Material routes'!$A$6:$A$1505,0)),"MISSING ID")</x:f>
        <x:v>Manufactured stock</x:v>
      </x:c>
      <x:c r="E147" s="4" t="str">
        <x:f>IFERROR(INDEX('Material routes'!$C$6:$C$1505,MATCH(U147,'Material routes'!$A$6:$A$1505,0)),"MISSING ID")</x:f>
        <x:v>Ingredient candidate</x:v>
      </x:c>
      <x:c r="F147" s="4" t="str">
        <x:f>IFERROR(INDEX('Material routes'!$E$6:$E$1505,MATCH(V147,'Material routes'!$A$6:$A$1505,0)),"MISSING ID")</x:f>
        <x:v>Layered husk composite stock</x:v>
      </x:c>
      <x:c r="G147" s="4" t="str">
        <x:f>IFERROR(INDEX('Material routes'!$F$6:$F$1505,MATCH(V147,'Material routes'!$A$6:$A$1505,0)),"MISSING ID")</x:f>
        <x:v>T3</x:v>
      </x:c>
      <x:c r="H147" s="4" t="str">
        <x:f>IFERROR(INDEX('Material routes'!$H$6:$H$1505,MATCH(V147,'Material routes'!$A$6:$A$1505,0)),"MISSING ID")</x:f>
        <x:v>Processed material</x:v>
      </x:c>
      <x:c r="I147" s="4" t="str">
        <x:f>IFERROR(INDEX('Material routes'!$G$6:$G$1505,MATCH(V147,'Material routes'!$A$6:$A$1505,0)),"MISSING ID")</x:f>
        <x:v>Manufactured stock</x:v>
      </x:c>
      <x:c r="J147" s="4" t="str">
        <x:f>IFERROR(INDEX('Material routes'!$B$6:$B$1505,MATCH(U147,'Material routes'!$A$6:$A$1505,0)),"MISSING ID")</x:f>
        <x:v>design.branch.branch.husk_composite</x:v>
      </x:c>
      <x:c r="K147" s="4" t="str">
        <x:f>IFERROR(INDEX('Crafting recipes'!$C$6:$C$1005,MATCH(J147,'Crafting recipes'!$A$6:$A$1005,0)),"MISSING ID")</x:f>
        <x:v>Material refinement</x:v>
      </x:c>
      <x:c r="L147" s="4" t="str">
        <x:f>IFERROR(INDEX('Material routes'!$K$6:$K$1505,MATCH(U147,'Material routes'!$A$6:$A$1505,0)),"MISSING ID")</x:f>
        <x:v>Proposal</x:v>
      </x:c>
      <x:c r="M147" s="4" t="str">
        <x:f>IFERROR(INDEX('Material routes'!$M$6:$M$1505,MATCH(U147,'Material routes'!$A$6:$A$1505,0)),"MISSING ID")</x:f>
        <x:v>Partial proposal</x:v>
      </x:c>
      <x:c r="N147" s="4" t="str">
        <x:f>IF(IFERROR(INDEX('Material routes'!$I$6:$I$1005,MATCH(U147,'Material routes'!$A$6:$A$1005,0)),"MISSING ID")=0,"",IFERROR(INDEX('Material routes'!$I$6:$I$1005,MATCH(U147,'Material routes'!$A$6:$A$1005,0)),"MISSING ID"))</x:f>
      </x:c>
      <x:c r="O147" s="4" t="str">
        <x:f>IFERROR(INDEX('Material routes'!$J$6:$J$1505,MATCH(U147,'Material routes'!$A$6:$A$1505,0)),"MISSING ID")</x:f>
        <x:v>Unspecified</x:v>
      </x:c>
      <x:c r="P147" s="4" t="str">
        <x:f>IF(IFERROR(INDEX('Material routes'!$I$6:$I$1005,MATCH(V147,'Material routes'!$A$6:$A$1005,0)),"MISSING ID")=0,"",IFERROR(INDEX('Material routes'!$I$6:$I$1005,MATCH(V147,'Material routes'!$A$6:$A$1005,0)),"MISSING ID"))</x:f>
      </x:c>
      <x:c r="Q147" s="4" t="str">
        <x:f>IFERROR(INDEX('Material routes'!$J$6:$J$1505,MATCH(V147,'Material routes'!$A$6:$A$1505,0)),"MISSING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routes'!$D$6:$D$1505,MATCH(U147,'Material routes'!$A$6:$A$1505,0)),"MISSING ID")</x:f>
        <x:v>proposal.branch.husk_sheet</x:v>
      </x:c>
      <x:c r="T147" s="4" t="str">
        <x:f>IFERROR(INDEX('Material routes'!$D$6:$D$1505,MATCH(V147,'Material routes'!$A$6:$A$1505,0)),"MISSING ID")</x:f>
        <x:v>proposal.branch.husk_composite</x:v>
      </x:c>
      <x:c r="U147" s="4" t="str">
        <x:v>design.branch.branch.husk_composite.in.1</x:v>
      </x:c>
      <x:c r="V147" s="4" t="str">
        <x:v>design.branch.branch.husk_composite.out</x:v>
      </x:c>
    </x:row>
    <x:row r="148" ht="105" customHeight="1">
      <x:c r="A148" s="4" t="str">
        <x:f>IFERROR(INDEX('Material routes'!$E$6:$E$1505,MATCH(U148,'Material routes'!$A$6:$A$1505,0)),"MISSING ID")</x:f>
        <x:v>Filled shell-binding compound</x:v>
      </x:c>
      <x:c r="B148" s="4" t="str">
        <x:f>IFERROR(INDEX('Material routes'!$F$6:$F$1505,MATCH(U148,'Material routes'!$A$6:$A$1505,0)),"MISSING ID")</x:f>
        <x:v>T2</x:v>
      </x:c>
      <x:c r="C148" s="4" t="str">
        <x:f>IFERROR(INDEX('Material routes'!$H$6:$H$1505,MATCH(U148,'Material routes'!$A$6:$A$1505,0)),"MISSING ID")</x:f>
        <x:v>Chemical material</x:v>
      </x:c>
      <x:c r="D148" s="4" t="str">
        <x:f>IFERROR(INDEX('Material routes'!$G$6:$G$1505,MATCH(U148,'Material routes'!$A$6:$A$1505,0)),"MISSING ID")</x:f>
        <x:v>Processing agents</x:v>
      </x:c>
      <x:c r="E148" s="4" t="str">
        <x:f>IFERROR(INDEX('Material routes'!$C$6:$C$1505,MATCH(U148,'Material routes'!$A$6:$A$1505,0)),"MISSING ID")</x:f>
        <x:v>Ingredient candidate</x:v>
      </x:c>
      <x:c r="F148" s="4" t="str">
        <x:f>IFERROR(INDEX('Material routes'!$E$6:$E$1505,MATCH(V148,'Material routes'!$A$6:$A$1505,0)),"MISSING ID")</x:f>
        <x:v>Layered husk composite stock</x:v>
      </x:c>
      <x:c r="G148" s="4" t="str">
        <x:f>IFERROR(INDEX('Material routes'!$F$6:$F$1505,MATCH(V148,'Material routes'!$A$6:$A$1505,0)),"MISSING ID")</x:f>
        <x:v>T3</x:v>
      </x:c>
      <x:c r="H148" s="4" t="str">
        <x:f>IFERROR(INDEX('Material routes'!$H$6:$H$1505,MATCH(V148,'Material routes'!$A$6:$A$1505,0)),"MISSING ID")</x:f>
        <x:v>Processed material</x:v>
      </x:c>
      <x:c r="I148" s="4" t="str">
        <x:f>IFERROR(INDEX('Material routes'!$G$6:$G$1505,MATCH(V148,'Material routes'!$A$6:$A$1505,0)),"MISSING ID")</x:f>
        <x:v>Manufactured stock</x:v>
      </x:c>
      <x:c r="J148" s="4" t="str">
        <x:f>IFERROR(INDEX('Material routes'!$B$6:$B$1505,MATCH(U148,'Material routes'!$A$6:$A$1505,0)),"MISSING ID")</x:f>
        <x:v>design.branch.branch.husk_composite</x:v>
      </x:c>
      <x:c r="K148" s="4" t="str">
        <x:f>IFERROR(INDEX('Crafting recipes'!$C$6:$C$1005,MATCH(J148,'Crafting recipes'!$A$6:$A$1005,0)),"MISSING ID")</x:f>
        <x:v>Material refinement</x:v>
      </x:c>
      <x:c r="L148" s="4" t="str">
        <x:f>IFERROR(INDEX('Material routes'!$K$6:$K$1505,MATCH(U148,'Material routes'!$A$6:$A$1505,0)),"MISSING ID")</x:f>
        <x:v>Proposal</x:v>
      </x:c>
      <x:c r="M148" s="4" t="str">
        <x:f>IFERROR(INDEX('Material routes'!$M$6:$M$1505,MATCH(U148,'Material routes'!$A$6:$A$1505,0)),"MISSING ID")</x:f>
        <x:v>Partial proposal</x:v>
      </x:c>
      <x:c r="N148" s="4" t="str">
        <x:f>IF(IFERROR(INDEX('Material routes'!$I$6:$I$1005,MATCH(U148,'Material routes'!$A$6:$A$1005,0)),"MISSING ID")=0,"",IFERROR(INDEX('Material routes'!$I$6:$I$1005,MATCH(U148,'Material routes'!$A$6:$A$1005,0)),"MISSING ID"))</x:f>
      </x:c>
      <x:c r="O148" s="4" t="str">
        <x:f>IFERROR(INDEX('Material routes'!$J$6:$J$1505,MATCH(U148,'Material routes'!$A$6:$A$1505,0)),"MISSING ID")</x:f>
        <x:v>Unspecified</x:v>
      </x:c>
      <x:c r="P148" s="4" t="str">
        <x:f>IF(IFERROR(INDEX('Material routes'!$I$6:$I$1005,MATCH(V148,'Material routes'!$A$6:$A$1005,0)),"MISSING ID")=0,"",IFERROR(INDEX('Material routes'!$I$6:$I$1005,MATCH(V148,'Material routes'!$A$6:$A$1005,0)),"MISSING ID"))</x:f>
      </x:c>
      <x:c r="Q148" s="4" t="str">
        <x:f>IFERROR(INDEX('Material routes'!$J$6:$J$1505,MATCH(V148,'Material routes'!$A$6:$A$1505,0)),"MISSING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routes'!$D$6:$D$1505,MATCH(U148,'Material routes'!$A$6:$A$1505,0)),"MISSING ID")</x:f>
        <x:v>proposal.branch.filled_binder</x:v>
      </x:c>
      <x:c r="T148" s="4" t="str">
        <x:f>IFERROR(INDEX('Material routes'!$D$6:$D$1505,MATCH(V148,'Material routes'!$A$6:$A$1505,0)),"MISSING ID")</x:f>
        <x:v>proposal.branch.husk_composite</x:v>
      </x:c>
      <x:c r="U148" s="4" t="str">
        <x:v>design.branch.branch.husk_composite.in.2</x:v>
      </x:c>
      <x:c r="V148" s="4" t="str">
        <x:v>design.branch.branch.husk_composite.out</x:v>
      </x:c>
    </x:row>
    <x:row r="149" ht="105" customHeight="1">
      <x:c r="A149" s="4" t="str">
        <x:f>IFERROR(INDEX('Material routes'!$E$6:$E$1505,MATCH(U149,'Material routes'!$A$6:$A$1505,0)),"MISSING ID")</x:f>
        <x:v>Filled faunal seal compound</x:v>
      </x:c>
      <x:c r="B149" s="4" t="str">
        <x:f>IFERROR(INDEX('Material routes'!$F$6:$F$1505,MATCH(U149,'Material routes'!$A$6:$A$1505,0)),"MISSING ID")</x:f>
        <x:v>T2</x:v>
      </x:c>
      <x:c r="C149" s="4" t="str">
        <x:f>IFERROR(INDEX('Material routes'!$H$6:$H$1505,MATCH(U149,'Material routes'!$A$6:$A$1505,0)),"MISSING ID")</x:f>
        <x:v>Chemical material</x:v>
      </x:c>
      <x:c r="D149" s="4" t="str">
        <x:f>IFERROR(INDEX('Material routes'!$G$6:$G$1505,MATCH(U149,'Material routes'!$A$6:$A$1505,0)),"MISSING ID")</x:f>
        <x:v>Processing agents</x:v>
      </x:c>
      <x:c r="E149" s="4" t="str">
        <x:f>IFERROR(INDEX('Material routes'!$C$6:$C$1505,MATCH(U149,'Material routes'!$A$6:$A$1505,0)),"MISSING ID")</x:f>
        <x:v>Ingredient candidate</x:v>
      </x:c>
      <x:c r="F149" s="4" t="str">
        <x:f>IFERROR(INDEX('Material routes'!$E$6:$E$1505,MATCH(V149,'Material routes'!$A$6:$A$1505,0)),"MISSING ID")</x:f>
        <x:v>Reinforced sealing sheet</x:v>
      </x:c>
      <x:c r="G149" s="4" t="str">
        <x:f>IFERROR(INDEX('Material routes'!$F$6:$F$1505,MATCH(V149,'Material routes'!$A$6:$A$1505,0)),"MISSING ID")</x:f>
        <x:v>T3</x:v>
      </x:c>
      <x:c r="H149" s="4" t="str">
        <x:f>IFERROR(INDEX('Material routes'!$H$6:$H$1505,MATCH(V149,'Material routes'!$A$6:$A$1505,0)),"MISSING ID")</x:f>
        <x:v>Processed material</x:v>
      </x:c>
      <x:c r="I149" s="4" t="str">
        <x:f>IFERROR(INDEX('Material routes'!$G$6:$G$1505,MATCH(V149,'Material routes'!$A$6:$A$1505,0)),"MISSING ID")</x:f>
        <x:v>Manufactured stock</x:v>
      </x:c>
      <x:c r="J149" s="4" t="str">
        <x:f>IFERROR(INDEX('Material routes'!$B$6:$B$1505,MATCH(U149,'Material routes'!$A$6:$A$1505,0)),"MISSING ID")</x:f>
        <x:v>design.branch.branch.sealing_sheet</x:v>
      </x:c>
      <x:c r="K149" s="4" t="str">
        <x:f>IFERROR(INDEX('Crafting recipes'!$C$6:$C$1005,MATCH(J149,'Crafting recipes'!$A$6:$A$1005,0)),"MISSING ID")</x:f>
        <x:v>Material refinement</x:v>
      </x:c>
      <x:c r="L149" s="4" t="str">
        <x:f>IFERROR(INDEX('Material routes'!$K$6:$K$1505,MATCH(U149,'Material routes'!$A$6:$A$1505,0)),"MISSING ID")</x:f>
        <x:v>Proposal</x:v>
      </x:c>
      <x:c r="M149" s="4" t="str">
        <x:f>IFERROR(INDEX('Material routes'!$M$6:$M$1505,MATCH(U149,'Material routes'!$A$6:$A$1505,0)),"MISSING ID")</x:f>
        <x:v>Partial proposal</x:v>
      </x:c>
      <x:c r="N149" s="4" t="str">
        <x:f>IF(IFERROR(INDEX('Material routes'!$I$6:$I$1005,MATCH(U149,'Material routes'!$A$6:$A$1005,0)),"MISSING ID")=0,"",IFERROR(INDEX('Material routes'!$I$6:$I$1005,MATCH(U149,'Material routes'!$A$6:$A$1005,0)),"MISSING ID"))</x:f>
      </x:c>
      <x:c r="O149" s="4" t="str">
        <x:f>IFERROR(INDEX('Material routes'!$J$6:$J$1505,MATCH(U149,'Material routes'!$A$6:$A$1505,0)),"MISSING ID")</x:f>
        <x:v>Unspecified</x:v>
      </x:c>
      <x:c r="P149" s="4" t="str">
        <x:f>IF(IFERROR(INDEX('Material routes'!$I$6:$I$1005,MATCH(V149,'Material routes'!$A$6:$A$1005,0)),"MISSING ID")=0,"",IFERROR(INDEX('Material routes'!$I$6:$I$1005,MATCH(V149,'Material routes'!$A$6:$A$1005,0)),"MISSING ID"))</x:f>
      </x:c>
      <x:c r="Q149" s="4" t="str">
        <x:f>IFERROR(INDEX('Material routes'!$J$6:$J$1505,MATCH(V149,'Material routes'!$A$6:$A$1505,0)),"MISSING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routes'!$D$6:$D$1505,MATCH(U149,'Material routes'!$A$6:$A$1505,0)),"MISSING ID")</x:f>
        <x:v>proposal.branch.filled_seal</x:v>
      </x:c>
      <x:c r="T149" s="4" t="str">
        <x:f>IFERROR(INDEX('Material routes'!$D$6:$D$1505,MATCH(V149,'Material routes'!$A$6:$A$1505,0)),"MISSING ID")</x:f>
        <x:v>proposal.branch.sealing_sheet</x:v>
      </x:c>
      <x:c r="U149" s="4" t="str">
        <x:v>design.branch.branch.sealing_sheet.in.1</x:v>
      </x:c>
      <x:c r="V149" s="4" t="str">
        <x:v>design.branch.branch.sealing_sheet.out</x:v>
      </x:c>
    </x:row>
    <x:row r="150" ht="105" customHeight="1">
      <x:c r="A150" s="4" t="str">
        <x:f>IFERROR(INDEX('Material routes'!$E$6:$E$1505,MATCH(U150,'Material routes'!$A$6:$A$1505,0)),"MISSING ID")</x:f>
        <x:v>Mica composite sheet</x:v>
      </x:c>
      <x:c r="B150" s="4" t="str">
        <x:f>IFERROR(INDEX('Material routes'!$F$6:$F$1505,MATCH(U150,'Material routes'!$A$6:$A$1505,0)),"MISSING ID")</x:f>
        <x:v>T2</x:v>
      </x:c>
      <x:c r="C150" s="4" t="str">
        <x:f>IFERROR(INDEX('Material routes'!$H$6:$H$1505,MATCH(U150,'Material routes'!$A$6:$A$1505,0)),"MISSING ID")</x:f>
        <x:v>Processed material</x:v>
      </x:c>
      <x:c r="D150" s="4" t="str">
        <x:f>IFERROR(INDEX('Material routes'!$G$6:$G$1505,MATCH(U150,'Material routes'!$A$6:$A$1505,0)),"MISSING ID")</x:f>
        <x:v>Manufactured stock</x:v>
      </x:c>
      <x:c r="E150" s="4" t="str">
        <x:f>IFERROR(INDEX('Material routes'!$C$6:$C$1505,MATCH(U150,'Material routes'!$A$6:$A$1505,0)),"MISSING ID")</x:f>
        <x:v>Ingredient candidate</x:v>
      </x:c>
      <x:c r="F150" s="4" t="str">
        <x:f>IFERROR(INDEX('Material routes'!$E$6:$E$1505,MATCH(V150,'Material routes'!$A$6:$A$1505,0)),"MISSING ID")</x:f>
        <x:v>Reinforced sealing sheet</x:v>
      </x:c>
      <x:c r="G150" s="4" t="str">
        <x:f>IFERROR(INDEX('Material routes'!$F$6:$F$1505,MATCH(V150,'Material routes'!$A$6:$A$1505,0)),"MISSING ID")</x:f>
        <x:v>T3</x:v>
      </x:c>
      <x:c r="H150" s="4" t="str">
        <x:f>IFERROR(INDEX('Material routes'!$H$6:$H$1505,MATCH(V150,'Material routes'!$A$6:$A$1505,0)),"MISSING ID")</x:f>
        <x:v>Processed material</x:v>
      </x:c>
      <x:c r="I150" s="4" t="str">
        <x:f>IFERROR(INDEX('Material routes'!$G$6:$G$1505,MATCH(V150,'Material routes'!$A$6:$A$1505,0)),"MISSING ID")</x:f>
        <x:v>Manufactured stock</x:v>
      </x:c>
      <x:c r="J150" s="4" t="str">
        <x:f>IFERROR(INDEX('Material routes'!$B$6:$B$1505,MATCH(U150,'Material routes'!$A$6:$A$1505,0)),"MISSING ID")</x:f>
        <x:v>design.branch.branch.sealing_sheet</x:v>
      </x:c>
      <x:c r="K150" s="4" t="str">
        <x:f>IFERROR(INDEX('Crafting recipes'!$C$6:$C$1005,MATCH(J150,'Crafting recipes'!$A$6:$A$1005,0)),"MISSING ID")</x:f>
        <x:v>Material refinement</x:v>
      </x:c>
      <x:c r="L150" s="4" t="str">
        <x:f>IFERROR(INDEX('Material routes'!$K$6:$K$1505,MATCH(U150,'Material routes'!$A$6:$A$1505,0)),"MISSING ID")</x:f>
        <x:v>Proposal</x:v>
      </x:c>
      <x:c r="M150" s="4" t="str">
        <x:f>IFERROR(INDEX('Material routes'!$M$6:$M$1505,MATCH(U150,'Material routes'!$A$6:$A$1505,0)),"MISSING ID")</x:f>
        <x:v>Partial proposal</x:v>
      </x:c>
      <x:c r="N150" s="4" t="str">
        <x:f>IF(IFERROR(INDEX('Material routes'!$I$6:$I$1005,MATCH(U150,'Material routes'!$A$6:$A$1005,0)),"MISSING ID")=0,"",IFERROR(INDEX('Material routes'!$I$6:$I$1005,MATCH(U150,'Material routes'!$A$6:$A$1005,0)),"MISSING ID"))</x:f>
      </x:c>
      <x:c r="O150" s="4" t="str">
        <x:f>IFERROR(INDEX('Material routes'!$J$6:$J$1505,MATCH(U150,'Material routes'!$A$6:$A$1505,0)),"MISSING ID")</x:f>
        <x:v>Unspecified</x:v>
      </x:c>
      <x:c r="P150" s="4" t="str">
        <x:f>IF(IFERROR(INDEX('Material routes'!$I$6:$I$1005,MATCH(V150,'Material routes'!$A$6:$A$1005,0)),"MISSING ID")=0,"",IFERROR(INDEX('Material routes'!$I$6:$I$1005,MATCH(V150,'Material routes'!$A$6:$A$1005,0)),"MISSING ID"))</x:f>
      </x:c>
      <x:c r="Q150" s="4" t="str">
        <x:f>IFERROR(INDEX('Material routes'!$J$6:$J$1505,MATCH(V150,'Material routes'!$A$6:$A$1505,0)),"MISSING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routes'!$D$6:$D$1505,MATCH(U150,'Material routes'!$A$6:$A$1505,0)),"MISSING ID")</x:f>
        <x:v>proposal.branch.mica_sheet</x:v>
      </x:c>
      <x:c r="T150" s="4" t="str">
        <x:f>IFERROR(INDEX('Material routes'!$D$6:$D$1505,MATCH(V150,'Material routes'!$A$6:$A$1505,0)),"MISSING ID")</x:f>
        <x:v>proposal.branch.sealing_sheet</x:v>
      </x:c>
      <x:c r="U150" s="4" t="str">
        <x:v>design.branch.branch.sealing_sheet.in.2</x:v>
      </x:c>
      <x:c r="V150" s="4" t="str">
        <x:v>design.branch.branch.sealing_sheet.out</x:v>
      </x:c>
    </x:row>
    <x:row r="151" ht="105" customHeight="1">
      <x:c r="A151" s="4" t="str">
        <x:f>IFERROR(INDEX('Material routes'!$E$6:$E$1505,MATCH(U151,'Material routes'!$A$6:$A$1505,0)),"MISSING ID")</x:f>
        <x:v>Flexible membrane-bonding compound</x:v>
      </x:c>
      <x:c r="B151" s="4" t="str">
        <x:f>IFERROR(INDEX('Material routes'!$F$6:$F$1505,MATCH(U151,'Material routes'!$A$6:$A$1505,0)),"MISSING ID")</x:f>
        <x:v>T2</x:v>
      </x:c>
      <x:c r="C151" s="4" t="str">
        <x:f>IFERROR(INDEX('Material routes'!$H$6:$H$1505,MATCH(U151,'Material routes'!$A$6:$A$1505,0)),"MISSING ID")</x:f>
        <x:v>Chemical material</x:v>
      </x:c>
      <x:c r="D151" s="4" t="str">
        <x:f>IFERROR(INDEX('Material routes'!$G$6:$G$1505,MATCH(U151,'Material routes'!$A$6:$A$1505,0)),"MISSING ID")</x:f>
        <x:v>Processing agents</x:v>
      </x:c>
      <x:c r="E151" s="4" t="str">
        <x:f>IFERROR(INDEX('Material routes'!$C$6:$C$1505,MATCH(U151,'Material routes'!$A$6:$A$1505,0)),"MISSING ID")</x:f>
        <x:v>Ingredient candidate</x:v>
      </x:c>
      <x:c r="F151" s="4" t="str">
        <x:f>IFERROR(INDEX('Material routes'!$E$6:$E$1505,MATCH(V151,'Material routes'!$A$6:$A$1505,0)),"MISSING ID")</x:f>
        <x:v>Reinforced sealing sheet</x:v>
      </x:c>
      <x:c r="G151" s="4" t="str">
        <x:f>IFERROR(INDEX('Material routes'!$F$6:$F$1505,MATCH(V151,'Material routes'!$A$6:$A$1505,0)),"MISSING ID")</x:f>
        <x:v>T3</x:v>
      </x:c>
      <x:c r="H151" s="4" t="str">
        <x:f>IFERROR(INDEX('Material routes'!$H$6:$H$1505,MATCH(V151,'Material routes'!$A$6:$A$1505,0)),"MISSING ID")</x:f>
        <x:v>Processed material</x:v>
      </x:c>
      <x:c r="I151" s="4" t="str">
        <x:f>IFERROR(INDEX('Material routes'!$G$6:$G$1505,MATCH(V151,'Material routes'!$A$6:$A$1505,0)),"MISSING ID")</x:f>
        <x:v>Manufactured stock</x:v>
      </x:c>
      <x:c r="J151" s="4" t="str">
        <x:f>IFERROR(INDEX('Material routes'!$B$6:$B$1505,MATCH(U151,'Material routes'!$A$6:$A$1505,0)),"MISSING ID")</x:f>
        <x:v>design.branch.branch.sealing_sheet</x:v>
      </x:c>
      <x:c r="K151" s="4" t="str">
        <x:f>IFERROR(INDEX('Crafting recipes'!$C$6:$C$1005,MATCH(J151,'Crafting recipes'!$A$6:$A$1005,0)),"MISSING ID")</x:f>
        <x:v>Material refinement</x:v>
      </x:c>
      <x:c r="L151" s="4" t="str">
        <x:f>IFERROR(INDEX('Material routes'!$K$6:$K$1505,MATCH(U151,'Material routes'!$A$6:$A$1505,0)),"MISSING ID")</x:f>
        <x:v>Proposal</x:v>
      </x:c>
      <x:c r="M151" s="4" t="str">
        <x:f>IFERROR(INDEX('Material routes'!$M$6:$M$1505,MATCH(U151,'Material routes'!$A$6:$A$1505,0)),"MISSING ID")</x:f>
        <x:v>Partial proposal</x:v>
      </x:c>
      <x:c r="N151" s="4" t="str">
        <x:f>IF(IFERROR(INDEX('Material routes'!$I$6:$I$1005,MATCH(U151,'Material routes'!$A$6:$A$1005,0)),"MISSING ID")=0,"",IFERROR(INDEX('Material routes'!$I$6:$I$1005,MATCH(U151,'Material routes'!$A$6:$A$1005,0)),"MISSING ID"))</x:f>
      </x:c>
      <x:c r="O151" s="4" t="str">
        <x:f>IFERROR(INDEX('Material routes'!$J$6:$J$1505,MATCH(U151,'Material routes'!$A$6:$A$1505,0)),"MISSING ID")</x:f>
        <x:v>Unspecified</x:v>
      </x:c>
      <x:c r="P151" s="4" t="str">
        <x:f>IF(IFERROR(INDEX('Material routes'!$I$6:$I$1005,MATCH(V151,'Material routes'!$A$6:$A$1005,0)),"MISSING ID")=0,"",IFERROR(INDEX('Material routes'!$I$6:$I$1005,MATCH(V151,'Material routes'!$A$6:$A$1005,0)),"MISSING ID"))</x:f>
      </x:c>
      <x:c r="Q151" s="4" t="str">
        <x:f>IFERROR(INDEX('Material routes'!$J$6:$J$1505,MATCH(V151,'Material routes'!$A$6:$A$1505,0)),"MISSING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routes'!$D$6:$D$1505,MATCH(U151,'Material routes'!$A$6:$A$1505,0)),"MISSING ID")</x:f>
        <x:v>proposal.branch.flex_bond</x:v>
      </x:c>
      <x:c r="T151" s="4" t="str">
        <x:f>IFERROR(INDEX('Material routes'!$D$6:$D$1505,MATCH(V151,'Material routes'!$A$6:$A$1505,0)),"MISSING ID")</x:f>
        <x:v>proposal.branch.sealing_sheet</x:v>
      </x:c>
      <x:c r="U151" s="4" t="str">
        <x:v>design.branch.branch.sealing_sheet.in.3</x:v>
      </x:c>
      <x:c r="V151" s="4" t="str">
        <x:v>design.branch.branch.sealing_sheet.out</x:v>
      </x:c>
    </x:row>
    <x:row r="152" ht="105" customHeight="1">
      <x:c r="A152" s="4" t="str">
        <x:f>IFERROR(INDEX('Material routes'!$E$6:$E$1505,MATCH(U152,'Material routes'!$A$6:$A$1505,0)),"MISSING ID")</x:f>
        <x:v>Husk-fiber paper</x:v>
      </x:c>
      <x:c r="B152" s="4" t="str">
        <x:f>IFERROR(INDEX('Material routes'!$F$6:$F$1505,MATCH(U152,'Material routes'!$A$6:$A$1505,0)),"MISSING ID")</x:f>
        <x:v>T2</x:v>
      </x:c>
      <x:c r="C152" s="4" t="str">
        <x:f>IFERROR(INDEX('Material routes'!$H$6:$H$1505,MATCH(U152,'Material routes'!$A$6:$A$1505,0)),"MISSING ID")</x:f>
        <x:v>Processed material</x:v>
      </x:c>
      <x:c r="D152" s="4" t="str">
        <x:f>IFERROR(INDEX('Material routes'!$G$6:$G$1505,MATCH(U152,'Material routes'!$A$6:$A$1505,0)),"MISSING ID")</x:f>
        <x:v>Crafting components</x:v>
      </x:c>
      <x:c r="E152" s="4" t="str">
        <x:f>IFERROR(INDEX('Material routes'!$C$6:$C$1505,MATCH(U152,'Material routes'!$A$6:$A$1505,0)),"MISSING ID")</x:f>
        <x:v>Ingredient candidate</x:v>
      </x:c>
      <x:c r="F152" s="4" t="str">
        <x:f>IFERROR(INDEX('Material routes'!$E$6:$E$1505,MATCH(V152,'Material routes'!$A$6:$A$1505,0)),"MISSING ID")</x:f>
        <x:v>Finished decorative husk stock</x:v>
      </x:c>
      <x:c r="G152" s="4" t="str">
        <x:f>IFERROR(INDEX('Material routes'!$F$6:$F$1505,MATCH(V152,'Material routes'!$A$6:$A$1505,0)),"MISSING ID")</x:f>
        <x:v>T3</x:v>
      </x:c>
      <x:c r="H152" s="4" t="str">
        <x:f>IFERROR(INDEX('Material routes'!$H$6:$H$1505,MATCH(V152,'Material routes'!$A$6:$A$1505,0)),"MISSING ID")</x:f>
        <x:v>Processed material</x:v>
      </x:c>
      <x:c r="I152" s="4" t="str">
        <x:f>IFERROR(INDEX('Material routes'!$G$6:$G$1505,MATCH(V152,'Material routes'!$A$6:$A$1505,0)),"MISSING ID")</x:f>
        <x:v>Manufactured stock</x:v>
      </x:c>
      <x:c r="J152" s="4" t="str">
        <x:f>IFERROR(INDEX('Material routes'!$B$6:$B$1505,MATCH(U152,'Material routes'!$A$6:$A$1505,0)),"MISSING ID")</x:f>
        <x:v>design.branch.branch.decorative_husk</x:v>
      </x:c>
      <x:c r="K152" s="4" t="str">
        <x:f>IFERROR(INDEX('Crafting recipes'!$C$6:$C$1005,MATCH(J152,'Crafting recipes'!$A$6:$A$1005,0)),"MISSING ID")</x:f>
        <x:v>Material refinement</x:v>
      </x:c>
      <x:c r="L152" s="4" t="str">
        <x:f>IFERROR(INDEX('Material routes'!$K$6:$K$1505,MATCH(U152,'Material routes'!$A$6:$A$1505,0)),"MISSING ID")</x:f>
        <x:v>Proposal</x:v>
      </x:c>
      <x:c r="M152" s="4" t="str">
        <x:f>IFERROR(INDEX('Material routes'!$M$6:$M$1505,MATCH(U152,'Material routes'!$A$6:$A$1505,0)),"MISSING ID")</x:f>
        <x:v>Partial proposal</x:v>
      </x:c>
      <x:c r="N152" s="4" t="str">
        <x:f>IF(IFERROR(INDEX('Material routes'!$I$6:$I$1005,MATCH(U152,'Material routes'!$A$6:$A$1005,0)),"MISSING ID")=0,"",IFERROR(INDEX('Material routes'!$I$6:$I$1005,MATCH(U152,'Material routes'!$A$6:$A$1005,0)),"MISSING ID"))</x:f>
      </x:c>
      <x:c r="O152" s="4" t="str">
        <x:f>IFERROR(INDEX('Material routes'!$J$6:$J$1505,MATCH(U152,'Material routes'!$A$6:$A$1505,0)),"MISSING ID")</x:f>
        <x:v>Unspecified</x:v>
      </x:c>
      <x:c r="P152" s="4" t="str">
        <x:f>IF(IFERROR(INDEX('Material routes'!$I$6:$I$1005,MATCH(V152,'Material routes'!$A$6:$A$1005,0)),"MISSING ID")=0,"",IFERROR(INDEX('Material routes'!$I$6:$I$1005,MATCH(V152,'Material routes'!$A$6:$A$1005,0)),"MISSING ID"))</x:f>
      </x:c>
      <x:c r="Q152" s="4" t="str">
        <x:f>IFERROR(INDEX('Material routes'!$J$6:$J$1505,MATCH(V152,'Material routes'!$A$6:$A$1505,0)),"MISSING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routes'!$D$6:$D$1505,MATCH(U152,'Material routes'!$A$6:$A$1505,0)),"MISSING ID")</x:f>
        <x:v>proposal.bio.husk_paper</x:v>
      </x:c>
      <x:c r="T152" s="4" t="str">
        <x:f>IFERROR(INDEX('Material routes'!$D$6:$D$1505,MATCH(V152,'Material routes'!$A$6:$A$1505,0)),"MISSING ID")</x:f>
        <x:v>proposal.branch.decorative_husk</x:v>
      </x:c>
      <x:c r="U152" s="4" t="str">
        <x:v>design.branch.branch.decorative_husk.in.1</x:v>
      </x:c>
      <x:c r="V152" s="4" t="str">
        <x:v>design.branch.branch.decorative_husk.out</x:v>
      </x:c>
    </x:row>
    <x:row r="153" ht="105" customHeight="1">
      <x:c r="A153" s="4" t="str">
        <x:f>IFERROR(INDEX('Material routes'!$E$6:$E$1505,MATCH(U153,'Material routes'!$A$6:$A$1505,0)),"MISSING ID")</x:f>
        <x:v>Mineral pigment coating</x:v>
      </x:c>
      <x:c r="B153" s="4" t="str">
        <x:f>IFERROR(INDEX('Material routes'!$F$6:$F$1505,MATCH(U153,'Material routes'!$A$6:$A$1505,0)),"MISSING ID")</x:f>
        <x:v>T2</x:v>
      </x:c>
      <x:c r="C153" s="4" t="str">
        <x:f>IFERROR(INDEX('Material routes'!$H$6:$H$1505,MATCH(U153,'Material routes'!$A$6:$A$1505,0)),"MISSING ID")</x:f>
        <x:v>Processed material</x:v>
      </x:c>
      <x:c r="D153" s="4" t="str">
        <x:f>IFERROR(INDEX('Material routes'!$G$6:$G$1505,MATCH(U153,'Material routes'!$A$6:$A$1505,0)),"MISSING ID")</x:f>
        <x:v>Manufactured stock</x:v>
      </x:c>
      <x:c r="E153" s="4" t="str">
        <x:f>IFERROR(INDEX('Material routes'!$C$6:$C$1505,MATCH(U153,'Material routes'!$A$6:$A$1505,0)),"MISSING ID")</x:f>
        <x:v>Ingredient candidate</x:v>
      </x:c>
      <x:c r="F153" s="4" t="str">
        <x:f>IFERROR(INDEX('Material routes'!$E$6:$E$1505,MATCH(V153,'Material routes'!$A$6:$A$1505,0)),"MISSING ID")</x:f>
        <x:v>Finished decorative husk stock</x:v>
      </x:c>
      <x:c r="G153" s="4" t="str">
        <x:f>IFERROR(INDEX('Material routes'!$F$6:$F$1505,MATCH(V153,'Material routes'!$A$6:$A$1505,0)),"MISSING ID")</x:f>
        <x:v>T3</x:v>
      </x:c>
      <x:c r="H153" s="4" t="str">
        <x:f>IFERROR(INDEX('Material routes'!$H$6:$H$1505,MATCH(V153,'Material routes'!$A$6:$A$1505,0)),"MISSING ID")</x:f>
        <x:v>Processed material</x:v>
      </x:c>
      <x:c r="I153" s="4" t="str">
        <x:f>IFERROR(INDEX('Material routes'!$G$6:$G$1505,MATCH(V153,'Material routes'!$A$6:$A$1505,0)),"MISSING ID")</x:f>
        <x:v>Manufactured stock</x:v>
      </x:c>
      <x:c r="J153" s="4" t="str">
        <x:f>IFERROR(INDEX('Material routes'!$B$6:$B$1505,MATCH(U153,'Material routes'!$A$6:$A$1505,0)),"MISSING ID")</x:f>
        <x:v>design.branch.branch.decorative_husk</x:v>
      </x:c>
      <x:c r="K153" s="4" t="str">
        <x:f>IFERROR(INDEX('Crafting recipes'!$C$6:$C$1005,MATCH(J153,'Crafting recipes'!$A$6:$A$1005,0)),"MISSING ID")</x:f>
        <x:v>Material refinement</x:v>
      </x:c>
      <x:c r="L153" s="4" t="str">
        <x:f>IFERROR(INDEX('Material routes'!$K$6:$K$1505,MATCH(U153,'Material routes'!$A$6:$A$1505,0)),"MISSING ID")</x:f>
        <x:v>Proposal</x:v>
      </x:c>
      <x:c r="M153" s="4" t="str">
        <x:f>IFERROR(INDEX('Material routes'!$M$6:$M$1505,MATCH(U153,'Material routes'!$A$6:$A$1505,0)),"MISSING ID")</x:f>
        <x:v>Partial proposal</x:v>
      </x:c>
      <x:c r="N153" s="4" t="str">
        <x:f>IF(IFERROR(INDEX('Material routes'!$I$6:$I$1005,MATCH(U153,'Material routes'!$A$6:$A$1005,0)),"MISSING ID")=0,"",IFERROR(INDEX('Material routes'!$I$6:$I$1005,MATCH(U153,'Material routes'!$A$6:$A$1005,0)),"MISSING ID"))</x:f>
      </x:c>
      <x:c r="O153" s="4" t="str">
        <x:f>IFERROR(INDEX('Material routes'!$J$6:$J$1505,MATCH(U153,'Material routes'!$A$6:$A$1505,0)),"MISSING ID")</x:f>
        <x:v>Unspecified</x:v>
      </x:c>
      <x:c r="P153" s="4" t="str">
        <x:f>IF(IFERROR(INDEX('Material routes'!$I$6:$I$1005,MATCH(V153,'Material routes'!$A$6:$A$1005,0)),"MISSING ID")=0,"",IFERROR(INDEX('Material routes'!$I$6:$I$1005,MATCH(V153,'Material routes'!$A$6:$A$1005,0)),"MISSING ID"))</x:f>
      </x:c>
      <x:c r="Q153" s="4" t="str">
        <x:f>IFERROR(INDEX('Material routes'!$J$6:$J$1505,MATCH(V153,'Material routes'!$A$6:$A$1505,0)),"MISSING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routes'!$D$6:$D$1505,MATCH(U153,'Material routes'!$A$6:$A$1505,0)),"MISSING ID")</x:f>
        <x:v>proposal.branch.pigment_coating</x:v>
      </x:c>
      <x:c r="T153" s="4" t="str">
        <x:f>IFERROR(INDEX('Material routes'!$D$6:$D$1505,MATCH(V153,'Material routes'!$A$6:$A$1505,0)),"MISSING ID")</x:f>
        <x:v>proposal.branch.decorative_husk</x:v>
      </x:c>
      <x:c r="U153" s="4" t="str">
        <x:v>design.branch.branch.decorative_husk.in.2</x:v>
      </x:c>
      <x:c r="V153" s="4" t="str">
        <x:v>design.branch.branch.decorative_husk.out</x:v>
      </x:c>
    </x:row>
    <x:row r="154" ht="105" customHeight="1">
      <x:c r="A154" s="4" t="str">
        <x:f>IFERROR(INDEX('Material routes'!$E$6:$E$1505,MATCH(U154,'Material routes'!$A$6:$A$1505,0)),"MISSING ID")</x:f>
        <x:v>Filled faunal seal compound</x:v>
      </x:c>
      <x:c r="B154" s="4" t="str">
        <x:f>IFERROR(INDEX('Material routes'!$F$6:$F$1505,MATCH(U154,'Material routes'!$A$6:$A$1505,0)),"MISSING ID")</x:f>
        <x:v>T2</x:v>
      </x:c>
      <x:c r="C154" s="4" t="str">
        <x:f>IFERROR(INDEX('Material routes'!$H$6:$H$1505,MATCH(U154,'Material routes'!$A$6:$A$1505,0)),"MISSING ID")</x:f>
        <x:v>Chemical material</x:v>
      </x:c>
      <x:c r="D154" s="4" t="str">
        <x:f>IFERROR(INDEX('Material routes'!$G$6:$G$1505,MATCH(U154,'Material routes'!$A$6:$A$1505,0)),"MISSING ID")</x:f>
        <x:v>Processing agents</x:v>
      </x:c>
      <x:c r="E154" s="4" t="str">
        <x:f>IFERROR(INDEX('Material routes'!$C$6:$C$1505,MATCH(U154,'Material routes'!$A$6:$A$1505,0)),"MISSING ID")</x:f>
        <x:v>Ingredient candidate</x:v>
      </x:c>
      <x:c r="F154" s="4" t="str">
        <x:f>IFERROR(INDEX('Material routes'!$E$6:$E$1505,MATCH(V154,'Material routes'!$A$6:$A$1505,0)),"MISSING ID")</x:f>
        <x:v>Canister joint sealant</x:v>
      </x:c>
      <x:c r="G154" s="4" t="str">
        <x:f>IFERROR(INDEX('Material routes'!$F$6:$F$1505,MATCH(V154,'Material routes'!$A$6:$A$1505,0)),"MISSING ID")</x:f>
        <x:v>T3</x:v>
      </x:c>
      <x:c r="H154" s="4" t="str">
        <x:f>IFERROR(INDEX('Material routes'!$H$6:$H$1505,MATCH(V154,'Material routes'!$A$6:$A$1505,0)),"MISSING ID")</x:f>
        <x:v>Chemical material</x:v>
      </x:c>
      <x:c r="I154" s="4" t="str">
        <x:f>IFERROR(INDEX('Material routes'!$G$6:$G$1505,MATCH(V154,'Material routes'!$A$6:$A$1505,0)),"MISSING ID")</x:f>
        <x:v>Crafting components</x:v>
      </x:c>
      <x:c r="J154" s="4" t="str">
        <x:f>IFERROR(INDEX('Material routes'!$B$6:$B$1505,MATCH(U154,'Material routes'!$A$6:$A$1505,0)),"MISSING ID")</x:f>
        <x:v>design.branch.canister.sealant</x:v>
      </x:c>
      <x:c r="K154" s="4" t="str">
        <x:f>IFERROR(INDEX('Crafting recipes'!$C$6:$C$1005,MATCH(J154,'Crafting recipes'!$A$6:$A$1005,0)),"MISSING ID")</x:f>
        <x:v>Material refinement</x:v>
      </x:c>
      <x:c r="L154" s="4" t="str">
        <x:f>IFERROR(INDEX('Material routes'!$K$6:$K$1505,MATCH(U154,'Material routes'!$A$6:$A$1505,0)),"MISSING ID")</x:f>
        <x:v>Proposal</x:v>
      </x:c>
      <x:c r="M154" s="4" t="str">
        <x:f>IFERROR(INDEX('Material routes'!$M$6:$M$1505,MATCH(U154,'Material routes'!$A$6:$A$1505,0)),"MISSING ID")</x:f>
        <x:v>Partial proposal</x:v>
      </x:c>
      <x:c r="N154" s="4" t="str">
        <x:f>IF(IFERROR(INDEX('Material routes'!$I$6:$I$1005,MATCH(U154,'Material routes'!$A$6:$A$1005,0)),"MISSING ID")=0,"",IFERROR(INDEX('Material routes'!$I$6:$I$1005,MATCH(U154,'Material routes'!$A$6:$A$1005,0)),"MISSING ID"))</x:f>
      </x:c>
      <x:c r="O154" s="4" t="str">
        <x:f>IFERROR(INDEX('Material routes'!$J$6:$J$1505,MATCH(U154,'Material routes'!$A$6:$A$1505,0)),"MISSING ID")</x:f>
        <x:v>Unspecified</x:v>
      </x:c>
      <x:c r="P154" s="4" t="str">
        <x:f>IF(IFERROR(INDEX('Material routes'!$I$6:$I$1005,MATCH(V154,'Material routes'!$A$6:$A$1005,0)),"MISSING ID")=0,"",IFERROR(INDEX('Material routes'!$I$6:$I$1005,MATCH(V154,'Material routes'!$A$6:$A$1005,0)),"MISSING ID"))</x:f>
      </x:c>
      <x:c r="Q154" s="4" t="str">
        <x:f>IFERROR(INDEX('Material routes'!$J$6:$J$1505,MATCH(V154,'Material routes'!$A$6:$A$1505,0)),"MISSING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routes'!$D$6:$D$1505,MATCH(U154,'Material routes'!$A$6:$A$1505,0)),"MISSING ID")</x:f>
        <x:v>proposal.branch.filled_seal</x:v>
      </x:c>
      <x:c r="T154" s="4" t="str">
        <x:f>IFERROR(INDEX('Material routes'!$D$6:$D$1505,MATCH(V154,'Material routes'!$A$6:$A$1505,0)),"MISSING ID")</x:f>
        <x:v>proposal.canister.sealant</x:v>
      </x:c>
      <x:c r="U154" s="4" t="str">
        <x:v>design.branch.canister.sealant.in.1</x:v>
      </x:c>
      <x:c r="V154" s="4" t="str">
        <x:v>design.branch.canister.sealant.out</x:v>
      </x:c>
    </x:row>
    <x:row r="155" ht="105" customHeight="1">
      <x:c r="A155" s="4" t="str">
        <x:f>IFERROR(INDEX('Material routes'!$E$6:$E$1505,MATCH(U155,'Material routes'!$A$6:$A$1505,0)),"MISSING ID")</x:f>
        <x:v>Flexible membrane-bonding compound</x:v>
      </x:c>
      <x:c r="B155" s="4" t="str">
        <x:f>IFERROR(INDEX('Material routes'!$F$6:$F$1505,MATCH(U155,'Material routes'!$A$6:$A$1505,0)),"MISSING ID")</x:f>
        <x:v>T2</x:v>
      </x:c>
      <x:c r="C155" s="4" t="str">
        <x:f>IFERROR(INDEX('Material routes'!$H$6:$H$1505,MATCH(U155,'Material routes'!$A$6:$A$1505,0)),"MISSING ID")</x:f>
        <x:v>Chemical material</x:v>
      </x:c>
      <x:c r="D155" s="4" t="str">
        <x:f>IFERROR(INDEX('Material routes'!$G$6:$G$1505,MATCH(U155,'Material routes'!$A$6:$A$1505,0)),"MISSING ID")</x:f>
        <x:v>Processing agents</x:v>
      </x:c>
      <x:c r="E155" s="4" t="str">
        <x:f>IFERROR(INDEX('Material routes'!$C$6:$C$1505,MATCH(U155,'Material routes'!$A$6:$A$1505,0)),"MISSING ID")</x:f>
        <x:v>Ingredient candidate</x:v>
      </x:c>
      <x:c r="F155" s="4" t="str">
        <x:f>IFERROR(INDEX('Material routes'!$E$6:$E$1505,MATCH(V155,'Material routes'!$A$6:$A$1505,0)),"MISSING ID")</x:f>
        <x:v>Canister joint sealant</x:v>
      </x:c>
      <x:c r="G155" s="4" t="str">
        <x:f>IFERROR(INDEX('Material routes'!$F$6:$F$1505,MATCH(V155,'Material routes'!$A$6:$A$1505,0)),"MISSING ID")</x:f>
        <x:v>T3</x:v>
      </x:c>
      <x:c r="H155" s="4" t="str">
        <x:f>IFERROR(INDEX('Material routes'!$H$6:$H$1505,MATCH(V155,'Material routes'!$A$6:$A$1505,0)),"MISSING ID")</x:f>
        <x:v>Chemical material</x:v>
      </x:c>
      <x:c r="I155" s="4" t="str">
        <x:f>IFERROR(INDEX('Material routes'!$G$6:$G$1505,MATCH(V155,'Material routes'!$A$6:$A$1505,0)),"MISSING ID")</x:f>
        <x:v>Crafting components</x:v>
      </x:c>
      <x:c r="J155" s="4" t="str">
        <x:f>IFERROR(INDEX('Material routes'!$B$6:$B$1505,MATCH(U155,'Material routes'!$A$6:$A$1505,0)),"MISSING ID")</x:f>
        <x:v>design.branch.canister.sealant</x:v>
      </x:c>
      <x:c r="K155" s="4" t="str">
        <x:f>IFERROR(INDEX('Crafting recipes'!$C$6:$C$1005,MATCH(J155,'Crafting recipes'!$A$6:$A$1005,0)),"MISSING ID")</x:f>
        <x:v>Material refinement</x:v>
      </x:c>
      <x:c r="L155" s="4" t="str">
        <x:f>IFERROR(INDEX('Material routes'!$K$6:$K$1505,MATCH(U155,'Material routes'!$A$6:$A$1505,0)),"MISSING ID")</x:f>
        <x:v>Proposal</x:v>
      </x:c>
      <x:c r="M155" s="4" t="str">
        <x:f>IFERROR(INDEX('Material routes'!$M$6:$M$1505,MATCH(U155,'Material routes'!$A$6:$A$1505,0)),"MISSING ID")</x:f>
        <x:v>Partial proposal</x:v>
      </x:c>
      <x:c r="N155" s="4" t="str">
        <x:f>IF(IFERROR(INDEX('Material routes'!$I$6:$I$1005,MATCH(U155,'Material routes'!$A$6:$A$1005,0)),"MISSING ID")=0,"",IFERROR(INDEX('Material routes'!$I$6:$I$1005,MATCH(U155,'Material routes'!$A$6:$A$1005,0)),"MISSING ID"))</x:f>
      </x:c>
      <x:c r="O155" s="4" t="str">
        <x:f>IFERROR(INDEX('Material routes'!$J$6:$J$1505,MATCH(U155,'Material routes'!$A$6:$A$1505,0)),"MISSING ID")</x:f>
        <x:v>Unspecified</x:v>
      </x:c>
      <x:c r="P155" s="4" t="str">
        <x:f>IF(IFERROR(INDEX('Material routes'!$I$6:$I$1005,MATCH(V155,'Material routes'!$A$6:$A$1005,0)),"MISSING ID")=0,"",IFERROR(INDEX('Material routes'!$I$6:$I$1005,MATCH(V155,'Material routes'!$A$6:$A$1005,0)),"MISSING ID"))</x:f>
      </x:c>
      <x:c r="Q155" s="4" t="str">
        <x:f>IFERROR(INDEX('Material routes'!$J$6:$J$1505,MATCH(V155,'Material routes'!$A$6:$A$1505,0)),"MISSING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routes'!$D$6:$D$1505,MATCH(U155,'Material routes'!$A$6:$A$1505,0)),"MISSING ID")</x:f>
        <x:v>proposal.branch.flex_bond</x:v>
      </x:c>
      <x:c r="T155" s="4" t="str">
        <x:f>IFERROR(INDEX('Material routes'!$D$6:$D$1505,MATCH(V155,'Material routes'!$A$6:$A$1505,0)),"MISSING ID")</x:f>
        <x:v>proposal.canister.sealant</x:v>
      </x:c>
      <x:c r="U155" s="4" t="str">
        <x:v>design.branch.canister.sealant.in.2</x:v>
      </x:c>
      <x:c r="V155" s="4" t="str">
        <x:v>design.branch.canister.sealant.out</x:v>
      </x:c>
    </x:row>
    <x:row r="156" ht="105" customHeight="1">
      <x:c r="A156" s="4" t="str">
        <x:f>IFERROR(INDEX('Material routes'!$E$6:$E$1505,MATCH(U156,'Material routes'!$A$6:$A$1505,0)),"MISSING ID")</x:f>
        <x:v>Steel-faced shell composite</x:v>
      </x:c>
      <x:c r="B156" s="4" t="str">
        <x:f>IFERROR(INDEX('Material routes'!$F$6:$F$1505,MATCH(U156,'Material routes'!$A$6:$A$1505,0)),"MISSING ID")</x:f>
        <x:v>T3</x:v>
      </x:c>
      <x:c r="C156" s="4" t="str">
        <x:f>IFERROR(INDEX('Material routes'!$H$6:$H$1505,MATCH(U156,'Material routes'!$A$6:$A$1505,0)),"MISSING ID")</x:f>
        <x:v>Processed material</x:v>
      </x:c>
      <x:c r="D156" s="4" t="str">
        <x:f>IFERROR(INDEX('Material routes'!$G$6:$G$1505,MATCH(U156,'Material routes'!$A$6:$A$1505,0)),"MISSING ID")</x:f>
        <x:v>Manufactured stock</x:v>
      </x:c>
      <x:c r="E156" s="4" t="str">
        <x:f>IFERROR(INDEX('Material routes'!$C$6:$C$1505,MATCH(U156,'Material routes'!$A$6:$A$1505,0)),"MISSING ID")</x:f>
        <x:v>Ingredient candidate</x:v>
      </x:c>
      <x:c r="F156" s="4" t="str">
        <x:f>IFERROR(INDEX('Material routes'!$E$6:$E$1505,MATCH(V156,'Material routes'!$A$6:$A$1505,0)),"MISSING ID")</x:f>
        <x:v>Layered protective composite stock</x:v>
      </x:c>
      <x:c r="G156" s="4" t="str">
        <x:f>IFERROR(INDEX('Material routes'!$F$6:$F$1505,MATCH(V156,'Material routes'!$A$6:$A$1505,0)),"MISSING ID")</x:f>
        <x:v>T4</x:v>
      </x:c>
      <x:c r="H156" s="4" t="str">
        <x:f>IFERROR(INDEX('Material routes'!$H$6:$H$1505,MATCH(V156,'Material routes'!$A$6:$A$1505,0)),"MISSING ID")</x:f>
        <x:v>Processed material</x:v>
      </x:c>
      <x:c r="I156" s="4" t="str">
        <x:f>IFERROR(INDEX('Material routes'!$G$6:$G$1505,MATCH(V156,'Material routes'!$A$6:$A$1505,0)),"MISSING ID")</x:f>
        <x:v>Manufactured stock</x:v>
      </x:c>
      <x:c r="J156" s="4" t="str">
        <x:f>IFERROR(INDEX('Material routes'!$B$6:$B$1505,MATCH(U156,'Material routes'!$A$6:$A$1505,0)),"MISSING ID")</x:f>
        <x:v>design.branch.branch.protective_stock</x:v>
      </x:c>
      <x:c r="K156" s="4" t="str">
        <x:f>IFERROR(INDEX('Crafting recipes'!$C$6:$C$1005,MATCH(J156,'Crafting recipes'!$A$6:$A$1005,0)),"MISSING ID")</x:f>
        <x:v>Material refinement</x:v>
      </x:c>
      <x:c r="L156" s="4" t="str">
        <x:f>IFERROR(INDEX('Material routes'!$K$6:$K$1505,MATCH(U156,'Material routes'!$A$6:$A$1505,0)),"MISSING ID")</x:f>
        <x:v>Proposal</x:v>
      </x:c>
      <x:c r="M156" s="4" t="str">
        <x:f>IFERROR(INDEX('Material routes'!$M$6:$M$1505,MATCH(U156,'Material routes'!$A$6:$A$1505,0)),"MISSING ID")</x:f>
        <x:v>Partial proposal</x:v>
      </x:c>
      <x:c r="N156" s="4" t="str">
        <x:f>IF(IFERROR(INDEX('Material routes'!$I$6:$I$1005,MATCH(U156,'Material routes'!$A$6:$A$1005,0)),"MISSING ID")=0,"",IFERROR(INDEX('Material routes'!$I$6:$I$1005,MATCH(U156,'Material routes'!$A$6:$A$1005,0)),"MISSING ID"))</x:f>
      </x:c>
      <x:c r="O156" s="4" t="str">
        <x:f>IFERROR(INDEX('Material routes'!$J$6:$J$1505,MATCH(U156,'Material routes'!$A$6:$A$1505,0)),"MISSING ID")</x:f>
        <x:v>Unspecified</x:v>
      </x:c>
      <x:c r="P156" s="4" t="str">
        <x:f>IF(IFERROR(INDEX('Material routes'!$I$6:$I$1005,MATCH(V156,'Material routes'!$A$6:$A$1005,0)),"MISSING ID")=0,"",IFERROR(INDEX('Material routes'!$I$6:$I$1005,MATCH(V156,'Material routes'!$A$6:$A$1005,0)),"MISSING ID"))</x:f>
      </x:c>
      <x:c r="Q156" s="4" t="str">
        <x:f>IFERROR(INDEX('Material routes'!$J$6:$J$1505,MATCH(V156,'Material routes'!$A$6:$A$1505,0)),"MISSING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routes'!$D$6:$D$1505,MATCH(U156,'Material routes'!$A$6:$A$1505,0)),"MISSING ID")</x:f>
        <x:v>proposal.branch.steel_shell</x:v>
      </x:c>
      <x:c r="T156" s="4" t="str">
        <x:f>IFERROR(INDEX('Material routes'!$D$6:$D$1505,MATCH(V156,'Material routes'!$A$6:$A$1505,0)),"MISSING ID")</x:f>
        <x:v>proposal.branch.protective_stock</x:v>
      </x:c>
      <x:c r="U156" s="4" t="str">
        <x:v>design.branch.branch.protective_stock.in.1</x:v>
      </x:c>
      <x:c r="V156" s="4" t="str">
        <x:v>design.branch.branch.protective_stock.out</x:v>
      </x:c>
    </x:row>
    <x:row r="157" ht="105" customHeight="1">
      <x:c r="A157" s="4" t="str">
        <x:f>IFERROR(INDEX('Material routes'!$E$6:$E$1505,MATCH(U157,'Material routes'!$A$6:$A$1505,0)),"MISSING ID")</x:f>
        <x:v>Bonded ceramic-shell composite</x:v>
      </x:c>
      <x:c r="B157" s="4" t="str">
        <x:f>IFERROR(INDEX('Material routes'!$F$6:$F$1505,MATCH(U157,'Material routes'!$A$6:$A$1505,0)),"MISSING ID")</x:f>
        <x:v>T3</x:v>
      </x:c>
      <x:c r="C157" s="4" t="str">
        <x:f>IFERROR(INDEX('Material routes'!$H$6:$H$1505,MATCH(U157,'Material routes'!$A$6:$A$1505,0)),"MISSING ID")</x:f>
        <x:v>Processed material</x:v>
      </x:c>
      <x:c r="D157" s="4" t="str">
        <x:f>IFERROR(INDEX('Material routes'!$G$6:$G$1505,MATCH(U157,'Material routes'!$A$6:$A$1505,0)),"MISSING ID")</x:f>
        <x:v>Manufactured stock</x:v>
      </x:c>
      <x:c r="E157" s="4" t="str">
        <x:f>IFERROR(INDEX('Material routes'!$C$6:$C$1505,MATCH(U157,'Material routes'!$A$6:$A$1505,0)),"MISSING ID")</x:f>
        <x:v>Ingredient candidate</x:v>
      </x:c>
      <x:c r="F157" s="4" t="str">
        <x:f>IFERROR(INDEX('Material routes'!$E$6:$E$1505,MATCH(V157,'Material routes'!$A$6:$A$1505,0)),"MISSING ID")</x:f>
        <x:v>Layered protective composite stock</x:v>
      </x:c>
      <x:c r="G157" s="4" t="str">
        <x:f>IFERROR(INDEX('Material routes'!$F$6:$F$1505,MATCH(V157,'Material routes'!$A$6:$A$1505,0)),"MISSING ID")</x:f>
        <x:v>T4</x:v>
      </x:c>
      <x:c r="H157" s="4" t="str">
        <x:f>IFERROR(INDEX('Material routes'!$H$6:$H$1505,MATCH(V157,'Material routes'!$A$6:$A$1505,0)),"MISSING ID")</x:f>
        <x:v>Processed material</x:v>
      </x:c>
      <x:c r="I157" s="4" t="str">
        <x:f>IFERROR(INDEX('Material routes'!$G$6:$G$1505,MATCH(V157,'Material routes'!$A$6:$A$1505,0)),"MISSING ID")</x:f>
        <x:v>Manufactured stock</x:v>
      </x:c>
      <x:c r="J157" s="4" t="str">
        <x:f>IFERROR(INDEX('Material routes'!$B$6:$B$1505,MATCH(U157,'Material routes'!$A$6:$A$1505,0)),"MISSING ID")</x:f>
        <x:v>design.branch.branch.protective_stock</x:v>
      </x:c>
      <x:c r="K157" s="4" t="str">
        <x:f>IFERROR(INDEX('Crafting recipes'!$C$6:$C$1005,MATCH(J157,'Crafting recipes'!$A$6:$A$1005,0)),"MISSING ID")</x:f>
        <x:v>Material refinement</x:v>
      </x:c>
      <x:c r="L157" s="4" t="str">
        <x:f>IFERROR(INDEX('Material routes'!$K$6:$K$1505,MATCH(U157,'Material routes'!$A$6:$A$1505,0)),"MISSING ID")</x:f>
        <x:v>Proposal</x:v>
      </x:c>
      <x:c r="M157" s="4" t="str">
        <x:f>IFERROR(INDEX('Material routes'!$M$6:$M$1505,MATCH(U157,'Material routes'!$A$6:$A$1505,0)),"MISSING ID")</x:f>
        <x:v>Partial proposal</x:v>
      </x:c>
      <x:c r="N157" s="4" t="str">
        <x:f>IF(IFERROR(INDEX('Material routes'!$I$6:$I$1005,MATCH(U157,'Material routes'!$A$6:$A$1005,0)),"MISSING ID")=0,"",IFERROR(INDEX('Material routes'!$I$6:$I$1005,MATCH(U157,'Material routes'!$A$6:$A$1005,0)),"MISSING ID"))</x:f>
      </x:c>
      <x:c r="O157" s="4" t="str">
        <x:f>IFERROR(INDEX('Material routes'!$J$6:$J$1505,MATCH(U157,'Material routes'!$A$6:$A$1505,0)),"MISSING ID")</x:f>
        <x:v>Unspecified</x:v>
      </x:c>
      <x:c r="P157" s="4" t="str">
        <x:f>IF(IFERROR(INDEX('Material routes'!$I$6:$I$1005,MATCH(V157,'Material routes'!$A$6:$A$1005,0)),"MISSING ID")=0,"",IFERROR(INDEX('Material routes'!$I$6:$I$1005,MATCH(V157,'Material routes'!$A$6:$A$1005,0)),"MISSING ID"))</x:f>
      </x:c>
      <x:c r="Q157" s="4" t="str">
        <x:f>IFERROR(INDEX('Material routes'!$J$6:$J$1505,MATCH(V157,'Material routes'!$A$6:$A$1505,0)),"MISSING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routes'!$D$6:$D$1505,MATCH(U157,'Material routes'!$A$6:$A$1505,0)),"MISSING ID")</x:f>
        <x:v>proposal.branch.ceramic_shell</x:v>
      </x:c>
      <x:c r="T157" s="4" t="str">
        <x:f>IFERROR(INDEX('Material routes'!$D$6:$D$1505,MATCH(V157,'Material routes'!$A$6:$A$1505,0)),"MISSING ID")</x:f>
        <x:v>proposal.branch.protective_stock</x:v>
      </x:c>
      <x:c r="U157" s="4" t="str">
        <x:v>design.branch.branch.protective_stock.in.2</x:v>
      </x:c>
      <x:c r="V157" s="4" t="str">
        <x:v>design.branch.branch.protective_stock.out</x:v>
      </x:c>
    </x:row>
    <x:row r="158" ht="105" customHeight="1">
      <x:c r="A158" s="4" t="str">
        <x:f>IFERROR(INDEX('Material routes'!$E$6:$E$1505,MATCH(U158,'Material routes'!$A$6:$A$1505,0)),"MISSING ID")</x:f>
        <x:v>Filled shell-binding compound</x:v>
      </x:c>
      <x:c r="B158" s="4" t="str">
        <x:f>IFERROR(INDEX('Material routes'!$F$6:$F$1505,MATCH(U158,'Material routes'!$A$6:$A$1505,0)),"MISSING ID")</x:f>
        <x:v>T2</x:v>
      </x:c>
      <x:c r="C158" s="4" t="str">
        <x:f>IFERROR(INDEX('Material routes'!$H$6:$H$1505,MATCH(U158,'Material routes'!$A$6:$A$1505,0)),"MISSING ID")</x:f>
        <x:v>Chemical material</x:v>
      </x:c>
      <x:c r="D158" s="4" t="str">
        <x:f>IFERROR(INDEX('Material routes'!$G$6:$G$1505,MATCH(U158,'Material routes'!$A$6:$A$1505,0)),"MISSING ID")</x:f>
        <x:v>Processing agents</x:v>
      </x:c>
      <x:c r="E158" s="4" t="str">
        <x:f>IFERROR(INDEX('Material routes'!$C$6:$C$1505,MATCH(U158,'Material routes'!$A$6:$A$1505,0)),"MISSING ID")</x:f>
        <x:v>Ingredient candidate</x:v>
      </x:c>
      <x:c r="F158" s="4" t="str">
        <x:f>IFERROR(INDEX('Material routes'!$E$6:$E$1505,MATCH(V158,'Material routes'!$A$6:$A$1505,0)),"MISSING ID")</x:f>
        <x:v>Layered protective composite stock</x:v>
      </x:c>
      <x:c r="G158" s="4" t="str">
        <x:f>IFERROR(INDEX('Material routes'!$F$6:$F$1505,MATCH(V158,'Material routes'!$A$6:$A$1505,0)),"MISSING ID")</x:f>
        <x:v>T4</x:v>
      </x:c>
      <x:c r="H158" s="4" t="str">
        <x:f>IFERROR(INDEX('Material routes'!$H$6:$H$1505,MATCH(V158,'Material routes'!$A$6:$A$1505,0)),"MISSING ID")</x:f>
        <x:v>Processed material</x:v>
      </x:c>
      <x:c r="I158" s="4" t="str">
        <x:f>IFERROR(INDEX('Material routes'!$G$6:$G$1505,MATCH(V158,'Material routes'!$A$6:$A$1505,0)),"MISSING ID")</x:f>
        <x:v>Manufactured stock</x:v>
      </x:c>
      <x:c r="J158" s="4" t="str">
        <x:f>IFERROR(INDEX('Material routes'!$B$6:$B$1505,MATCH(U158,'Material routes'!$A$6:$A$1505,0)),"MISSING ID")</x:f>
        <x:v>design.branch.branch.protective_stock</x:v>
      </x:c>
      <x:c r="K158" s="4" t="str">
        <x:f>IFERROR(INDEX('Crafting recipes'!$C$6:$C$1005,MATCH(J158,'Crafting recipes'!$A$6:$A$1005,0)),"MISSING ID")</x:f>
        <x:v>Material refinement</x:v>
      </x:c>
      <x:c r="L158" s="4" t="str">
        <x:f>IFERROR(INDEX('Material routes'!$K$6:$K$1505,MATCH(U158,'Material routes'!$A$6:$A$1505,0)),"MISSING ID")</x:f>
        <x:v>Proposal</x:v>
      </x:c>
      <x:c r="M158" s="4" t="str">
        <x:f>IFERROR(INDEX('Material routes'!$M$6:$M$1505,MATCH(U158,'Material routes'!$A$6:$A$1505,0)),"MISSING ID")</x:f>
        <x:v>Partial proposal</x:v>
      </x:c>
      <x:c r="N158" s="4" t="str">
        <x:f>IF(IFERROR(INDEX('Material routes'!$I$6:$I$1005,MATCH(U158,'Material routes'!$A$6:$A$1005,0)),"MISSING ID")=0,"",IFERROR(INDEX('Material routes'!$I$6:$I$1005,MATCH(U158,'Material routes'!$A$6:$A$1005,0)),"MISSING ID"))</x:f>
      </x:c>
      <x:c r="O158" s="4" t="str">
        <x:f>IFERROR(INDEX('Material routes'!$J$6:$J$1505,MATCH(U158,'Material routes'!$A$6:$A$1505,0)),"MISSING ID")</x:f>
        <x:v>Unspecified</x:v>
      </x:c>
      <x:c r="P158" s="4" t="str">
        <x:f>IF(IFERROR(INDEX('Material routes'!$I$6:$I$1005,MATCH(V158,'Material routes'!$A$6:$A$1005,0)),"MISSING ID")=0,"",IFERROR(INDEX('Material routes'!$I$6:$I$1005,MATCH(V158,'Material routes'!$A$6:$A$1005,0)),"MISSING ID"))</x:f>
      </x:c>
      <x:c r="Q158" s="4" t="str">
        <x:f>IFERROR(INDEX('Material routes'!$J$6:$J$1505,MATCH(V158,'Material routes'!$A$6:$A$1505,0)),"MISSING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routes'!$D$6:$D$1505,MATCH(U158,'Material routes'!$A$6:$A$1505,0)),"MISSING ID")</x:f>
        <x:v>proposal.branch.filled_binder</x:v>
      </x:c>
      <x:c r="T158" s="4" t="str">
        <x:f>IFERROR(INDEX('Material routes'!$D$6:$D$1505,MATCH(V158,'Material routes'!$A$6:$A$1505,0)),"MISSING ID")</x:f>
        <x:v>proposal.branch.protective_stock</x:v>
      </x:c>
      <x:c r="U158" s="4" t="str">
        <x:v>design.branch.branch.protective_stock.in.3</x:v>
      </x:c>
      <x:c r="V158" s="4" t="str">
        <x:v>design.branch.branch.protective_stock.out</x:v>
      </x:c>
    </x:row>
    <x:row r="159" ht="105" customHeight="1">
      <x:c r="A159" s="4" t="str">
        <x:f>IFERROR(INDEX('Material routes'!$E$6:$E$1505,MATCH(U159,'Material routes'!$A$6:$A$1505,0)),"MISSING ID")</x:f>
        <x:v>Insulated conductor stock</x:v>
      </x:c>
      <x:c r="B159" s="4" t="str">
        <x:f>IFERROR(INDEX('Material routes'!$F$6:$F$1505,MATCH(U159,'Material routes'!$A$6:$A$1505,0)),"MISSING ID")</x:f>
        <x:v>T3</x:v>
      </x:c>
      <x:c r="C159" s="4" t="str">
        <x:f>IFERROR(INDEX('Material routes'!$H$6:$H$1505,MATCH(U159,'Material routes'!$A$6:$A$1505,0)),"MISSING ID")</x:f>
        <x:v>Processed material</x:v>
      </x:c>
      <x:c r="D159" s="4" t="str">
        <x:f>IFERROR(INDEX('Material routes'!$G$6:$G$1505,MATCH(U159,'Material routes'!$A$6:$A$1505,0)),"MISSING ID")</x:f>
        <x:v>Manufactured stock</x:v>
      </x:c>
      <x:c r="E159" s="4" t="str">
        <x:f>IFERROR(INDEX('Material routes'!$C$6:$C$1505,MATCH(U159,'Material routes'!$A$6:$A$1505,0)),"MISSING ID")</x:f>
        <x:v>Ingredient candidate</x:v>
      </x:c>
      <x:c r="F159" s="4" t="str">
        <x:f>IFERROR(INDEX('Material routes'!$E$6:$E$1505,MATCH(V159,'Material routes'!$A$6:$A$1505,0)),"MISSING ID")</x:f>
        <x:v>Encapsulated conductor stock</x:v>
      </x:c>
      <x:c r="G159" s="4" t="str">
        <x:f>IFERROR(INDEX('Material routes'!$F$6:$F$1505,MATCH(V159,'Material routes'!$A$6:$A$1505,0)),"MISSING ID")</x:f>
        <x:v>T4</x:v>
      </x:c>
      <x:c r="H159" s="4" t="str">
        <x:f>IFERROR(INDEX('Material routes'!$H$6:$H$1505,MATCH(V159,'Material routes'!$A$6:$A$1505,0)),"MISSING ID")</x:f>
        <x:v>Processed material</x:v>
      </x:c>
      <x:c r="I159" s="4" t="str">
        <x:f>IFERROR(INDEX('Material routes'!$G$6:$G$1505,MATCH(V159,'Material routes'!$A$6:$A$1505,0)),"MISSING ID")</x:f>
        <x:v>Manufactured stock</x:v>
      </x:c>
      <x:c r="J159" s="4" t="str">
        <x:f>IFERROR(INDEX('Material routes'!$B$6:$B$1505,MATCH(U159,'Material routes'!$A$6:$A$1505,0)),"MISSING ID")</x:f>
        <x:v>design.branch.branch.encapsulated_conductor</x:v>
      </x:c>
      <x:c r="K159" s="4" t="str">
        <x:f>IFERROR(INDEX('Crafting recipes'!$C$6:$C$1005,MATCH(J159,'Crafting recipes'!$A$6:$A$1005,0)),"MISSING ID")</x:f>
        <x:v>Material refinement</x:v>
      </x:c>
      <x:c r="L159" s="4" t="str">
        <x:f>IFERROR(INDEX('Material routes'!$K$6:$K$1505,MATCH(U159,'Material routes'!$A$6:$A$1505,0)),"MISSING ID")</x:f>
        <x:v>Proposal</x:v>
      </x:c>
      <x:c r="M159" s="4" t="str">
        <x:f>IFERROR(INDEX('Material routes'!$M$6:$M$1505,MATCH(U159,'Material routes'!$A$6:$A$1505,0)),"MISSING ID")</x:f>
        <x:v>Partial proposal</x:v>
      </x:c>
      <x:c r="N159" s="4" t="str">
        <x:f>IF(IFERROR(INDEX('Material routes'!$I$6:$I$1005,MATCH(U159,'Material routes'!$A$6:$A$1005,0)),"MISSING ID")=0,"",IFERROR(INDEX('Material routes'!$I$6:$I$1005,MATCH(U159,'Material routes'!$A$6:$A$1005,0)),"MISSING ID"))</x:f>
      </x:c>
      <x:c r="O159" s="4" t="str">
        <x:f>IFERROR(INDEX('Material routes'!$J$6:$J$1505,MATCH(U159,'Material routes'!$A$6:$A$1505,0)),"MISSING ID")</x:f>
        <x:v>Unspecified</x:v>
      </x:c>
      <x:c r="P159" s="4" t="str">
        <x:f>IF(IFERROR(INDEX('Material routes'!$I$6:$I$1005,MATCH(V159,'Material routes'!$A$6:$A$1005,0)),"MISSING ID")=0,"",IFERROR(INDEX('Material routes'!$I$6:$I$1005,MATCH(V159,'Material routes'!$A$6:$A$1005,0)),"MISSING ID"))</x:f>
      </x:c>
      <x:c r="Q159" s="4" t="str">
        <x:f>IFERROR(INDEX('Material routes'!$J$6:$J$1505,MATCH(V159,'Material routes'!$A$6:$A$1505,0)),"MISSING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routes'!$D$6:$D$1505,MATCH(U159,'Material routes'!$A$6:$A$1505,0)),"MISSING ID")</x:f>
        <x:v>proposal.branch.insulated_conductor</x:v>
      </x:c>
      <x:c r="T159" s="4" t="str">
        <x:f>IFERROR(INDEX('Material routes'!$D$6:$D$1505,MATCH(V159,'Material routes'!$A$6:$A$1505,0)),"MISSING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routes'!$E$6:$E$1505,MATCH(U160,'Material routes'!$A$6:$A$1505,0)),"MISSING ID")</x:f>
        <x:v>Reinforced sealing sheet</x:v>
      </x:c>
      <x:c r="B160" s="4" t="str">
        <x:f>IFERROR(INDEX('Material routes'!$F$6:$F$1505,MATCH(U160,'Material routes'!$A$6:$A$1505,0)),"MISSING ID")</x:f>
        <x:v>T3</x:v>
      </x:c>
      <x:c r="C160" s="4" t="str">
        <x:f>IFERROR(INDEX('Material routes'!$H$6:$H$1505,MATCH(U160,'Material routes'!$A$6:$A$1505,0)),"MISSING ID")</x:f>
        <x:v>Processed material</x:v>
      </x:c>
      <x:c r="D160" s="4" t="str">
        <x:f>IFERROR(INDEX('Material routes'!$G$6:$G$1505,MATCH(U160,'Material routes'!$A$6:$A$1505,0)),"MISSING ID")</x:f>
        <x:v>Manufactured stock</x:v>
      </x:c>
      <x:c r="E160" s="4" t="str">
        <x:f>IFERROR(INDEX('Material routes'!$C$6:$C$1505,MATCH(U160,'Material routes'!$A$6:$A$1505,0)),"MISSING ID")</x:f>
        <x:v>Ingredient candidate</x:v>
      </x:c>
      <x:c r="F160" s="4" t="str">
        <x:f>IFERROR(INDEX('Material routes'!$E$6:$E$1505,MATCH(V160,'Material routes'!$A$6:$A$1505,0)),"MISSING ID")</x:f>
        <x:v>Encapsulated conductor stock</x:v>
      </x:c>
      <x:c r="G160" s="4" t="str">
        <x:f>IFERROR(INDEX('Material routes'!$F$6:$F$1505,MATCH(V160,'Material routes'!$A$6:$A$1505,0)),"MISSING ID")</x:f>
        <x:v>T4</x:v>
      </x:c>
      <x:c r="H160" s="4" t="str">
        <x:f>IFERROR(INDEX('Material routes'!$H$6:$H$1505,MATCH(V160,'Material routes'!$A$6:$A$1505,0)),"MISSING ID")</x:f>
        <x:v>Processed material</x:v>
      </x:c>
      <x:c r="I160" s="4" t="str">
        <x:f>IFERROR(INDEX('Material routes'!$G$6:$G$1505,MATCH(V160,'Material routes'!$A$6:$A$1505,0)),"MISSING ID")</x:f>
        <x:v>Manufactured stock</x:v>
      </x:c>
      <x:c r="J160" s="4" t="str">
        <x:f>IFERROR(INDEX('Material routes'!$B$6:$B$1505,MATCH(U160,'Material routes'!$A$6:$A$1505,0)),"MISSING ID")</x:f>
        <x:v>design.branch.branch.encapsulated_conductor</x:v>
      </x:c>
      <x:c r="K160" s="4" t="str">
        <x:f>IFERROR(INDEX('Crafting recipes'!$C$6:$C$1005,MATCH(J160,'Crafting recipes'!$A$6:$A$1005,0)),"MISSING ID")</x:f>
        <x:v>Material refinement</x:v>
      </x:c>
      <x:c r="L160" s="4" t="str">
        <x:f>IFERROR(INDEX('Material routes'!$K$6:$K$1505,MATCH(U160,'Material routes'!$A$6:$A$1505,0)),"MISSING ID")</x:f>
        <x:v>Proposal</x:v>
      </x:c>
      <x:c r="M160" s="4" t="str">
        <x:f>IFERROR(INDEX('Material routes'!$M$6:$M$1505,MATCH(U160,'Material routes'!$A$6:$A$1505,0)),"MISSING ID")</x:f>
        <x:v>Partial proposal</x:v>
      </x:c>
      <x:c r="N160" s="4" t="str">
        <x:f>IF(IFERROR(INDEX('Material routes'!$I$6:$I$1005,MATCH(U160,'Material routes'!$A$6:$A$1005,0)),"MISSING ID")=0,"",IFERROR(INDEX('Material routes'!$I$6:$I$1005,MATCH(U160,'Material routes'!$A$6:$A$1005,0)),"MISSING ID"))</x:f>
      </x:c>
      <x:c r="O160" s="4" t="str">
        <x:f>IFERROR(INDEX('Material routes'!$J$6:$J$1505,MATCH(U160,'Material routes'!$A$6:$A$1505,0)),"MISSING ID")</x:f>
        <x:v>Unspecified</x:v>
      </x:c>
      <x:c r="P160" s="4" t="str">
        <x:f>IF(IFERROR(INDEX('Material routes'!$I$6:$I$1005,MATCH(V160,'Material routes'!$A$6:$A$1005,0)),"MISSING ID")=0,"",IFERROR(INDEX('Material routes'!$I$6:$I$1005,MATCH(V160,'Material routes'!$A$6:$A$1005,0)),"MISSING ID"))</x:f>
      </x:c>
      <x:c r="Q160" s="4" t="str">
        <x:f>IFERROR(INDEX('Material routes'!$J$6:$J$1505,MATCH(V160,'Material routes'!$A$6:$A$1505,0)),"MISSING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routes'!$D$6:$D$1505,MATCH(U160,'Material routes'!$A$6:$A$1505,0)),"MISSING ID")</x:f>
        <x:v>proposal.branch.sealing_sheet</x:v>
      </x:c>
      <x:c r="T160" s="4" t="str">
        <x:f>IFERROR(INDEX('Material routes'!$D$6:$D$1505,MATCH(V160,'Material routes'!$A$6:$A$1505,0)),"MISSING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routes'!$E$6:$E$1505,MATCH(U161,'Material routes'!$A$6:$A$1505,0)),"MISSING ID")</x:f>
        <x:v>Insulating ceramic blanks</x:v>
      </x:c>
      <x:c r="B161" s="4" t="str">
        <x:f>IFERROR(INDEX('Material routes'!$F$6:$F$1505,MATCH(U161,'Material routes'!$A$6:$A$1505,0)),"MISSING ID")</x:f>
        <x:v>T2</x:v>
      </x:c>
      <x:c r="C161" s="4" t="str">
        <x:f>IFERROR(INDEX('Material routes'!$H$6:$H$1505,MATCH(U161,'Material routes'!$A$6:$A$1505,0)),"MISSING ID")</x:f>
        <x:v>Processed material</x:v>
      </x:c>
      <x:c r="D161" s="4" t="str">
        <x:f>IFERROR(INDEX('Material routes'!$G$6:$G$1505,MATCH(U161,'Material routes'!$A$6:$A$1505,0)),"MISSING ID")</x:f>
        <x:v>Manufactured stock</x:v>
      </x:c>
      <x:c r="E161" s="4" t="str">
        <x:f>IFERROR(INDEX('Material routes'!$C$6:$C$1505,MATCH(U161,'Material routes'!$A$6:$A$1505,0)),"MISSING ID")</x:f>
        <x:v>Ingredient candidate</x:v>
      </x:c>
      <x:c r="F161" s="4" t="str">
        <x:f>IFERROR(INDEX('Material routes'!$E$6:$E$1505,MATCH(V161,'Material routes'!$A$6:$A$1505,0)),"MISSING ID")</x:f>
        <x:v>Encapsulated conductor stock</x:v>
      </x:c>
      <x:c r="G161" s="4" t="str">
        <x:f>IFERROR(INDEX('Material routes'!$F$6:$F$1505,MATCH(V161,'Material routes'!$A$6:$A$1505,0)),"MISSING ID")</x:f>
        <x:v>T4</x:v>
      </x:c>
      <x:c r="H161" s="4" t="str">
        <x:f>IFERROR(INDEX('Material routes'!$H$6:$H$1505,MATCH(V161,'Material routes'!$A$6:$A$1505,0)),"MISSING ID")</x:f>
        <x:v>Processed material</x:v>
      </x:c>
      <x:c r="I161" s="4" t="str">
        <x:f>IFERROR(INDEX('Material routes'!$G$6:$G$1505,MATCH(V161,'Material routes'!$A$6:$A$1505,0)),"MISSING ID")</x:f>
        <x:v>Manufactured stock</x:v>
      </x:c>
      <x:c r="J161" s="4" t="str">
        <x:f>IFERROR(INDEX('Material routes'!$B$6:$B$1505,MATCH(U161,'Material routes'!$A$6:$A$1505,0)),"MISSING ID")</x:f>
        <x:v>design.branch.branch.encapsulated_conductor</x:v>
      </x:c>
      <x:c r="K161" s="4" t="str">
        <x:f>IFERROR(INDEX('Crafting recipes'!$C$6:$C$1005,MATCH(J161,'Crafting recipes'!$A$6:$A$1005,0)),"MISSING ID")</x:f>
        <x:v>Material refinement</x:v>
      </x:c>
      <x:c r="L161" s="4" t="str">
        <x:f>IFERROR(INDEX('Material routes'!$K$6:$K$1505,MATCH(U161,'Material routes'!$A$6:$A$1505,0)),"MISSING ID")</x:f>
        <x:v>Proposal</x:v>
      </x:c>
      <x:c r="M161" s="4" t="str">
        <x:f>IFERROR(INDEX('Material routes'!$M$6:$M$1505,MATCH(U161,'Material routes'!$A$6:$A$1505,0)),"MISSING ID")</x:f>
        <x:v>Partial proposal</x:v>
      </x:c>
      <x:c r="N161" s="4" t="str">
        <x:f>IF(IFERROR(INDEX('Material routes'!$I$6:$I$1005,MATCH(U161,'Material routes'!$A$6:$A$1005,0)),"MISSING ID")=0,"",IFERROR(INDEX('Material routes'!$I$6:$I$1005,MATCH(U161,'Material routes'!$A$6:$A$1005,0)),"MISSING ID"))</x:f>
      </x:c>
      <x:c r="O161" s="4" t="str">
        <x:f>IFERROR(INDEX('Material routes'!$J$6:$J$1505,MATCH(U161,'Material routes'!$A$6:$A$1505,0)),"MISSING ID")</x:f>
        <x:v>Unspecified</x:v>
      </x:c>
      <x:c r="P161" s="4" t="str">
        <x:f>IF(IFERROR(INDEX('Material routes'!$I$6:$I$1005,MATCH(V161,'Material routes'!$A$6:$A$1005,0)),"MISSING ID")=0,"",IFERROR(INDEX('Material routes'!$I$6:$I$1005,MATCH(V161,'Material routes'!$A$6:$A$1005,0)),"MISSING ID"))</x:f>
      </x:c>
      <x:c r="Q161" s="4" t="str">
        <x:f>IFERROR(INDEX('Material routes'!$J$6:$J$1505,MATCH(V161,'Material routes'!$A$6:$A$1505,0)),"MISSING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routes'!$D$6:$D$1505,MATCH(U161,'Material routes'!$A$6:$A$1505,0)),"MISSING ID")</x:f>
        <x:v>proposal.natural.ceramic</x:v>
      </x:c>
      <x:c r="T161" s="4" t="str">
        <x:f>IFERROR(INDEX('Material routes'!$D$6:$D$1505,MATCH(V161,'Material routes'!$A$6:$A$1505,0)),"MISSING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routes'!$E$6:$E$1505,MATCH(U162,'Material routes'!$A$6:$A$1505,0)),"MISSING ID")</x:f>
        <x:v>Ground optical glass stock</x:v>
      </x:c>
      <x:c r="B162" s="4" t="str">
        <x:f>IFERROR(INDEX('Material routes'!$F$6:$F$1505,MATCH(U162,'Material routes'!$A$6:$A$1505,0)),"MISSING ID")</x:f>
        <x:v>T3</x:v>
      </x:c>
      <x:c r="C162" s="4" t="str">
        <x:f>IFERROR(INDEX('Material routes'!$H$6:$H$1505,MATCH(U162,'Material routes'!$A$6:$A$1505,0)),"MISSING ID")</x:f>
        <x:v>Processed material</x:v>
      </x:c>
      <x:c r="D162" s="4" t="str">
        <x:f>IFERROR(INDEX('Material routes'!$G$6:$G$1505,MATCH(U162,'Material routes'!$A$6:$A$1505,0)),"MISSING ID")</x:f>
        <x:v>Manufactured stock</x:v>
      </x:c>
      <x:c r="E162" s="4" t="str">
        <x:f>IFERROR(INDEX('Material routes'!$C$6:$C$1505,MATCH(U162,'Material routes'!$A$6:$A$1505,0)),"MISSING ID")</x:f>
        <x:v>Ingredient candidate</x:v>
      </x:c>
      <x:c r="F162" s="4" t="str">
        <x:f>IFERROR(INDEX('Material routes'!$E$6:$E$1505,MATCH(V162,'Material routes'!$A$6:$A$1505,0)),"MISSING ID")</x:f>
        <x:v>Aligned optical subassembly</x:v>
      </x:c>
      <x:c r="G162" s="4" t="str">
        <x:f>IFERROR(INDEX('Material routes'!$F$6:$F$1505,MATCH(V162,'Material routes'!$A$6:$A$1505,0)),"MISSING ID")</x:f>
        <x:v>T4</x:v>
      </x:c>
      <x:c r="H162" s="4" t="str">
        <x:f>IFERROR(INDEX('Material routes'!$H$6:$H$1505,MATCH(V162,'Material routes'!$A$6:$A$1505,0)),"MISSING ID")</x:f>
        <x:v>Crafting component</x:v>
      </x:c>
      <x:c r="I162" s="4" t="str">
        <x:f>IFERROR(INDEX('Material routes'!$G$6:$G$1505,MATCH(V162,'Material routes'!$A$6:$A$1505,0)),"MISSING ID")</x:f>
        <x:v>Crafting components</x:v>
      </x:c>
      <x:c r="J162" s="4" t="str">
        <x:f>IFERROR(INDEX('Material routes'!$B$6:$B$1505,MATCH(U162,'Material routes'!$A$6:$A$1505,0)),"MISSING ID")</x:f>
        <x:v>design.branch.branch.optical_module</x:v>
      </x:c>
      <x:c r="K162" s="4" t="str">
        <x:f>IFERROR(INDEX('Crafting recipes'!$C$6:$C$1005,MATCH(J162,'Crafting recipes'!$A$6:$A$1005,0)),"MISSING ID")</x:f>
        <x:v>Material refinement</x:v>
      </x:c>
      <x:c r="L162" s="4" t="str">
        <x:f>IFERROR(INDEX('Material routes'!$K$6:$K$1505,MATCH(U162,'Material routes'!$A$6:$A$1505,0)),"MISSING ID")</x:f>
        <x:v>Proposal</x:v>
      </x:c>
      <x:c r="M162" s="4" t="str">
        <x:f>IFERROR(INDEX('Material routes'!$M$6:$M$1505,MATCH(U162,'Material routes'!$A$6:$A$1505,0)),"MISSING ID")</x:f>
        <x:v>Partial proposal</x:v>
      </x:c>
      <x:c r="N162" s="4" t="str">
        <x:f>IF(IFERROR(INDEX('Material routes'!$I$6:$I$1005,MATCH(U162,'Material routes'!$A$6:$A$1005,0)),"MISSING ID")=0,"",IFERROR(INDEX('Material routes'!$I$6:$I$1005,MATCH(U162,'Material routes'!$A$6:$A$1005,0)),"MISSING ID"))</x:f>
      </x:c>
      <x:c r="O162" s="4" t="str">
        <x:f>IFERROR(INDEX('Material routes'!$J$6:$J$1505,MATCH(U162,'Material routes'!$A$6:$A$1505,0)),"MISSING ID")</x:f>
        <x:v>Unspecified</x:v>
      </x:c>
      <x:c r="P162" s="4" t="str">
        <x:f>IF(IFERROR(INDEX('Material routes'!$I$6:$I$1005,MATCH(V162,'Material routes'!$A$6:$A$1005,0)),"MISSING ID")=0,"",IFERROR(INDEX('Material routes'!$I$6:$I$1005,MATCH(V162,'Material routes'!$A$6:$A$1005,0)),"MISSING ID"))</x:f>
      </x:c>
      <x:c r="Q162" s="4" t="str">
        <x:f>IFERROR(INDEX('Material routes'!$J$6:$J$1505,MATCH(V162,'Material routes'!$A$6:$A$1505,0)),"MISSING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routes'!$D$6:$D$1505,MATCH(U162,'Material routes'!$A$6:$A$1505,0)),"MISSING ID")</x:f>
        <x:v>proposal.branch.optical_glass</x:v>
      </x:c>
      <x:c r="T162" s="4" t="str">
        <x:f>IFERROR(INDEX('Material routes'!$D$6:$D$1505,MATCH(V162,'Material routes'!$A$6:$A$1505,0)),"MISSING ID")</x:f>
        <x:v>proposal.branch.optical_module</x:v>
      </x:c>
      <x:c r="U162" s="4" t="str">
        <x:v>design.branch.branch.optical_module.in.1</x:v>
      </x:c>
      <x:c r="V162" s="4" t="str">
        <x:v>design.branch.branch.optical_module.out</x:v>
      </x:c>
    </x:row>
    <x:row r="163" ht="105" customHeight="1">
      <x:c r="A163" s="4" t="str">
        <x:f>IFERROR(INDEX('Material routes'!$E$6:$E$1505,MATCH(U163,'Material routes'!$A$6:$A$1505,0)),"MISSING ID")</x:f>
        <x:v>Spring-grade steel stock</x:v>
      </x:c>
      <x:c r="B163" s="4" t="str">
        <x:f>IFERROR(INDEX('Material routes'!$F$6:$F$1505,MATCH(U163,'Material routes'!$A$6:$A$1505,0)),"MISSING ID")</x:f>
        <x:v>T3</x:v>
      </x:c>
      <x:c r="C163" s="4" t="str">
        <x:f>IFERROR(INDEX('Material routes'!$H$6:$H$1505,MATCH(U163,'Material routes'!$A$6:$A$1505,0)),"MISSING ID")</x:f>
        <x:v>Processed material</x:v>
      </x:c>
      <x:c r="D163" s="4" t="str">
        <x:f>IFERROR(INDEX('Material routes'!$G$6:$G$1505,MATCH(U163,'Material routes'!$A$6:$A$1505,0)),"MISSING ID")</x:f>
        <x:v>Manufactured stock</x:v>
      </x:c>
      <x:c r="E163" s="4" t="str">
        <x:f>IFERROR(INDEX('Material routes'!$C$6:$C$1505,MATCH(U163,'Material routes'!$A$6:$A$1505,0)),"MISSING ID")</x:f>
        <x:v>Ingredient candidate</x:v>
      </x:c>
      <x:c r="F163" s="4" t="str">
        <x:f>IFERROR(INDEX('Material routes'!$E$6:$E$1505,MATCH(V163,'Material routes'!$A$6:$A$1505,0)),"MISSING ID")</x:f>
        <x:v>Aligned optical subassembly</x:v>
      </x:c>
      <x:c r="G163" s="4" t="str">
        <x:f>IFERROR(INDEX('Material routes'!$F$6:$F$1505,MATCH(V163,'Material routes'!$A$6:$A$1505,0)),"MISSING ID")</x:f>
        <x:v>T4</x:v>
      </x:c>
      <x:c r="H163" s="4" t="str">
        <x:f>IFERROR(INDEX('Material routes'!$H$6:$H$1505,MATCH(V163,'Material routes'!$A$6:$A$1505,0)),"MISSING ID")</x:f>
        <x:v>Crafting component</x:v>
      </x:c>
      <x:c r="I163" s="4" t="str">
        <x:f>IFERROR(INDEX('Material routes'!$G$6:$G$1505,MATCH(V163,'Material routes'!$A$6:$A$1505,0)),"MISSING ID")</x:f>
        <x:v>Crafting components</x:v>
      </x:c>
      <x:c r="J163" s="4" t="str">
        <x:f>IFERROR(INDEX('Material routes'!$B$6:$B$1505,MATCH(U163,'Material routes'!$A$6:$A$1505,0)),"MISSING ID")</x:f>
        <x:v>design.branch.branch.optical_module</x:v>
      </x:c>
      <x:c r="K163" s="4" t="str">
        <x:f>IFERROR(INDEX('Crafting recipes'!$C$6:$C$1005,MATCH(J163,'Crafting recipes'!$A$6:$A$1005,0)),"MISSING ID")</x:f>
        <x:v>Material refinement</x:v>
      </x:c>
      <x:c r="L163" s="4" t="str">
        <x:f>IFERROR(INDEX('Material routes'!$K$6:$K$1505,MATCH(U163,'Material routes'!$A$6:$A$1505,0)),"MISSING ID")</x:f>
        <x:v>Proposal</x:v>
      </x:c>
      <x:c r="M163" s="4" t="str">
        <x:f>IFERROR(INDEX('Material routes'!$M$6:$M$1505,MATCH(U163,'Material routes'!$A$6:$A$1505,0)),"MISSING ID")</x:f>
        <x:v>Partial proposal</x:v>
      </x:c>
      <x:c r="N163" s="4" t="str">
        <x:f>IF(IFERROR(INDEX('Material routes'!$I$6:$I$1005,MATCH(U163,'Material routes'!$A$6:$A$1005,0)),"MISSING ID")=0,"",IFERROR(INDEX('Material routes'!$I$6:$I$1005,MATCH(U163,'Material routes'!$A$6:$A$1005,0)),"MISSING ID"))</x:f>
      </x:c>
      <x:c r="O163" s="4" t="str">
        <x:f>IFERROR(INDEX('Material routes'!$J$6:$J$1505,MATCH(U163,'Material routes'!$A$6:$A$1505,0)),"MISSING ID")</x:f>
        <x:v>Unspecified</x:v>
      </x:c>
      <x:c r="P163" s="4" t="str">
        <x:f>IF(IFERROR(INDEX('Material routes'!$I$6:$I$1005,MATCH(V163,'Material routes'!$A$6:$A$1005,0)),"MISSING ID")=0,"",IFERROR(INDEX('Material routes'!$I$6:$I$1005,MATCH(V163,'Material routes'!$A$6:$A$1005,0)),"MISSING ID"))</x:f>
      </x:c>
      <x:c r="Q163" s="4" t="str">
        <x:f>IFERROR(INDEX('Material routes'!$J$6:$J$1505,MATCH(V163,'Material routes'!$A$6:$A$1505,0)),"MISSING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routes'!$D$6:$D$1505,MATCH(U163,'Material routes'!$A$6:$A$1505,0)),"MISSING ID")</x:f>
        <x:v>proposal.branch.spring_steel</x:v>
      </x:c>
      <x:c r="T163" s="4" t="str">
        <x:f>IFERROR(INDEX('Material routes'!$D$6:$D$1505,MATCH(V163,'Material routes'!$A$6:$A$1505,0)),"MISSING ID")</x:f>
        <x:v>proposal.branch.optical_module</x:v>
      </x:c>
      <x:c r="U163" s="4" t="str">
        <x:v>design.branch.branch.optical_module.in.2</x:v>
      </x:c>
      <x:c r="V163" s="4" t="str">
        <x:v>design.branch.branch.optical_module.out</x:v>
      </x:c>
    </x:row>
    <x:row r="164" ht="105" customHeight="1">
      <x:c r="A164" s="4" t="str">
        <x:f>IFERROR(INDEX('Material routes'!$E$6:$E$1505,MATCH(U164,'Material routes'!$A$6:$A$1505,0)),"MISSING ID")</x:f>
        <x:v>Steel stock</x:v>
      </x:c>
      <x:c r="B164" s="4" t="str">
        <x:f>IFERROR(INDEX('Material routes'!$F$6:$F$1505,MATCH(U164,'Material routes'!$A$6:$A$1505,0)),"MISSING ID")</x:f>
        <x:v>T2</x:v>
      </x:c>
      <x:c r="C164" s="4" t="str">
        <x:f>IFERROR(INDEX('Material routes'!$H$6:$H$1505,MATCH(U164,'Material routes'!$A$6:$A$1505,0)),"MISSING ID")</x:f>
        <x:v>Processed material</x:v>
      </x:c>
      <x:c r="D164" s="4" t="str">
        <x:f>IFERROR(INDEX('Material routes'!$G$6:$G$1505,MATCH(U164,'Material routes'!$A$6:$A$1505,0)),"MISSING ID")</x:f>
        <x:v>Manufactured stock</x:v>
      </x:c>
      <x:c r="E164" s="4" t="str">
        <x:f>IFERROR(INDEX('Material routes'!$C$6:$C$1505,MATCH(U164,'Material routes'!$A$6:$A$1505,0)),"MISSING ID")</x:f>
        <x:v>Ingredient candidate</x:v>
      </x:c>
      <x:c r="F164" s="4" t="str">
        <x:f>IFERROR(INDEX('Material routes'!$E$6:$E$1505,MATCH(V164,'Material routes'!$A$6:$A$1505,0)),"MISSING ID")</x:f>
        <x:v>Aligned optical subassembly</x:v>
      </x:c>
      <x:c r="G164" s="4" t="str">
        <x:f>IFERROR(INDEX('Material routes'!$F$6:$F$1505,MATCH(V164,'Material routes'!$A$6:$A$1505,0)),"MISSING ID")</x:f>
        <x:v>T4</x:v>
      </x:c>
      <x:c r="H164" s="4" t="str">
        <x:f>IFERROR(INDEX('Material routes'!$H$6:$H$1505,MATCH(V164,'Material routes'!$A$6:$A$1505,0)),"MISSING ID")</x:f>
        <x:v>Crafting component</x:v>
      </x:c>
      <x:c r="I164" s="4" t="str">
        <x:f>IFERROR(INDEX('Material routes'!$G$6:$G$1505,MATCH(V164,'Material routes'!$A$6:$A$1505,0)),"MISSING ID")</x:f>
        <x:v>Crafting components</x:v>
      </x:c>
      <x:c r="J164" s="4" t="str">
        <x:f>IFERROR(INDEX('Material routes'!$B$6:$B$1505,MATCH(U164,'Material routes'!$A$6:$A$1505,0)),"MISSING ID")</x:f>
        <x:v>design.branch.branch.optical_module</x:v>
      </x:c>
      <x:c r="K164" s="4" t="str">
        <x:f>IFERROR(INDEX('Crafting recipes'!$C$6:$C$1005,MATCH(J164,'Crafting recipes'!$A$6:$A$1005,0)),"MISSING ID")</x:f>
        <x:v>Material refinement</x:v>
      </x:c>
      <x:c r="L164" s="4" t="str">
        <x:f>IFERROR(INDEX('Material routes'!$K$6:$K$1505,MATCH(U164,'Material routes'!$A$6:$A$1505,0)),"MISSING ID")</x:f>
        <x:v>Proposal</x:v>
      </x:c>
      <x:c r="M164" s="4" t="str">
        <x:f>IFERROR(INDEX('Material routes'!$M$6:$M$1505,MATCH(U164,'Material routes'!$A$6:$A$1505,0)),"MISSING ID")</x:f>
        <x:v>Partial proposal</x:v>
      </x:c>
      <x:c r="N164" s="4" t="str">
        <x:f>IF(IFERROR(INDEX('Material routes'!$I$6:$I$1005,MATCH(U164,'Material routes'!$A$6:$A$1005,0)),"MISSING ID")=0,"",IFERROR(INDEX('Material routes'!$I$6:$I$1005,MATCH(U164,'Material routes'!$A$6:$A$1005,0)),"MISSING ID"))</x:f>
      </x:c>
      <x:c r="O164" s="4" t="str">
        <x:f>IFERROR(INDEX('Material routes'!$J$6:$J$1505,MATCH(U164,'Material routes'!$A$6:$A$1505,0)),"MISSING ID")</x:f>
        <x:v>Unspecified</x:v>
      </x:c>
      <x:c r="P164" s="4" t="str">
        <x:f>IF(IFERROR(INDEX('Material routes'!$I$6:$I$1005,MATCH(V164,'Material routes'!$A$6:$A$1005,0)),"MISSING ID")=0,"",IFERROR(INDEX('Material routes'!$I$6:$I$1005,MATCH(V164,'Material routes'!$A$6:$A$1005,0)),"MISSING ID"))</x:f>
      </x:c>
      <x:c r="Q164" s="4" t="str">
        <x:f>IFERROR(INDEX('Material routes'!$J$6:$J$1505,MATCH(V164,'Material routes'!$A$6:$A$1505,0)),"MISSING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routes'!$D$6:$D$1505,MATCH(U164,'Material routes'!$A$6:$A$1505,0)),"MISSING ID")</x:f>
        <x:v>author.metallurgy.steel_stock</x:v>
      </x:c>
      <x:c r="T164" s="4" t="str">
        <x:f>IFERROR(INDEX('Material routes'!$D$6:$D$1505,MATCH(V164,'Material routes'!$A$6:$A$1505,0)),"MISSING ID")</x:f>
        <x:v>proposal.branch.optical_module</x:v>
      </x:c>
      <x:c r="U164" s="4" t="str">
        <x:v>design.branch.branch.optical_module.in.3</x:v>
      </x:c>
      <x:c r="V164" s="4" t="str">
        <x:v>design.branch.branch.optical_module.out</x:v>
      </x:c>
    </x:row>
    <x:row r="165" ht="105" customHeight="1">
      <x:c r="A165" s="4" t="str">
        <x:f>IFERROR(INDEX('Material routes'!$E$6:$E$1505,MATCH(U165,'Material routes'!$A$6:$A$1505,0)),"MISSING ID")</x:f>
        <x:v>Layered husk composite stock</x:v>
      </x:c>
      <x:c r="B165" s="4" t="str">
        <x:f>IFERROR(INDEX('Material routes'!$F$6:$F$1505,MATCH(U165,'Material routes'!$A$6:$A$1505,0)),"MISSING ID")</x:f>
        <x:v>T3</x:v>
      </x:c>
      <x:c r="C165" s="4" t="str">
        <x:f>IFERROR(INDEX('Material routes'!$H$6:$H$1505,MATCH(U165,'Material routes'!$A$6:$A$1505,0)),"MISSING ID")</x:f>
        <x:v>Processed material</x:v>
      </x:c>
      <x:c r="D165" s="4" t="str">
        <x:f>IFERROR(INDEX('Material routes'!$G$6:$G$1505,MATCH(U165,'Material routes'!$A$6:$A$1505,0)),"MISSING ID")</x:f>
        <x:v>Manufactured stock</x:v>
      </x:c>
      <x:c r="E165" s="4" t="str">
        <x:f>IFERROR(INDEX('Material routes'!$C$6:$C$1505,MATCH(U165,'Material routes'!$A$6:$A$1505,0)),"MISSING ID")</x:f>
        <x:v>Ingredient candidate</x:v>
      </x:c>
      <x:c r="F165" s="4" t="str">
        <x:f>IFERROR(INDEX('Material routes'!$E$6:$E$1505,MATCH(V165,'Material routes'!$A$6:$A$1505,0)),"MISSING ID")</x:f>
        <x:v>Sealed composite casing stock</x:v>
      </x:c>
      <x:c r="G165" s="4" t="str">
        <x:f>IFERROR(INDEX('Material routes'!$F$6:$F$1505,MATCH(V165,'Material routes'!$A$6:$A$1505,0)),"MISSING ID")</x:f>
        <x:v>T4</x:v>
      </x:c>
      <x:c r="H165" s="4" t="str">
        <x:f>IFERROR(INDEX('Material routes'!$H$6:$H$1505,MATCH(V165,'Material routes'!$A$6:$A$1505,0)),"MISSING ID")</x:f>
        <x:v>Processed material</x:v>
      </x:c>
      <x:c r="I165" s="4" t="str">
        <x:f>IFERROR(INDEX('Material routes'!$G$6:$G$1505,MATCH(V165,'Material routes'!$A$6:$A$1505,0)),"MISSING ID")</x:f>
        <x:v>Manufactured stock</x:v>
      </x:c>
      <x:c r="J165" s="4" t="str">
        <x:f>IFERROR(INDEX('Material routes'!$B$6:$B$1505,MATCH(U165,'Material routes'!$A$6:$A$1505,0)),"MISSING ID")</x:f>
        <x:v>design.branch.branch.sealed_casing</x:v>
      </x:c>
      <x:c r="K165" s="4" t="str">
        <x:f>IFERROR(INDEX('Crafting recipes'!$C$6:$C$1005,MATCH(J165,'Crafting recipes'!$A$6:$A$1005,0)),"MISSING ID")</x:f>
        <x:v>Material refinement</x:v>
      </x:c>
      <x:c r="L165" s="4" t="str">
        <x:f>IFERROR(INDEX('Material routes'!$K$6:$K$1505,MATCH(U165,'Material routes'!$A$6:$A$1505,0)),"MISSING ID")</x:f>
        <x:v>Proposal</x:v>
      </x:c>
      <x:c r="M165" s="4" t="str">
        <x:f>IFERROR(INDEX('Material routes'!$M$6:$M$1505,MATCH(U165,'Material routes'!$A$6:$A$1505,0)),"MISSING ID")</x:f>
        <x:v>Partial proposal</x:v>
      </x:c>
      <x:c r="N165" s="4" t="str">
        <x:f>IF(IFERROR(INDEX('Material routes'!$I$6:$I$1005,MATCH(U165,'Material routes'!$A$6:$A$1005,0)),"MISSING ID")=0,"",IFERROR(INDEX('Material routes'!$I$6:$I$1005,MATCH(U165,'Material routes'!$A$6:$A$1005,0)),"MISSING ID"))</x:f>
      </x:c>
      <x:c r="O165" s="4" t="str">
        <x:f>IFERROR(INDEX('Material routes'!$J$6:$J$1505,MATCH(U165,'Material routes'!$A$6:$A$1505,0)),"MISSING ID")</x:f>
        <x:v>Unspecified</x:v>
      </x:c>
      <x:c r="P165" s="4" t="str">
        <x:f>IF(IFERROR(INDEX('Material routes'!$I$6:$I$1005,MATCH(V165,'Material routes'!$A$6:$A$1005,0)),"MISSING ID")=0,"",IFERROR(INDEX('Material routes'!$I$6:$I$1005,MATCH(V165,'Material routes'!$A$6:$A$1005,0)),"MISSING ID"))</x:f>
      </x:c>
      <x:c r="Q165" s="4" t="str">
        <x:f>IFERROR(INDEX('Material routes'!$J$6:$J$1505,MATCH(V165,'Material routes'!$A$6:$A$1505,0)),"MISSING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routes'!$D$6:$D$1505,MATCH(U165,'Material routes'!$A$6:$A$1505,0)),"MISSING ID")</x:f>
        <x:v>proposal.branch.husk_composite</x:v>
      </x:c>
      <x:c r="T165" s="4" t="str">
        <x:f>IFERROR(INDEX('Material routes'!$D$6:$D$1505,MATCH(V165,'Material routes'!$A$6:$A$1505,0)),"MISSING ID")</x:f>
        <x:v>proposal.branch.sealed_casing</x:v>
      </x:c>
      <x:c r="U165" s="4" t="str">
        <x:v>design.branch.branch.sealed_casing.in.1</x:v>
      </x:c>
      <x:c r="V165" s="4" t="str">
        <x:v>design.branch.branch.sealed_casing.out</x:v>
      </x:c>
    </x:row>
    <x:row r="166" ht="105" customHeight="1">
      <x:c r="A166" s="4" t="str">
        <x:f>IFERROR(INDEX('Material routes'!$E$6:$E$1505,MATCH(U166,'Material routes'!$A$6:$A$1505,0)),"MISSING ID")</x:f>
        <x:v>Reinforced sealing sheet</x:v>
      </x:c>
      <x:c r="B166" s="4" t="str">
        <x:f>IFERROR(INDEX('Material routes'!$F$6:$F$1505,MATCH(U166,'Material routes'!$A$6:$A$1505,0)),"MISSING ID")</x:f>
        <x:v>T3</x:v>
      </x:c>
      <x:c r="C166" s="4" t="str">
        <x:f>IFERROR(INDEX('Material routes'!$H$6:$H$1505,MATCH(U166,'Material routes'!$A$6:$A$1505,0)),"MISSING ID")</x:f>
        <x:v>Processed material</x:v>
      </x:c>
      <x:c r="D166" s="4" t="str">
        <x:f>IFERROR(INDEX('Material routes'!$G$6:$G$1505,MATCH(U166,'Material routes'!$A$6:$A$1505,0)),"MISSING ID")</x:f>
        <x:v>Manufactured stock</x:v>
      </x:c>
      <x:c r="E166" s="4" t="str">
        <x:f>IFERROR(INDEX('Material routes'!$C$6:$C$1505,MATCH(U166,'Material routes'!$A$6:$A$1505,0)),"MISSING ID")</x:f>
        <x:v>Ingredient candidate</x:v>
      </x:c>
      <x:c r="F166" s="4" t="str">
        <x:f>IFERROR(INDEX('Material routes'!$E$6:$E$1505,MATCH(V166,'Material routes'!$A$6:$A$1505,0)),"MISSING ID")</x:f>
        <x:v>Sealed composite casing stock</x:v>
      </x:c>
      <x:c r="G166" s="4" t="str">
        <x:f>IFERROR(INDEX('Material routes'!$F$6:$F$1505,MATCH(V166,'Material routes'!$A$6:$A$1505,0)),"MISSING ID")</x:f>
        <x:v>T4</x:v>
      </x:c>
      <x:c r="H166" s="4" t="str">
        <x:f>IFERROR(INDEX('Material routes'!$H$6:$H$1505,MATCH(V166,'Material routes'!$A$6:$A$1505,0)),"MISSING ID")</x:f>
        <x:v>Processed material</x:v>
      </x:c>
      <x:c r="I166" s="4" t="str">
        <x:f>IFERROR(INDEX('Material routes'!$G$6:$G$1505,MATCH(V166,'Material routes'!$A$6:$A$1505,0)),"MISSING ID")</x:f>
        <x:v>Manufactured stock</x:v>
      </x:c>
      <x:c r="J166" s="4" t="str">
        <x:f>IFERROR(INDEX('Material routes'!$B$6:$B$1505,MATCH(U166,'Material routes'!$A$6:$A$1505,0)),"MISSING ID")</x:f>
        <x:v>design.branch.branch.sealed_casing</x:v>
      </x:c>
      <x:c r="K166" s="4" t="str">
        <x:f>IFERROR(INDEX('Crafting recipes'!$C$6:$C$1005,MATCH(J166,'Crafting recipes'!$A$6:$A$1005,0)),"MISSING ID")</x:f>
        <x:v>Material refinement</x:v>
      </x:c>
      <x:c r="L166" s="4" t="str">
        <x:f>IFERROR(INDEX('Material routes'!$K$6:$K$1505,MATCH(U166,'Material routes'!$A$6:$A$1505,0)),"MISSING ID")</x:f>
        <x:v>Proposal</x:v>
      </x:c>
      <x:c r="M166" s="4" t="str">
        <x:f>IFERROR(INDEX('Material routes'!$M$6:$M$1505,MATCH(U166,'Material routes'!$A$6:$A$1505,0)),"MISSING ID")</x:f>
        <x:v>Partial proposal</x:v>
      </x:c>
      <x:c r="N166" s="4" t="str">
        <x:f>IF(IFERROR(INDEX('Material routes'!$I$6:$I$1005,MATCH(U166,'Material routes'!$A$6:$A$1005,0)),"MISSING ID")=0,"",IFERROR(INDEX('Material routes'!$I$6:$I$1005,MATCH(U166,'Material routes'!$A$6:$A$1005,0)),"MISSING ID"))</x:f>
      </x:c>
      <x:c r="O166" s="4" t="str">
        <x:f>IFERROR(INDEX('Material routes'!$J$6:$J$1505,MATCH(U166,'Material routes'!$A$6:$A$1505,0)),"MISSING ID")</x:f>
        <x:v>Unspecified</x:v>
      </x:c>
      <x:c r="P166" s="4" t="str">
        <x:f>IF(IFERROR(INDEX('Material routes'!$I$6:$I$1005,MATCH(V166,'Material routes'!$A$6:$A$1005,0)),"MISSING ID")=0,"",IFERROR(INDEX('Material routes'!$I$6:$I$1005,MATCH(V166,'Material routes'!$A$6:$A$1005,0)),"MISSING ID"))</x:f>
      </x:c>
      <x:c r="Q166" s="4" t="str">
        <x:f>IFERROR(INDEX('Material routes'!$J$6:$J$1505,MATCH(V166,'Material routes'!$A$6:$A$1505,0)),"MISSING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routes'!$D$6:$D$1505,MATCH(U166,'Material routes'!$A$6:$A$1505,0)),"MISSING ID")</x:f>
        <x:v>proposal.branch.sealing_sheet</x:v>
      </x:c>
      <x:c r="T166" s="4" t="str">
        <x:f>IFERROR(INDEX('Material routes'!$D$6:$D$1505,MATCH(V166,'Material routes'!$A$6:$A$1505,0)),"MISSING ID")</x:f>
        <x:v>proposal.branch.sealed_casing</x:v>
      </x:c>
      <x:c r="U166" s="4" t="str">
        <x:v>design.branch.branch.sealed_casing.in.2</x:v>
      </x:c>
      <x:c r="V166" s="4" t="str">
        <x:v>design.branch.branch.sealed_casing.out</x:v>
      </x:c>
    </x:row>
    <x:row r="167" ht="105" customHeight="1">
      <x:c r="A167" s="4" t="str">
        <x:f>IFERROR(INDEX('Material routes'!$E$6:$E$1505,MATCH(U167,'Material routes'!$A$6:$A$1505,0)),"MISSING ID")</x:f>
        <x:v>Spring-grade steel stock</x:v>
      </x:c>
      <x:c r="B167" s="4" t="str">
        <x:f>IFERROR(INDEX('Material routes'!$F$6:$F$1505,MATCH(U167,'Material routes'!$A$6:$A$1505,0)),"MISSING ID")</x:f>
        <x:v>T3</x:v>
      </x:c>
      <x:c r="C167" s="4" t="str">
        <x:f>IFERROR(INDEX('Material routes'!$H$6:$H$1505,MATCH(U167,'Material routes'!$A$6:$A$1505,0)),"MISSING ID")</x:f>
        <x:v>Processed material</x:v>
      </x:c>
      <x:c r="D167" s="4" t="str">
        <x:f>IFERROR(INDEX('Material routes'!$G$6:$G$1505,MATCH(U167,'Material routes'!$A$6:$A$1505,0)),"MISSING ID")</x:f>
        <x:v>Manufactured stock</x:v>
      </x:c>
      <x:c r="E167" s="4" t="str">
        <x:f>IFERROR(INDEX('Material routes'!$C$6:$C$1505,MATCH(U167,'Material routes'!$A$6:$A$1505,0)),"MISSING ID")</x:f>
        <x:v>Ingredient candidate</x:v>
      </x:c>
      <x:c r="F167" s="4" t="str">
        <x:f>IFERROR(INDEX('Material routes'!$E$6:$E$1505,MATCH(V167,'Material routes'!$A$6:$A$1505,0)),"MISSING ID")</x:f>
        <x:v>Preloaded spring subassembly</x:v>
      </x:c>
      <x:c r="G167" s="4" t="str">
        <x:f>IFERROR(INDEX('Material routes'!$F$6:$F$1505,MATCH(V167,'Material routes'!$A$6:$A$1505,0)),"MISSING ID")</x:f>
        <x:v>T4</x:v>
      </x:c>
      <x:c r="H167" s="4" t="str">
        <x:f>IFERROR(INDEX('Material routes'!$H$6:$H$1505,MATCH(V167,'Material routes'!$A$6:$A$1505,0)),"MISSING ID")</x:f>
        <x:v>Crafting component</x:v>
      </x:c>
      <x:c r="I167" s="4" t="str">
        <x:f>IFERROR(INDEX('Material routes'!$G$6:$G$1505,MATCH(V167,'Material routes'!$A$6:$A$1505,0)),"MISSING ID")</x:f>
        <x:v>Crafting components</x:v>
      </x:c>
      <x:c r="J167" s="4" t="str">
        <x:f>IFERROR(INDEX('Material routes'!$B$6:$B$1505,MATCH(U167,'Material routes'!$A$6:$A$1505,0)),"MISSING ID")</x:f>
        <x:v>design.branch.branch.spring_pack</x:v>
      </x:c>
      <x:c r="K167" s="4" t="str">
        <x:f>IFERROR(INDEX('Crafting recipes'!$C$6:$C$1005,MATCH(J167,'Crafting recipes'!$A$6:$A$1005,0)),"MISSING ID")</x:f>
        <x:v>Material refinement</x:v>
      </x:c>
      <x:c r="L167" s="4" t="str">
        <x:f>IFERROR(INDEX('Material routes'!$K$6:$K$1505,MATCH(U167,'Material routes'!$A$6:$A$1505,0)),"MISSING ID")</x:f>
        <x:v>Proposal</x:v>
      </x:c>
      <x:c r="M167" s="4" t="str">
        <x:f>IFERROR(INDEX('Material routes'!$M$6:$M$1505,MATCH(U167,'Material routes'!$A$6:$A$1505,0)),"MISSING ID")</x:f>
        <x:v>Partial proposal</x:v>
      </x:c>
      <x:c r="N167" s="4" t="str">
        <x:f>IF(IFERROR(INDEX('Material routes'!$I$6:$I$1005,MATCH(U167,'Material routes'!$A$6:$A$1005,0)),"MISSING ID")=0,"",IFERROR(INDEX('Material routes'!$I$6:$I$1005,MATCH(U167,'Material routes'!$A$6:$A$1005,0)),"MISSING ID"))</x:f>
      </x:c>
      <x:c r="O167" s="4" t="str">
        <x:f>IFERROR(INDEX('Material routes'!$J$6:$J$1505,MATCH(U167,'Material routes'!$A$6:$A$1505,0)),"MISSING ID")</x:f>
        <x:v>Unspecified</x:v>
      </x:c>
      <x:c r="P167" s="4" t="str">
        <x:f>IF(IFERROR(INDEX('Material routes'!$I$6:$I$1005,MATCH(V167,'Material routes'!$A$6:$A$1005,0)),"MISSING ID")=0,"",IFERROR(INDEX('Material routes'!$I$6:$I$1005,MATCH(V167,'Material routes'!$A$6:$A$1005,0)),"MISSING ID"))</x:f>
      </x:c>
      <x:c r="Q167" s="4" t="str">
        <x:f>IFERROR(INDEX('Material routes'!$J$6:$J$1505,MATCH(V167,'Material routes'!$A$6:$A$1505,0)),"MISSING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routes'!$D$6:$D$1505,MATCH(U167,'Material routes'!$A$6:$A$1505,0)),"MISSING ID")</x:f>
        <x:v>proposal.branch.spring_steel</x:v>
      </x:c>
      <x:c r="T167" s="4" t="str">
        <x:f>IFERROR(INDEX('Material routes'!$D$6:$D$1505,MATCH(V167,'Material routes'!$A$6:$A$1505,0)),"MISSING ID")</x:f>
        <x:v>proposal.branch.spring_pack</x:v>
      </x:c>
      <x:c r="U167" s="4" t="str">
        <x:v>design.branch.branch.spring_pack.in.1</x:v>
      </x:c>
      <x:c r="V167" s="4" t="str">
        <x:v>design.branch.branch.spring_pack.out</x:v>
      </x:c>
    </x:row>
    <x:row r="168" ht="105" customHeight="1">
      <x:c r="A168" s="4" t="str">
        <x:f>IFERROR(INDEX('Material routes'!$E$6:$E$1505,MATCH(U168,'Material routes'!$A$6:$A$1505,0)),"MISSING ID")</x:f>
        <x:v>Steel stock</x:v>
      </x:c>
      <x:c r="B168" s="4" t="str">
        <x:f>IFERROR(INDEX('Material routes'!$F$6:$F$1505,MATCH(U168,'Material routes'!$A$6:$A$1505,0)),"MISSING ID")</x:f>
        <x:v>T2</x:v>
      </x:c>
      <x:c r="C168" s="4" t="str">
        <x:f>IFERROR(INDEX('Material routes'!$H$6:$H$1505,MATCH(U168,'Material routes'!$A$6:$A$1505,0)),"MISSING ID")</x:f>
        <x:v>Processed material</x:v>
      </x:c>
      <x:c r="D168" s="4" t="str">
        <x:f>IFERROR(INDEX('Material routes'!$G$6:$G$1505,MATCH(U168,'Material routes'!$A$6:$A$1505,0)),"MISSING ID")</x:f>
        <x:v>Manufactured stock</x:v>
      </x:c>
      <x:c r="E168" s="4" t="str">
        <x:f>IFERROR(INDEX('Material routes'!$C$6:$C$1505,MATCH(U168,'Material routes'!$A$6:$A$1505,0)),"MISSING ID")</x:f>
        <x:v>Ingredient candidate</x:v>
      </x:c>
      <x:c r="F168" s="4" t="str">
        <x:f>IFERROR(INDEX('Material routes'!$E$6:$E$1505,MATCH(V168,'Material routes'!$A$6:$A$1505,0)),"MISSING ID")</x:f>
        <x:v>Preloaded spring subassembly</x:v>
      </x:c>
      <x:c r="G168" s="4" t="str">
        <x:f>IFERROR(INDEX('Material routes'!$F$6:$F$1505,MATCH(V168,'Material routes'!$A$6:$A$1505,0)),"MISSING ID")</x:f>
        <x:v>T4</x:v>
      </x:c>
      <x:c r="H168" s="4" t="str">
        <x:f>IFERROR(INDEX('Material routes'!$H$6:$H$1505,MATCH(V168,'Material routes'!$A$6:$A$1505,0)),"MISSING ID")</x:f>
        <x:v>Crafting component</x:v>
      </x:c>
      <x:c r="I168" s="4" t="str">
        <x:f>IFERROR(INDEX('Material routes'!$G$6:$G$1505,MATCH(V168,'Material routes'!$A$6:$A$1505,0)),"MISSING ID")</x:f>
        <x:v>Crafting components</x:v>
      </x:c>
      <x:c r="J168" s="4" t="str">
        <x:f>IFERROR(INDEX('Material routes'!$B$6:$B$1505,MATCH(U168,'Material routes'!$A$6:$A$1505,0)),"MISSING ID")</x:f>
        <x:v>design.branch.branch.spring_pack</x:v>
      </x:c>
      <x:c r="K168" s="4" t="str">
        <x:f>IFERROR(INDEX('Crafting recipes'!$C$6:$C$1005,MATCH(J168,'Crafting recipes'!$A$6:$A$1005,0)),"MISSING ID")</x:f>
        <x:v>Material refinement</x:v>
      </x:c>
      <x:c r="L168" s="4" t="str">
        <x:f>IFERROR(INDEX('Material routes'!$K$6:$K$1505,MATCH(U168,'Material routes'!$A$6:$A$1505,0)),"MISSING ID")</x:f>
        <x:v>Proposal</x:v>
      </x:c>
      <x:c r="M168" s="4" t="str">
        <x:f>IFERROR(INDEX('Material routes'!$M$6:$M$1505,MATCH(U168,'Material routes'!$A$6:$A$1505,0)),"MISSING ID")</x:f>
        <x:v>Partial proposal</x:v>
      </x:c>
      <x:c r="N168" s="4" t="str">
        <x:f>IF(IFERROR(INDEX('Material routes'!$I$6:$I$1005,MATCH(U168,'Material routes'!$A$6:$A$1005,0)),"MISSING ID")=0,"",IFERROR(INDEX('Material routes'!$I$6:$I$1005,MATCH(U168,'Material routes'!$A$6:$A$1005,0)),"MISSING ID"))</x:f>
      </x:c>
      <x:c r="O168" s="4" t="str">
        <x:f>IFERROR(INDEX('Material routes'!$J$6:$J$1505,MATCH(U168,'Material routes'!$A$6:$A$1505,0)),"MISSING ID")</x:f>
        <x:v>Unspecified</x:v>
      </x:c>
      <x:c r="P168" s="4" t="str">
        <x:f>IF(IFERROR(INDEX('Material routes'!$I$6:$I$1005,MATCH(V168,'Material routes'!$A$6:$A$1005,0)),"MISSING ID")=0,"",IFERROR(INDEX('Material routes'!$I$6:$I$1005,MATCH(V168,'Material routes'!$A$6:$A$1005,0)),"MISSING ID"))</x:f>
      </x:c>
      <x:c r="Q168" s="4" t="str">
        <x:f>IFERROR(INDEX('Material routes'!$J$6:$J$1505,MATCH(V168,'Material routes'!$A$6:$A$1505,0)),"MISSING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routes'!$D$6:$D$1505,MATCH(U168,'Material routes'!$A$6:$A$1505,0)),"MISSING ID")</x:f>
        <x:v>author.metallurgy.steel_stock</x:v>
      </x:c>
      <x:c r="T168" s="4" t="str">
        <x:f>IFERROR(INDEX('Material routes'!$D$6:$D$1505,MATCH(V168,'Material routes'!$A$6:$A$1505,0)),"MISSING ID")</x:f>
        <x:v>proposal.branch.spring_pack</x:v>
      </x:c>
      <x:c r="U168" s="4" t="str">
        <x:v>design.branch.branch.spring_pack.in.2</x:v>
      </x:c>
      <x:c r="V168" s="4" t="str">
        <x:v>design.branch.branch.spring_pack.out</x:v>
      </x:c>
    </x:row>
    <x:row r="169" ht="105" customHeight="1">
      <x:c r="A169" s="4" t="str">
        <x:f>IFERROR(INDEX('Material routes'!$E$6:$E$1505,MATCH(U169,'Material routes'!$A$6:$A$1505,0)),"MISSING ID")</x:f>
        <x:v>Fine mechanism oil</x:v>
      </x:c>
      <x:c r="B169" s="4" t="str">
        <x:f>IFERROR(INDEX('Material routes'!$F$6:$F$1505,MATCH(U169,'Material routes'!$A$6:$A$1505,0)),"MISSING ID")</x:f>
        <x:v>T2</x:v>
      </x:c>
      <x:c r="C169" s="4" t="str">
        <x:f>IFERROR(INDEX('Material routes'!$H$6:$H$1505,MATCH(U169,'Material routes'!$A$6:$A$1505,0)),"MISSING ID")</x:f>
        <x:v>Chemical material</x:v>
      </x:c>
      <x:c r="D169" s="4" t="str">
        <x:f>IFERROR(INDEX('Material routes'!$G$6:$G$1505,MATCH(U169,'Material routes'!$A$6:$A$1505,0)),"MISSING ID")</x:f>
        <x:v>Processing agents</x:v>
      </x:c>
      <x:c r="E169" s="4" t="str">
        <x:f>IFERROR(INDEX('Material routes'!$C$6:$C$1505,MATCH(U169,'Material routes'!$A$6:$A$1505,0)),"MISSING ID")</x:f>
        <x:v>Ingredient candidate</x:v>
      </x:c>
      <x:c r="F169" s="4" t="str">
        <x:f>IFERROR(INDEX('Material routes'!$E$6:$E$1505,MATCH(V169,'Material routes'!$A$6:$A$1505,0)),"MISSING ID")</x:f>
        <x:v>Preloaded spring subassembly</x:v>
      </x:c>
      <x:c r="G169" s="4" t="str">
        <x:f>IFERROR(INDEX('Material routes'!$F$6:$F$1505,MATCH(V169,'Material routes'!$A$6:$A$1505,0)),"MISSING ID")</x:f>
        <x:v>T4</x:v>
      </x:c>
      <x:c r="H169" s="4" t="str">
        <x:f>IFERROR(INDEX('Material routes'!$H$6:$H$1505,MATCH(V169,'Material routes'!$A$6:$A$1505,0)),"MISSING ID")</x:f>
        <x:v>Crafting component</x:v>
      </x:c>
      <x:c r="I169" s="4" t="str">
        <x:f>IFERROR(INDEX('Material routes'!$G$6:$G$1505,MATCH(V169,'Material routes'!$A$6:$A$1505,0)),"MISSING ID")</x:f>
        <x:v>Crafting components</x:v>
      </x:c>
      <x:c r="J169" s="4" t="str">
        <x:f>IFERROR(INDEX('Material routes'!$B$6:$B$1505,MATCH(U169,'Material routes'!$A$6:$A$1505,0)),"MISSING ID")</x:f>
        <x:v>design.branch.branch.spring_pack</x:v>
      </x:c>
      <x:c r="K169" s="4" t="str">
        <x:f>IFERROR(INDEX('Crafting recipes'!$C$6:$C$1005,MATCH(J169,'Crafting recipes'!$A$6:$A$1005,0)),"MISSING ID")</x:f>
        <x:v>Material refinement</x:v>
      </x:c>
      <x:c r="L169" s="4" t="str">
        <x:f>IFERROR(INDEX('Material routes'!$K$6:$K$1505,MATCH(U169,'Material routes'!$A$6:$A$1505,0)),"MISSING ID")</x:f>
        <x:v>Proposal</x:v>
      </x:c>
      <x:c r="M169" s="4" t="str">
        <x:f>IFERROR(INDEX('Material routes'!$M$6:$M$1505,MATCH(U169,'Material routes'!$A$6:$A$1505,0)),"MISSING ID")</x:f>
        <x:v>Partial proposal</x:v>
      </x:c>
      <x:c r="N169" s="4" t="str">
        <x:f>IF(IFERROR(INDEX('Material routes'!$I$6:$I$1005,MATCH(U169,'Material routes'!$A$6:$A$1005,0)),"MISSING ID")=0,"",IFERROR(INDEX('Material routes'!$I$6:$I$1005,MATCH(U169,'Material routes'!$A$6:$A$1005,0)),"MISSING ID"))</x:f>
      </x:c>
      <x:c r="O169" s="4" t="str">
        <x:f>IFERROR(INDEX('Material routes'!$J$6:$J$1505,MATCH(U169,'Material routes'!$A$6:$A$1505,0)),"MISSING ID")</x:f>
        <x:v>Unspecified</x:v>
      </x:c>
      <x:c r="P169" s="4" t="str">
        <x:f>IF(IFERROR(INDEX('Material routes'!$I$6:$I$1005,MATCH(V169,'Material routes'!$A$6:$A$1005,0)),"MISSING ID")=0,"",IFERROR(INDEX('Material routes'!$I$6:$I$1005,MATCH(V169,'Material routes'!$A$6:$A$1005,0)),"MISSING ID"))</x:f>
      </x:c>
      <x:c r="Q169" s="4" t="str">
        <x:f>IFERROR(INDEX('Material routes'!$J$6:$J$1505,MATCH(V169,'Material routes'!$A$6:$A$1505,0)),"MISSING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routes'!$D$6:$D$1505,MATCH(U169,'Material routes'!$A$6:$A$1505,0)),"MISSING ID")</x:f>
        <x:v>proposal.lubricant.precision_oil</x:v>
      </x:c>
      <x:c r="T169" s="4" t="str">
        <x:f>IFERROR(INDEX('Material routes'!$D$6:$D$1505,MATCH(V169,'Material routes'!$A$6:$A$1505,0)),"MISSING ID")</x:f>
        <x:v>proposal.branch.spring_pack</x:v>
      </x:c>
      <x:c r="U169" s="4" t="str">
        <x:v>design.branch.branch.spring_pack.in.3</x:v>
      </x:c>
      <x:c r="V169" s="4" t="str">
        <x:v>design.branch.branch.spring_pack.out</x:v>
      </x:c>
    </x:row>
    <x:row r="170" ht="105" customHeight="1">
      <x:c r="A170" s="4" t="str">
        <x:f>IFERROR(INDEX('Material routes'!$E$6:$E$1505,MATCH(U170,'Material routes'!$A$6:$A$1505,0)),"MISSING ID")</x:f>
        <x:v>Refractory ceramic stock</x:v>
      </x:c>
      <x:c r="B170" s="4" t="str">
        <x:f>IFERROR(INDEX('Material routes'!$F$6:$F$1505,MATCH(U170,'Material routes'!$A$6:$A$1505,0)),"MISSING ID")</x:f>
        <x:v>T2</x:v>
      </x:c>
      <x:c r="C170" s="4" t="str">
        <x:f>IFERROR(INDEX('Material routes'!$H$6:$H$1505,MATCH(U170,'Material routes'!$A$6:$A$1505,0)),"MISSING ID")</x:f>
        <x:v>Processed material</x:v>
      </x:c>
      <x:c r="D170" s="4" t="str">
        <x:f>IFERROR(INDEX('Material routes'!$G$6:$G$1505,MATCH(U170,'Material routes'!$A$6:$A$1505,0)),"MISSING ID")</x:f>
        <x:v>Manufactured stock</x:v>
      </x:c>
      <x:c r="E170" s="4" t="str">
        <x:f>IFERROR(INDEX('Material routes'!$C$6:$C$1505,MATCH(U170,'Material routes'!$A$6:$A$1505,0)),"MISSING ID")</x:f>
        <x:v>Ingredient candidate</x:v>
      </x:c>
      <x:c r="F170" s="4" t="str">
        <x:f>IFERROR(INDEX('Material routes'!$E$6:$E$1505,MATCH(V170,'Material routes'!$A$6:$A$1505,0)),"MISSING ID")</x:f>
        <x:v>Ceramic crucible</x:v>
      </x:c>
      <x:c r="G170" s="4" t="str">
        <x:f>IFERROR(INDEX('Material routes'!$F$6:$F$1505,MATCH(V170,'Material routes'!$A$6:$A$1505,0)),"MISSING ID")</x:f>
        <x:v>Not applicable</x:v>
      </x:c>
      <x:c r="H170" s="4" t="str">
        <x:f>IFERROR(INDEX('Material routes'!$H$6:$H$1505,MATCH(V170,'Material routes'!$A$6:$A$1505,0)),"MISSING ID")</x:f>
        <x:v>Tool</x:v>
      </x:c>
      <x:c r="I170" s="4" t="str">
        <x:f>IFERROR(INDEX('Material routes'!$G$6:$G$1505,MATCH(V170,'Material routes'!$A$6:$A$1505,0)),"MISSING ID")</x:f>
        <x:v>Equipment</x:v>
      </x:c>
      <x:c r="J170" s="4" t="str">
        <x:f>IFERROR(INDEX('Material routes'!$B$6:$B$1505,MATCH(U170,'Material routes'!$A$6:$A$1505,0)),"MISSING ID")</x:f>
        <x:v>design.finished.refractory_crucible</x:v>
      </x:c>
      <x:c r="K170" s="4" t="str">
        <x:f>IFERROR(INDEX('Crafting recipes'!$C$6:$C$1005,MATCH(J170,'Crafting recipes'!$A$6:$A$1005,0)),"MISSING ID")</x:f>
        <x:v>Finished-item crafting</x:v>
      </x:c>
      <x:c r="L170" s="4" t="str">
        <x:f>IFERROR(INDEX('Material routes'!$K$6:$K$1505,MATCH(U170,'Material routes'!$A$6:$A$1505,0)),"MISSING ID")</x:f>
        <x:v>Proposal</x:v>
      </x:c>
      <x:c r="M170" s="4" t="str">
        <x:f>IFERROR(INDEX('Material routes'!$M$6:$M$1505,MATCH(U170,'Material routes'!$A$6:$A$1505,0)),"MISSING ID")</x:f>
        <x:v>Partial proposal</x:v>
      </x:c>
      <x:c r="N170" s="4" t="str">
        <x:f>IF(IFERROR(INDEX('Material routes'!$I$6:$I$1005,MATCH(U170,'Material routes'!$A$6:$A$1005,0)),"MISSING ID")=0,"",IFERROR(INDEX('Material routes'!$I$6:$I$1005,MATCH(U170,'Material routes'!$A$6:$A$1005,0)),"MISSING ID"))</x:f>
      </x:c>
      <x:c r="O170" s="4" t="str">
        <x:f>IFERROR(INDEX('Material routes'!$J$6:$J$1505,MATCH(U170,'Material routes'!$A$6:$A$1505,0)),"MISSING ID")</x:f>
        <x:v>Unspecified</x:v>
      </x:c>
      <x:c r="P170" s="4" t="str">
        <x:f>IF(IFERROR(INDEX('Material routes'!$I$6:$I$1005,MATCH(V170,'Material routes'!$A$6:$A$1005,0)),"MISSING ID")=0,"",IFERROR(INDEX('Material routes'!$I$6:$I$1005,MATCH(V170,'Material routes'!$A$6:$A$1005,0)),"MISSING ID"))</x:f>
      </x:c>
      <x:c r="Q170" s="4" t="str">
        <x:f>IFERROR(INDEX('Material routes'!$J$6:$J$1505,MATCH(V170,'Material routes'!$A$6:$A$1505,0)),"MISSING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routes'!$D$6:$D$1505,MATCH(U170,'Material routes'!$A$6:$A$1505,0)),"MISSING ID")</x:f>
        <x:v>proposal.branch.refractory_ceramic</x:v>
      </x:c>
      <x:c r="T170" s="4" t="str">
        <x:f>IFERROR(INDEX('Material routes'!$D$6:$D$1505,MATCH(V170,'Material routes'!$A$6:$A$1505,0)),"MISSING ID")</x:f>
        <x:v>proposal.ceramic.crucible</x:v>
      </x:c>
      <x:c r="U170" s="4" t="str">
        <x:v>design.finished.refractory_crucible.in.1</x:v>
      </x:c>
      <x:c r="V170" s="4" t="str">
        <x:v>design.finished.refractory_crucible.out</x:v>
      </x:c>
    </x:row>
    <x:row r="171" ht="105" customHeight="1">
      <x:c r="A171" s="4" t="str">
        <x:f>IFERROR(INDEX('Material routes'!$E$6:$E$1505,MATCH(U171,'Material routes'!$A$6:$A$1505,0)),"MISSING ID")</x:f>
        <x:v>Mica composite sheet</x:v>
      </x:c>
      <x:c r="B171" s="4" t="str">
        <x:f>IFERROR(INDEX('Material routes'!$F$6:$F$1505,MATCH(U171,'Material routes'!$A$6:$A$1505,0)),"MISSING ID")</x:f>
        <x:v>T2</x:v>
      </x:c>
      <x:c r="C171" s="4" t="str">
        <x:f>IFERROR(INDEX('Material routes'!$H$6:$H$1505,MATCH(U171,'Material routes'!$A$6:$A$1505,0)),"MISSING ID")</x:f>
        <x:v>Processed material</x:v>
      </x:c>
      <x:c r="D171" s="4" t="str">
        <x:f>IFERROR(INDEX('Material routes'!$G$6:$G$1505,MATCH(U171,'Material routes'!$A$6:$A$1505,0)),"MISSING ID")</x:f>
        <x:v>Manufactured stock</x:v>
      </x:c>
      <x:c r="E171" s="4" t="str">
        <x:f>IFERROR(INDEX('Material routes'!$C$6:$C$1505,MATCH(U171,'Material routes'!$A$6:$A$1505,0)),"MISSING ID")</x:f>
        <x:v>Ingredient candidate</x:v>
      </x:c>
      <x:c r="F171" s="4" t="str">
        <x:f>IFERROR(INDEX('Material routes'!$E$6:$E$1505,MATCH(V171,'Material routes'!$A$6:$A$1505,0)),"MISSING ID")</x:f>
        <x:v>Electrical insulating gloves</x:v>
      </x:c>
      <x:c r="G171" s="4" t="str">
        <x:f>IFERROR(INDEX('Material routes'!$F$6:$F$1505,MATCH(V171,'Material routes'!$A$6:$A$1505,0)),"MISSING ID")</x:f>
        <x:v>Not applicable</x:v>
      </x:c>
      <x:c r="H171" s="4" t="str">
        <x:f>IFERROR(INDEX('Material routes'!$H$6:$H$1505,MATCH(V171,'Material routes'!$A$6:$A$1505,0)),"MISSING ID")</x:f>
        <x:v>Wearable</x:v>
      </x:c>
      <x:c r="I171" s="4" t="str">
        <x:f>IFERROR(INDEX('Material routes'!$G$6:$G$1505,MATCH(V171,'Material routes'!$A$6:$A$1505,0)),"MISSING ID")</x:f>
        <x:v>Equipment</x:v>
      </x:c>
      <x:c r="J171" s="4" t="str">
        <x:f>IFERROR(INDEX('Material routes'!$B$6:$B$1505,MATCH(U171,'Material routes'!$A$6:$A$1505,0)),"MISSING ID")</x:f>
        <x:v>design.finished.electrical_gloves</x:v>
      </x:c>
      <x:c r="K171" s="4" t="str">
        <x:f>IFERROR(INDEX('Crafting recipes'!$C$6:$C$1005,MATCH(J171,'Crafting recipes'!$A$6:$A$1005,0)),"MISSING ID")</x:f>
        <x:v>Finished-item crafting</x:v>
      </x:c>
      <x:c r="L171" s="4" t="str">
        <x:f>IFERROR(INDEX('Material routes'!$K$6:$K$1505,MATCH(U171,'Material routes'!$A$6:$A$1505,0)),"MISSING ID")</x:f>
        <x:v>Proposal</x:v>
      </x:c>
      <x:c r="M171" s="4" t="str">
        <x:f>IFERROR(INDEX('Material routes'!$M$6:$M$1505,MATCH(U171,'Material routes'!$A$6:$A$1505,0)),"MISSING ID")</x:f>
        <x:v>Partial proposal</x:v>
      </x:c>
      <x:c r="N171" s="4" t="str">
        <x:f>IF(IFERROR(INDEX('Material routes'!$I$6:$I$1005,MATCH(U171,'Material routes'!$A$6:$A$1005,0)),"MISSING ID")=0,"",IFERROR(INDEX('Material routes'!$I$6:$I$1005,MATCH(U171,'Material routes'!$A$6:$A$1005,0)),"MISSING ID"))</x:f>
      </x:c>
      <x:c r="O171" s="4" t="str">
        <x:f>IFERROR(INDEX('Material routes'!$J$6:$J$1505,MATCH(U171,'Material routes'!$A$6:$A$1505,0)),"MISSING ID")</x:f>
        <x:v>Unspecified</x:v>
      </x:c>
      <x:c r="P171" s="4" t="str">
        <x:f>IF(IFERROR(INDEX('Material routes'!$I$6:$I$1005,MATCH(V171,'Material routes'!$A$6:$A$1005,0)),"MISSING ID")=0,"",IFERROR(INDEX('Material routes'!$I$6:$I$1005,MATCH(V171,'Material routes'!$A$6:$A$1005,0)),"MISSING ID"))</x:f>
      </x:c>
      <x:c r="Q171" s="4" t="str">
        <x:f>IFERROR(INDEX('Material routes'!$J$6:$J$1505,MATCH(V171,'Material routes'!$A$6:$A$1505,0)),"MISSING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routes'!$D$6:$D$1505,MATCH(U171,'Material routes'!$A$6:$A$1505,0)),"MISSING ID")</x:f>
        <x:v>proposal.branch.mica_sheet</x:v>
      </x:c>
      <x:c r="T171" s="4" t="str">
        <x:f>IFERROR(INDEX('Material routes'!$D$6:$D$1505,MATCH(V171,'Material routes'!$A$6:$A$1505,0)),"MISSING ID")</x:f>
        <x:v>author.electrical.insulated_gloves</x:v>
      </x:c>
      <x:c r="U171" s="4" t="str">
        <x:v>design.finished.electrical_gloves.in.1</x:v>
      </x:c>
      <x:c r="V171" s="4" t="str">
        <x:v>design.finished.electrical_gloves.out</x:v>
      </x:c>
    </x:row>
    <x:row r="172" ht="105" customHeight="1">
      <x:c r="A172" s="4" t="str">
        <x:f>IFERROR(INDEX('Material routes'!$E$6:$E$1505,MATCH(U172,'Material routes'!$A$6:$A$1505,0)),"MISSING ID")</x:f>
        <x:v>Flexible membrane-bonding compound</x:v>
      </x:c>
      <x:c r="B172" s="4" t="str">
        <x:f>IFERROR(INDEX('Material routes'!$F$6:$F$1505,MATCH(U172,'Material routes'!$A$6:$A$1505,0)),"MISSING ID")</x:f>
        <x:v>T2</x:v>
      </x:c>
      <x:c r="C172" s="4" t="str">
        <x:f>IFERROR(INDEX('Material routes'!$H$6:$H$1505,MATCH(U172,'Material routes'!$A$6:$A$1505,0)),"MISSING ID")</x:f>
        <x:v>Chemical material</x:v>
      </x:c>
      <x:c r="D172" s="4" t="str">
        <x:f>IFERROR(INDEX('Material routes'!$G$6:$G$1505,MATCH(U172,'Material routes'!$A$6:$A$1505,0)),"MISSING ID")</x:f>
        <x:v>Processing agents</x:v>
      </x:c>
      <x:c r="E172" s="4" t="str">
        <x:f>IFERROR(INDEX('Material routes'!$C$6:$C$1505,MATCH(U172,'Material routes'!$A$6:$A$1505,0)),"MISSING ID")</x:f>
        <x:v>Ingredient candidate</x:v>
      </x:c>
      <x:c r="F172" s="4" t="str">
        <x:f>IFERROR(INDEX('Material routes'!$E$6:$E$1505,MATCH(V172,'Material routes'!$A$6:$A$1505,0)),"MISSING ID")</x:f>
        <x:v>Electrical insulating gloves</x:v>
      </x:c>
      <x:c r="G172" s="4" t="str">
        <x:f>IFERROR(INDEX('Material routes'!$F$6:$F$1505,MATCH(V172,'Material routes'!$A$6:$A$1505,0)),"MISSING ID")</x:f>
        <x:v>Not applicable</x:v>
      </x:c>
      <x:c r="H172" s="4" t="str">
        <x:f>IFERROR(INDEX('Material routes'!$H$6:$H$1505,MATCH(V172,'Material routes'!$A$6:$A$1505,0)),"MISSING ID")</x:f>
        <x:v>Wearable</x:v>
      </x:c>
      <x:c r="I172" s="4" t="str">
        <x:f>IFERROR(INDEX('Material routes'!$G$6:$G$1505,MATCH(V172,'Material routes'!$A$6:$A$1505,0)),"MISSING ID")</x:f>
        <x:v>Equipment</x:v>
      </x:c>
      <x:c r="J172" s="4" t="str">
        <x:f>IFERROR(INDEX('Material routes'!$B$6:$B$1505,MATCH(U172,'Material routes'!$A$6:$A$1505,0)),"MISSING ID")</x:f>
        <x:v>design.finished.electrical_gloves</x:v>
      </x:c>
      <x:c r="K172" s="4" t="str">
        <x:f>IFERROR(INDEX('Crafting recipes'!$C$6:$C$1005,MATCH(J172,'Crafting recipes'!$A$6:$A$1005,0)),"MISSING ID")</x:f>
        <x:v>Finished-item crafting</x:v>
      </x:c>
      <x:c r="L172" s="4" t="str">
        <x:f>IFERROR(INDEX('Material routes'!$K$6:$K$1505,MATCH(U172,'Material routes'!$A$6:$A$1505,0)),"MISSING ID")</x:f>
        <x:v>Proposal</x:v>
      </x:c>
      <x:c r="M172" s="4" t="str">
        <x:f>IFERROR(INDEX('Material routes'!$M$6:$M$1505,MATCH(U172,'Material routes'!$A$6:$A$1505,0)),"MISSING ID")</x:f>
        <x:v>Partial proposal</x:v>
      </x:c>
      <x:c r="N172" s="4" t="str">
        <x:f>IF(IFERROR(INDEX('Material routes'!$I$6:$I$1005,MATCH(U172,'Material routes'!$A$6:$A$1005,0)),"MISSING ID")=0,"",IFERROR(INDEX('Material routes'!$I$6:$I$1005,MATCH(U172,'Material routes'!$A$6:$A$1005,0)),"MISSING ID"))</x:f>
      </x:c>
      <x:c r="O172" s="4" t="str">
        <x:f>IFERROR(INDEX('Material routes'!$J$6:$J$1505,MATCH(U172,'Material routes'!$A$6:$A$1505,0)),"MISSING ID")</x:f>
        <x:v>Unspecified</x:v>
      </x:c>
      <x:c r="P172" s="4" t="str">
        <x:f>IF(IFERROR(INDEX('Material routes'!$I$6:$I$1005,MATCH(V172,'Material routes'!$A$6:$A$1005,0)),"MISSING ID")=0,"",IFERROR(INDEX('Material routes'!$I$6:$I$1005,MATCH(V172,'Material routes'!$A$6:$A$1005,0)),"MISSING ID"))</x:f>
      </x:c>
      <x:c r="Q172" s="4" t="str">
        <x:f>IFERROR(INDEX('Material routes'!$J$6:$J$1505,MATCH(V172,'Material routes'!$A$6:$A$1505,0)),"MISSING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routes'!$D$6:$D$1505,MATCH(U172,'Material routes'!$A$6:$A$1505,0)),"MISSING ID")</x:f>
        <x:v>proposal.branch.flex_bond</x:v>
      </x:c>
      <x:c r="T172" s="4" t="str">
        <x:f>IFERROR(INDEX('Material routes'!$D$6:$D$1505,MATCH(V172,'Material routes'!$A$6:$A$1505,0)),"MISSING ID")</x:f>
        <x:v>author.electrical.insulated_gloves</x:v>
      </x:c>
      <x:c r="U172" s="4" t="str">
        <x:v>design.finished.electrical_gloves.in.2</x:v>
      </x:c>
      <x:c r="V172" s="4" t="str">
        <x:v>design.finished.electrical_gloves.out</x:v>
      </x:c>
    </x:row>
    <x:row r="173" ht="105" customHeight="1">
      <x:c r="A173" s="4" t="str">
        <x:f>IFERROR(INDEX('Material routes'!$E$6:$E$1505,MATCH(U173,'Material routes'!$A$6:$A$1505,0)),"MISSING ID")</x:f>
        <x:v>Bonded husk sheet</x:v>
      </x:c>
      <x:c r="B173" s="4" t="str">
        <x:f>IFERROR(INDEX('Material routes'!$F$6:$F$1505,MATCH(U173,'Material routes'!$A$6:$A$1505,0)),"MISSING ID")</x:f>
        <x:v>T2</x:v>
      </x:c>
      <x:c r="C173" s="4" t="str">
        <x:f>IFERROR(INDEX('Material routes'!$H$6:$H$1505,MATCH(U173,'Material routes'!$A$6:$A$1505,0)),"MISSING ID")</x:f>
        <x:v>Processed material</x:v>
      </x:c>
      <x:c r="D173" s="4" t="str">
        <x:f>IFERROR(INDEX('Material routes'!$G$6:$G$1505,MATCH(U173,'Material routes'!$A$6:$A$1505,0)),"MISSING ID")</x:f>
        <x:v>Manufactured stock</x:v>
      </x:c>
      <x:c r="E173" s="4" t="str">
        <x:f>IFERROR(INDEX('Material routes'!$C$6:$C$1505,MATCH(U173,'Material routes'!$A$6:$A$1505,0)),"MISSING ID")</x:f>
        <x:v>Ingredient candidate</x:v>
      </x:c>
      <x:c r="F173" s="4" t="str">
        <x:f>IFERROR(INDEX('Material routes'!$E$6:$E$1505,MATCH(V173,'Material routes'!$A$6:$A$1505,0)),"MISSING ID")</x:f>
        <x:v>Electrical insulating gloves</x:v>
      </x:c>
      <x:c r="G173" s="4" t="str">
        <x:f>IFERROR(INDEX('Material routes'!$F$6:$F$1505,MATCH(V173,'Material routes'!$A$6:$A$1505,0)),"MISSING ID")</x:f>
        <x:v>Not applicable</x:v>
      </x:c>
      <x:c r="H173" s="4" t="str">
        <x:f>IFERROR(INDEX('Material routes'!$H$6:$H$1505,MATCH(V173,'Material routes'!$A$6:$A$1505,0)),"MISSING ID")</x:f>
        <x:v>Wearable</x:v>
      </x:c>
      <x:c r="I173" s="4" t="str">
        <x:f>IFERROR(INDEX('Material routes'!$G$6:$G$1505,MATCH(V173,'Material routes'!$A$6:$A$1505,0)),"MISSING ID")</x:f>
        <x:v>Equipment</x:v>
      </x:c>
      <x:c r="J173" s="4" t="str">
        <x:f>IFERROR(INDEX('Material routes'!$B$6:$B$1505,MATCH(U173,'Material routes'!$A$6:$A$1505,0)),"MISSING ID")</x:f>
        <x:v>design.finished.electrical_gloves</x:v>
      </x:c>
      <x:c r="K173" s="4" t="str">
        <x:f>IFERROR(INDEX('Crafting recipes'!$C$6:$C$1005,MATCH(J173,'Crafting recipes'!$A$6:$A$1005,0)),"MISSING ID")</x:f>
        <x:v>Finished-item crafting</x:v>
      </x:c>
      <x:c r="L173" s="4" t="str">
        <x:f>IFERROR(INDEX('Material routes'!$K$6:$K$1505,MATCH(U173,'Material routes'!$A$6:$A$1505,0)),"MISSING ID")</x:f>
        <x:v>Proposal</x:v>
      </x:c>
      <x:c r="M173" s="4" t="str">
        <x:f>IFERROR(INDEX('Material routes'!$M$6:$M$1505,MATCH(U173,'Material routes'!$A$6:$A$1505,0)),"MISSING ID")</x:f>
        <x:v>Partial proposal</x:v>
      </x:c>
      <x:c r="N173" s="4" t="str">
        <x:f>IF(IFERROR(INDEX('Material routes'!$I$6:$I$1005,MATCH(U173,'Material routes'!$A$6:$A$1005,0)),"MISSING ID")=0,"",IFERROR(INDEX('Material routes'!$I$6:$I$1005,MATCH(U173,'Material routes'!$A$6:$A$1005,0)),"MISSING ID"))</x:f>
      </x:c>
      <x:c r="O173" s="4" t="str">
        <x:f>IFERROR(INDEX('Material routes'!$J$6:$J$1505,MATCH(U173,'Material routes'!$A$6:$A$1505,0)),"MISSING ID")</x:f>
        <x:v>Unspecified</x:v>
      </x:c>
      <x:c r="P173" s="4" t="str">
        <x:f>IF(IFERROR(INDEX('Material routes'!$I$6:$I$1005,MATCH(V173,'Material routes'!$A$6:$A$1005,0)),"MISSING ID")=0,"",IFERROR(INDEX('Material routes'!$I$6:$I$1005,MATCH(V173,'Material routes'!$A$6:$A$1005,0)),"MISSING ID"))</x:f>
      </x:c>
      <x:c r="Q173" s="4" t="str">
        <x:f>IFERROR(INDEX('Material routes'!$J$6:$J$1505,MATCH(V173,'Material routes'!$A$6:$A$1505,0)),"MISSING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routes'!$D$6:$D$1505,MATCH(U173,'Material routes'!$A$6:$A$1505,0)),"MISSING ID")</x:f>
        <x:v>proposal.branch.husk_sheet</x:v>
      </x:c>
      <x:c r="T173" s="4" t="str">
        <x:f>IFERROR(INDEX('Material routes'!$D$6:$D$1505,MATCH(V173,'Material routes'!$A$6:$A$1505,0)),"MISSING ID")</x:f>
        <x:v>author.electrical.insulated_gloves</x:v>
      </x:c>
      <x:c r="U173" s="4" t="str">
        <x:v>design.finished.electrical_gloves.in.3</x:v>
      </x:c>
      <x:c r="V173" s="4" t="str">
        <x:v>design.finished.electrical_gloves.out</x:v>
      </x:c>
    </x:row>
    <x:row r="174" ht="115" customHeight="1">
      <x:c r="A174" s="4" t="str">
        <x:f>IFERROR(INDEX('Material routes'!$E$6:$E$1505,MATCH(U174,'Material routes'!$A$6:$A$1505,0)),"MISSING ID")</x:f>
        <x:v>Steel stock</x:v>
      </x:c>
      <x:c r="B174" s="4" t="str">
        <x:f>IFERROR(INDEX('Material routes'!$F$6:$F$1505,MATCH(U174,'Material routes'!$A$6:$A$1505,0)),"MISSING ID")</x:f>
        <x:v>T2</x:v>
      </x:c>
      <x:c r="C174" s="4" t="str">
        <x:f>IFERROR(INDEX('Material routes'!$H$6:$H$1505,MATCH(U174,'Material routes'!$A$6:$A$1505,0)),"MISSING ID")</x:f>
        <x:v>Processed material</x:v>
      </x:c>
      <x:c r="D174" s="4" t="str">
        <x:f>IFERROR(INDEX('Material routes'!$G$6:$G$1505,MATCH(U174,'Material routes'!$A$6:$A$1505,0)),"MISSING ID")</x:f>
        <x:v>Manufactured stock</x:v>
      </x:c>
      <x:c r="E174" s="4" t="str">
        <x:f>IFERROR(INDEX('Material routes'!$C$6:$C$1505,MATCH(U174,'Material routes'!$A$6:$A$1505,0)),"MISSING ID")</x:f>
        <x:v>Ingredient candidate</x:v>
      </x:c>
      <x:c r="F174" s="4" t="str">
        <x:f>IFERROR(INDEX('Material routes'!$E$6:$E$1505,MATCH(V174,'Material routes'!$A$6:$A$1505,0)),"MISSING ID")</x:f>
        <x:v>Heat-treated steel gear blanks</x:v>
      </x:c>
      <x:c r="G174" s="4" t="str">
        <x:f>IFERROR(INDEX('Material routes'!$F$6:$F$1505,MATCH(V174,'Material routes'!$A$6:$A$1505,0)),"MISSING ID")</x:f>
        <x:v>T3</x:v>
      </x:c>
      <x:c r="H174" s="4" t="str">
        <x:f>IFERROR(INDEX('Material routes'!$H$6:$H$1505,MATCH(V174,'Material routes'!$A$6:$A$1505,0)),"MISSING ID")</x:f>
        <x:v>Crafting component</x:v>
      </x:c>
      <x:c r="I174" s="4" t="str">
        <x:f>IFERROR(INDEX('Material routes'!$G$6:$G$1505,MATCH(V174,'Material routes'!$A$6:$A$1505,0)),"MISSING ID")</x:f>
        <x:v>Crafting components</x:v>
      </x:c>
      <x:c r="J174" s="4" t="str">
        <x:f>IFERROR(INDEX('Material routes'!$B$6:$B$1505,MATCH(U174,'Material routes'!$A$6:$A$1505,0)),"MISSING ID")</x:f>
        <x:v>design.t3.gear_blank</x:v>
      </x:c>
      <x:c r="K174" s="4" t="str">
        <x:f>IFERROR(INDEX('Crafting recipes'!$C$6:$C$1005,MATCH(J174,'Crafting recipes'!$A$6:$A$1005,0)),"MISSING ID")</x:f>
        <x:v>Material refinement</x:v>
      </x:c>
      <x:c r="L174" s="4" t="str">
        <x:f>IFERROR(INDEX('Material routes'!$K$6:$K$1505,MATCH(U174,'Material routes'!$A$6:$A$1505,0)),"MISSING ID")</x:f>
        <x:v>Proposal</x:v>
      </x:c>
      <x:c r="M174" s="4" t="str">
        <x:f>IFERROR(INDEX('Material routes'!$M$6:$M$1505,MATCH(U174,'Material routes'!$A$6:$A$1505,0)),"MISSING ID")</x:f>
        <x:v>Partial proposal</x:v>
      </x:c>
      <x:c r="N174" s="4" t="str">
        <x:f>IF(IFERROR(INDEX('Material routes'!$I$6:$I$1005,MATCH(U174,'Material routes'!$A$6:$A$1005,0)),"MISSING ID")=0,"",IFERROR(INDEX('Material routes'!$I$6:$I$1005,MATCH(U174,'Material routes'!$A$6:$A$1005,0)),"MISSING ID"))</x:f>
      </x:c>
      <x:c r="O174" s="4" t="str">
        <x:f>IFERROR(INDEX('Material routes'!$J$6:$J$1505,MATCH(U174,'Material routes'!$A$6:$A$1505,0)),"MISSING ID")</x:f>
        <x:v>Unspecified</x:v>
      </x:c>
      <x:c r="P174" s="4" t="str">
        <x:f>IF(IFERROR(INDEX('Material routes'!$I$6:$I$1005,MATCH(V174,'Material routes'!$A$6:$A$1005,0)),"MISSING ID")=0,"",IFERROR(INDEX('Material routes'!$I$6:$I$1005,MATCH(V174,'Material routes'!$A$6:$A$1005,0)),"MISSING ID"))</x:f>
      </x:c>
      <x:c r="Q174" s="4" t="str">
        <x:f>IFERROR(INDEX('Material routes'!$J$6:$J$1505,MATCH(V174,'Material routes'!$A$6:$A$1505,0)),"MISSING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routes'!$D$6:$D$1505,MATCH(U174,'Material routes'!$A$6:$A$1505,0)),"MISSING ID")</x:f>
        <x:v>author.metallurgy.steel_stock</x:v>
      </x:c>
      <x:c r="T174" s="4" t="str">
        <x:f>IFERROR(INDEX('Material routes'!$D$6:$D$1505,MATCH(V174,'Material routes'!$A$6:$A$1505,0)),"MISSING ID")</x:f>
        <x:v>proposal.t3.gear_blank</x:v>
      </x:c>
      <x:c r="U174" s="4" t="str">
        <x:v>design.t3.gear_blank.in.1</x:v>
      </x:c>
      <x:c r="V174" s="4" t="str">
        <x:v>design.t3.gear_blank.out</x:v>
      </x:c>
    </x:row>
    <x:row r="175" ht="115" customHeight="1">
      <x:c r="A175" s="4" t="str">
        <x:f>IFERROR(INDEX('Material routes'!$E$6:$E$1505,MATCH(U175,'Material routes'!$A$6:$A$1505,0)),"MISSING ID")</x:f>
        <x:v>Prepared manganese alloying stock</x:v>
      </x:c>
      <x:c r="B175" s="4" t="str">
        <x:f>IFERROR(INDEX('Material routes'!$F$6:$F$1505,MATCH(U175,'Material routes'!$A$6:$A$1505,0)),"MISSING ID")</x:f>
        <x:v>T2</x:v>
      </x:c>
      <x:c r="C175" s="4" t="str">
        <x:f>IFERROR(INDEX('Material routes'!$H$6:$H$1505,MATCH(U175,'Material routes'!$A$6:$A$1505,0)),"MISSING ID")</x:f>
        <x:v>Processed material</x:v>
      </x:c>
      <x:c r="D175" s="4" t="str">
        <x:f>IFERROR(INDEX('Material routes'!$G$6:$G$1505,MATCH(U175,'Material routes'!$A$6:$A$1505,0)),"MISSING ID")</x:f>
        <x:v>Manufactured stock</x:v>
      </x:c>
      <x:c r="E175" s="4" t="str">
        <x:f>IFERROR(INDEX('Material routes'!$C$6:$C$1505,MATCH(U175,'Material routes'!$A$6:$A$1505,0)),"MISSING ID")</x:f>
        <x:v>Ingredient candidate</x:v>
      </x:c>
      <x:c r="F175" s="4" t="str">
        <x:f>IFERROR(INDEX('Material routes'!$E$6:$E$1505,MATCH(V175,'Material routes'!$A$6:$A$1505,0)),"MISSING ID")</x:f>
        <x:v>Heat-treated steel gear blanks</x:v>
      </x:c>
      <x:c r="G175" s="4" t="str">
        <x:f>IFERROR(INDEX('Material routes'!$F$6:$F$1505,MATCH(V175,'Material routes'!$A$6:$A$1505,0)),"MISSING ID")</x:f>
        <x:v>T3</x:v>
      </x:c>
      <x:c r="H175" s="4" t="str">
        <x:f>IFERROR(INDEX('Material routes'!$H$6:$H$1505,MATCH(V175,'Material routes'!$A$6:$A$1505,0)),"MISSING ID")</x:f>
        <x:v>Crafting component</x:v>
      </x:c>
      <x:c r="I175" s="4" t="str">
        <x:f>IFERROR(INDEX('Material routes'!$G$6:$G$1505,MATCH(V175,'Material routes'!$A$6:$A$1505,0)),"MISSING ID")</x:f>
        <x:v>Crafting components</x:v>
      </x:c>
      <x:c r="J175" s="4" t="str">
        <x:f>IFERROR(INDEX('Material routes'!$B$6:$B$1505,MATCH(U175,'Material routes'!$A$6:$A$1505,0)),"MISSING ID")</x:f>
        <x:v>design.t3.gear_blank</x:v>
      </x:c>
      <x:c r="K175" s="4" t="str">
        <x:f>IFERROR(INDEX('Crafting recipes'!$C$6:$C$1005,MATCH(J175,'Crafting recipes'!$A$6:$A$1005,0)),"MISSING ID")</x:f>
        <x:v>Material refinement</x:v>
      </x:c>
      <x:c r="L175" s="4" t="str">
        <x:f>IFERROR(INDEX('Material routes'!$K$6:$K$1505,MATCH(U175,'Material routes'!$A$6:$A$1505,0)),"MISSING ID")</x:f>
        <x:v>Proposal</x:v>
      </x:c>
      <x:c r="M175" s="4" t="str">
        <x:f>IFERROR(INDEX('Material routes'!$M$6:$M$1505,MATCH(U175,'Material routes'!$A$6:$A$1505,0)),"MISSING ID")</x:f>
        <x:v>Partial proposal</x:v>
      </x:c>
      <x:c r="N175" s="4" t="str">
        <x:f>IF(IFERROR(INDEX('Material routes'!$I$6:$I$1005,MATCH(U175,'Material routes'!$A$6:$A$1005,0)),"MISSING ID")=0,"",IFERROR(INDEX('Material routes'!$I$6:$I$1005,MATCH(U175,'Material routes'!$A$6:$A$1005,0)),"MISSING ID"))</x:f>
      </x:c>
      <x:c r="O175" s="4" t="str">
        <x:f>IFERROR(INDEX('Material routes'!$J$6:$J$1505,MATCH(U175,'Material routes'!$A$6:$A$1505,0)),"MISSING ID")</x:f>
        <x:v>Unspecified</x:v>
      </x:c>
      <x:c r="P175" s="4" t="str">
        <x:f>IF(IFERROR(INDEX('Material routes'!$I$6:$I$1005,MATCH(V175,'Material routes'!$A$6:$A$1005,0)),"MISSING ID")=0,"",IFERROR(INDEX('Material routes'!$I$6:$I$1005,MATCH(V175,'Material routes'!$A$6:$A$1005,0)),"MISSING ID"))</x:f>
      </x:c>
      <x:c r="Q175" s="4" t="str">
        <x:f>IFERROR(INDEX('Material routes'!$J$6:$J$1505,MATCH(V175,'Material routes'!$A$6:$A$1505,0)),"MISSING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routes'!$D$6:$D$1505,MATCH(U175,'Material routes'!$A$6:$A$1505,0)),"MISSING ID")</x:f>
        <x:v>proposal.branch.alloy_addition</x:v>
      </x:c>
      <x:c r="T175" s="4" t="str">
        <x:f>IFERROR(INDEX('Material routes'!$D$6:$D$1505,MATCH(V175,'Material routes'!$A$6:$A$1505,0)),"MISSING ID")</x:f>
        <x:v>proposal.t3.gear_blank</x:v>
      </x:c>
      <x:c r="U175" s="4" t="str">
        <x:v>design.t3.gear_blank.in.2</x:v>
      </x:c>
      <x:c r="V175" s="4" t="str">
        <x:v>design.t3.gear_blank.out</x:v>
      </x:c>
    </x:row>
    <x:row r="176" ht="115" customHeight="1">
      <x:c r="A176" s="4" t="str">
        <x:f>IFERROR(INDEX('Material routes'!$E$6:$E$1505,MATCH(U176,'Material routes'!$A$6:$A$1505,0)),"MISSING ID")</x:f>
        <x:v>Prepared bronze bearing stock</x:v>
      </x:c>
      <x:c r="B176" s="4" t="str">
        <x:f>IFERROR(INDEX('Material routes'!$F$6:$F$1505,MATCH(U176,'Material routes'!$A$6:$A$1505,0)),"MISSING ID")</x:f>
        <x:v>T2</x:v>
      </x:c>
      <x:c r="C176" s="4" t="str">
        <x:f>IFERROR(INDEX('Material routes'!$H$6:$H$1505,MATCH(U176,'Material routes'!$A$6:$A$1505,0)),"MISSING ID")</x:f>
        <x:v>Processed material</x:v>
      </x:c>
      <x:c r="D176" s="4" t="str">
        <x:f>IFERROR(INDEX('Material routes'!$G$6:$G$1505,MATCH(U176,'Material routes'!$A$6:$A$1505,0)),"MISSING ID")</x:f>
        <x:v>Manufactured stock</x:v>
      </x:c>
      <x:c r="E176" s="4" t="str">
        <x:f>IFERROR(INDEX('Material routes'!$C$6:$C$1505,MATCH(U176,'Material routes'!$A$6:$A$1505,0)),"MISSING ID")</x:f>
        <x:v>Ingredient candidate</x:v>
      </x:c>
      <x:c r="F176" s="4" t="str">
        <x:f>IFERROR(INDEX('Material routes'!$E$6:$E$1505,MATCH(V176,'Material routes'!$A$6:$A$1505,0)),"MISSING ID")</x:f>
        <x:v>Lapped bronze bearing blanks</x:v>
      </x:c>
      <x:c r="G176" s="4" t="str">
        <x:f>IFERROR(INDEX('Material routes'!$F$6:$F$1505,MATCH(V176,'Material routes'!$A$6:$A$1505,0)),"MISSING ID")</x:f>
        <x:v>T3</x:v>
      </x:c>
      <x:c r="H176" s="4" t="str">
        <x:f>IFERROR(INDEX('Material routes'!$H$6:$H$1505,MATCH(V176,'Material routes'!$A$6:$A$1505,0)),"MISSING ID")</x:f>
        <x:v>Crafting component</x:v>
      </x:c>
      <x:c r="I176" s="4" t="str">
        <x:f>IFERROR(INDEX('Material routes'!$G$6:$G$1505,MATCH(V176,'Material routes'!$A$6:$A$1505,0)),"MISSING ID")</x:f>
        <x:v>Crafting components</x:v>
      </x:c>
      <x:c r="J176" s="4" t="str">
        <x:f>IFERROR(INDEX('Material routes'!$B$6:$B$1505,MATCH(U176,'Material routes'!$A$6:$A$1505,0)),"MISSING ID")</x:f>
        <x:v>design.t3.bearing_blank</x:v>
      </x:c>
      <x:c r="K176" s="4" t="str">
        <x:f>IFERROR(INDEX('Crafting recipes'!$C$6:$C$1005,MATCH(J176,'Crafting recipes'!$A$6:$A$1005,0)),"MISSING ID")</x:f>
        <x:v>Material refinement</x:v>
      </x:c>
      <x:c r="L176" s="4" t="str">
        <x:f>IFERROR(INDEX('Material routes'!$K$6:$K$1505,MATCH(U176,'Material routes'!$A$6:$A$1505,0)),"MISSING ID")</x:f>
        <x:v>Proposal</x:v>
      </x:c>
      <x:c r="M176" s="4" t="str">
        <x:f>IFERROR(INDEX('Material routes'!$M$6:$M$1505,MATCH(U176,'Material routes'!$A$6:$A$1505,0)),"MISSING ID")</x:f>
        <x:v>Partial proposal</x:v>
      </x:c>
      <x:c r="N176" s="4" t="str">
        <x:f>IF(IFERROR(INDEX('Material routes'!$I$6:$I$1005,MATCH(U176,'Material routes'!$A$6:$A$1005,0)),"MISSING ID")=0,"",IFERROR(INDEX('Material routes'!$I$6:$I$1005,MATCH(U176,'Material routes'!$A$6:$A$1005,0)),"MISSING ID"))</x:f>
      </x:c>
      <x:c r="O176" s="4" t="str">
        <x:f>IFERROR(INDEX('Material routes'!$J$6:$J$1505,MATCH(U176,'Material routes'!$A$6:$A$1505,0)),"MISSING ID")</x:f>
        <x:v>Unspecified</x:v>
      </x:c>
      <x:c r="P176" s="4" t="str">
        <x:f>IF(IFERROR(INDEX('Material routes'!$I$6:$I$1005,MATCH(V176,'Material routes'!$A$6:$A$1005,0)),"MISSING ID")=0,"",IFERROR(INDEX('Material routes'!$I$6:$I$1005,MATCH(V176,'Material routes'!$A$6:$A$1005,0)),"MISSING ID"))</x:f>
      </x:c>
      <x:c r="Q176" s="4" t="str">
        <x:f>IFERROR(INDEX('Material routes'!$J$6:$J$1505,MATCH(V176,'Material routes'!$A$6:$A$1505,0)),"MISSING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routes'!$D$6:$D$1505,MATCH(U176,'Material routes'!$A$6:$A$1505,0)),"MISSING ID")</x:f>
        <x:v>proposal.branch.bearing_bronze</x:v>
      </x:c>
      <x:c r="T176" s="4" t="str">
        <x:f>IFERROR(INDEX('Material routes'!$D$6:$D$1505,MATCH(V176,'Material routes'!$A$6:$A$1505,0)),"MISSING ID")</x:f>
        <x:v>proposal.t3.bearing_blank</x:v>
      </x:c>
      <x:c r="U176" s="4" t="str">
        <x:v>design.t3.bearing_blank.in.1</x:v>
      </x:c>
      <x:c r="V176" s="4" t="str">
        <x:v>design.t3.bearing_blank.out</x:v>
      </x:c>
    </x:row>
    <x:row r="177" ht="115" customHeight="1">
      <x:c r="A177" s="4" t="str">
        <x:f>IFERROR(INDEX('Material routes'!$E$6:$E$1505,MATCH(U177,'Material routes'!$A$6:$A$1505,0)),"MISSING ID")</x:f>
        <x:v>Graded abrasive grit</x:v>
      </x:c>
      <x:c r="B177" s="4" t="str">
        <x:f>IFERROR(INDEX('Material routes'!$F$6:$F$1505,MATCH(U177,'Material routes'!$A$6:$A$1505,0)),"MISSING ID")</x:f>
        <x:v>T1</x:v>
      </x:c>
      <x:c r="C177" s="4" t="str">
        <x:f>IFERROR(INDEX('Material routes'!$H$6:$H$1505,MATCH(U177,'Material routes'!$A$6:$A$1505,0)),"MISSING ID")</x:f>
        <x:v>Processed material</x:v>
      </x:c>
      <x:c r="D177" s="4" t="str">
        <x:f>IFERROR(INDEX('Material routes'!$G$6:$G$1505,MATCH(U177,'Material routes'!$A$6:$A$1505,0)),"MISSING ID")</x:f>
        <x:v>Manufactured stock</x:v>
      </x:c>
      <x:c r="E177" s="4" t="str">
        <x:f>IFERROR(INDEX('Material routes'!$C$6:$C$1505,MATCH(U177,'Material routes'!$A$6:$A$1505,0)),"MISSING ID")</x:f>
        <x:v>Ingredient candidate</x:v>
      </x:c>
      <x:c r="F177" s="4" t="str">
        <x:f>IFERROR(INDEX('Material routes'!$E$6:$E$1505,MATCH(V177,'Material routes'!$A$6:$A$1505,0)),"MISSING ID")</x:f>
        <x:v>Lapped bronze bearing blanks</x:v>
      </x:c>
      <x:c r="G177" s="4" t="str">
        <x:f>IFERROR(INDEX('Material routes'!$F$6:$F$1505,MATCH(V177,'Material routes'!$A$6:$A$1505,0)),"MISSING ID")</x:f>
        <x:v>T3</x:v>
      </x:c>
      <x:c r="H177" s="4" t="str">
        <x:f>IFERROR(INDEX('Material routes'!$H$6:$H$1505,MATCH(V177,'Material routes'!$A$6:$A$1505,0)),"MISSING ID")</x:f>
        <x:v>Crafting component</x:v>
      </x:c>
      <x:c r="I177" s="4" t="str">
        <x:f>IFERROR(INDEX('Material routes'!$G$6:$G$1505,MATCH(V177,'Material routes'!$A$6:$A$1505,0)),"MISSING ID")</x:f>
        <x:v>Crafting components</x:v>
      </x:c>
      <x:c r="J177" s="4" t="str">
        <x:f>IFERROR(INDEX('Material routes'!$B$6:$B$1505,MATCH(U177,'Material routes'!$A$6:$A$1505,0)),"MISSING ID")</x:f>
        <x:v>design.t3.bearing_blank</x:v>
      </x:c>
      <x:c r="K177" s="4" t="str">
        <x:f>IFERROR(INDEX('Crafting recipes'!$C$6:$C$1005,MATCH(J177,'Crafting recipes'!$A$6:$A$1005,0)),"MISSING ID")</x:f>
        <x:v>Material refinement</x:v>
      </x:c>
      <x:c r="L177" s="4" t="str">
        <x:f>IFERROR(INDEX('Material routes'!$K$6:$K$1505,MATCH(U177,'Material routes'!$A$6:$A$1505,0)),"MISSING ID")</x:f>
        <x:v>Proposal</x:v>
      </x:c>
      <x:c r="M177" s="4" t="str">
        <x:f>IFERROR(INDEX('Material routes'!$M$6:$M$1505,MATCH(U177,'Material routes'!$A$6:$A$1505,0)),"MISSING ID")</x:f>
        <x:v>Partial proposal</x:v>
      </x:c>
      <x:c r="N177" s="4" t="str">
        <x:f>IF(IFERROR(INDEX('Material routes'!$I$6:$I$1005,MATCH(U177,'Material routes'!$A$6:$A$1005,0)),"MISSING ID")=0,"",IFERROR(INDEX('Material routes'!$I$6:$I$1005,MATCH(U177,'Material routes'!$A$6:$A$1005,0)),"MISSING ID"))</x:f>
      </x:c>
      <x:c r="O177" s="4" t="str">
        <x:f>IFERROR(INDEX('Material routes'!$J$6:$J$1505,MATCH(U177,'Material routes'!$A$6:$A$1505,0)),"MISSING ID")</x:f>
        <x:v>Unspecified</x:v>
      </x:c>
      <x:c r="P177" s="4" t="str">
        <x:f>IF(IFERROR(INDEX('Material routes'!$I$6:$I$1005,MATCH(V177,'Material routes'!$A$6:$A$1005,0)),"MISSING ID")=0,"",IFERROR(INDEX('Material routes'!$I$6:$I$1005,MATCH(V177,'Material routes'!$A$6:$A$1005,0)),"MISSING ID"))</x:f>
      </x:c>
      <x:c r="Q177" s="4" t="str">
        <x:f>IFERROR(INDEX('Material routes'!$J$6:$J$1505,MATCH(V177,'Material routes'!$A$6:$A$1505,0)),"MISSING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routes'!$D$6:$D$1505,MATCH(U177,'Material routes'!$A$6:$A$1505,0)),"MISSING ID")</x:f>
        <x:v>proposal.natural.abrasive</x:v>
      </x:c>
      <x:c r="T177" s="4" t="str">
        <x:f>IFERROR(INDEX('Material routes'!$D$6:$D$1505,MATCH(V177,'Material routes'!$A$6:$A$1505,0)),"MISSING ID")</x:f>
        <x:v>proposal.t3.bearing_blank</x:v>
      </x:c>
      <x:c r="U177" s="4" t="str">
        <x:v>design.t3.bearing_blank.in.2</x:v>
      </x:c>
      <x:c r="V177" s="4" t="str">
        <x:v>design.t3.bearing_blank.out</x:v>
      </x:c>
    </x:row>
    <x:row r="178" ht="115" customHeight="1">
      <x:c r="A178" s="4" t="str">
        <x:f>IFERROR(INDEX('Material routes'!$E$6:$E$1505,MATCH(U178,'Material routes'!$A$6:$A$1505,0)),"MISSING ID")</x:f>
        <x:v>Steel stock</x:v>
      </x:c>
      <x:c r="B178" s="4" t="str">
        <x:f>IFERROR(INDEX('Material routes'!$F$6:$F$1505,MATCH(U178,'Material routes'!$A$6:$A$1505,0)),"MISSING ID")</x:f>
        <x:v>T2</x:v>
      </x:c>
      <x:c r="C178" s="4" t="str">
        <x:f>IFERROR(INDEX('Material routes'!$H$6:$H$1505,MATCH(U178,'Material routes'!$A$6:$A$1505,0)),"MISSING ID")</x:f>
        <x:v>Processed material</x:v>
      </x:c>
      <x:c r="D178" s="4" t="str">
        <x:f>IFERROR(INDEX('Material routes'!$G$6:$G$1505,MATCH(U178,'Material routes'!$A$6:$A$1505,0)),"MISSING ID")</x:f>
        <x:v>Manufactured stock</x:v>
      </x:c>
      <x:c r="E178" s="4" t="str">
        <x:f>IFERROR(INDEX('Material routes'!$C$6:$C$1505,MATCH(U178,'Material routes'!$A$6:$A$1505,0)),"MISSING ID")</x:f>
        <x:v>Ingredient candidate</x:v>
      </x:c>
      <x:c r="F178" s="4" t="str">
        <x:f>IFERROR(INDEX('Material routes'!$E$6:$E$1505,MATCH(V178,'Material routes'!$A$6:$A$1505,0)),"MISSING ID")</x:f>
        <x:v>Drawn steel tube stock</x:v>
      </x:c>
      <x:c r="G178" s="4" t="str">
        <x:f>IFERROR(INDEX('Material routes'!$F$6:$F$1505,MATCH(V178,'Material routes'!$A$6:$A$1505,0)),"MISSING ID")</x:f>
        <x:v>T3</x:v>
      </x:c>
      <x:c r="H178" s="4" t="str">
        <x:f>IFERROR(INDEX('Material routes'!$H$6:$H$1505,MATCH(V178,'Material routes'!$A$6:$A$1505,0)),"MISSING ID")</x:f>
        <x:v>Processed material</x:v>
      </x:c>
      <x:c r="I178" s="4" t="str">
        <x:f>IFERROR(INDEX('Material routes'!$G$6:$G$1505,MATCH(V178,'Material routes'!$A$6:$A$1505,0)),"MISSING ID")</x:f>
        <x:v>Manufactured stock</x:v>
      </x:c>
      <x:c r="J178" s="4" t="str">
        <x:f>IFERROR(INDEX('Material routes'!$B$6:$B$1505,MATCH(U178,'Material routes'!$A$6:$A$1505,0)),"MISSING ID")</x:f>
        <x:v>design.t3.precision_tube</x:v>
      </x:c>
      <x:c r="K178" s="4" t="str">
        <x:f>IFERROR(INDEX('Crafting recipes'!$C$6:$C$1005,MATCH(J178,'Crafting recipes'!$A$6:$A$1005,0)),"MISSING ID")</x:f>
        <x:v>Material refinement</x:v>
      </x:c>
      <x:c r="L178" s="4" t="str">
        <x:f>IFERROR(INDEX('Material routes'!$K$6:$K$1505,MATCH(U178,'Material routes'!$A$6:$A$1505,0)),"MISSING ID")</x:f>
        <x:v>Proposal</x:v>
      </x:c>
      <x:c r="M178" s="4" t="str">
        <x:f>IFERROR(INDEX('Material routes'!$M$6:$M$1505,MATCH(U178,'Material routes'!$A$6:$A$1505,0)),"MISSING ID")</x:f>
        <x:v>Partial proposal</x:v>
      </x:c>
      <x:c r="N178" s="4" t="str">
        <x:f>IF(IFERROR(INDEX('Material routes'!$I$6:$I$1005,MATCH(U178,'Material routes'!$A$6:$A$1005,0)),"MISSING ID")=0,"",IFERROR(INDEX('Material routes'!$I$6:$I$1005,MATCH(U178,'Material routes'!$A$6:$A$1005,0)),"MISSING ID"))</x:f>
      </x:c>
      <x:c r="O178" s="4" t="str">
        <x:f>IFERROR(INDEX('Material routes'!$J$6:$J$1505,MATCH(U178,'Material routes'!$A$6:$A$1505,0)),"MISSING ID")</x:f>
        <x:v>Unspecified</x:v>
      </x:c>
      <x:c r="P178" s="4" t="str">
        <x:f>IF(IFERROR(INDEX('Material routes'!$I$6:$I$1005,MATCH(V178,'Material routes'!$A$6:$A$1005,0)),"MISSING ID")=0,"",IFERROR(INDEX('Material routes'!$I$6:$I$1005,MATCH(V178,'Material routes'!$A$6:$A$1005,0)),"MISSING ID"))</x:f>
      </x:c>
      <x:c r="Q178" s="4" t="str">
        <x:f>IFERROR(INDEX('Material routes'!$J$6:$J$1505,MATCH(V178,'Material routes'!$A$6:$A$1505,0)),"MISSING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routes'!$D$6:$D$1505,MATCH(U178,'Material routes'!$A$6:$A$1505,0)),"MISSING ID")</x:f>
        <x:v>author.metallurgy.steel_stock</x:v>
      </x:c>
      <x:c r="T178" s="4" t="str">
        <x:f>IFERROR(INDEX('Material routes'!$D$6:$D$1505,MATCH(V178,'Material routes'!$A$6:$A$1505,0)),"MISSING ID")</x:f>
        <x:v>proposal.t3.precision_tube</x:v>
      </x:c>
      <x:c r="U178" s="4" t="str">
        <x:v>design.t3.precision_tube.in.1</x:v>
      </x:c>
      <x:c r="V178" s="4" t="str">
        <x:v>design.t3.precision_tube.out</x:v>
      </x:c>
    </x:row>
    <x:row r="179" ht="115" customHeight="1">
      <x:c r="A179" s="4" t="str">
        <x:f>IFERROR(INDEX('Material routes'!$E$6:$E$1505,MATCH(U179,'Material routes'!$A$6:$A$1505,0)),"MISSING ID")</x:f>
        <x:v>Fine mechanism oil</x:v>
      </x:c>
      <x:c r="B179" s="4" t="str">
        <x:f>IFERROR(INDEX('Material routes'!$F$6:$F$1505,MATCH(U179,'Material routes'!$A$6:$A$1505,0)),"MISSING ID")</x:f>
        <x:v>T2</x:v>
      </x:c>
      <x:c r="C179" s="4" t="str">
        <x:f>IFERROR(INDEX('Material routes'!$H$6:$H$1505,MATCH(U179,'Material routes'!$A$6:$A$1505,0)),"MISSING ID")</x:f>
        <x:v>Chemical material</x:v>
      </x:c>
      <x:c r="D179" s="4" t="str">
        <x:f>IFERROR(INDEX('Material routes'!$G$6:$G$1505,MATCH(U179,'Material routes'!$A$6:$A$1505,0)),"MISSING ID")</x:f>
        <x:v>Processing agents</x:v>
      </x:c>
      <x:c r="E179" s="4" t="str">
        <x:f>IFERROR(INDEX('Material routes'!$C$6:$C$1505,MATCH(U179,'Material routes'!$A$6:$A$1505,0)),"MISSING ID")</x:f>
        <x:v>Ingredient candidate</x:v>
      </x:c>
      <x:c r="F179" s="4" t="str">
        <x:f>IFERROR(INDEX('Material routes'!$E$6:$E$1505,MATCH(V179,'Material routes'!$A$6:$A$1505,0)),"MISSING ID")</x:f>
        <x:v>Drawn steel tube stock</x:v>
      </x:c>
      <x:c r="G179" s="4" t="str">
        <x:f>IFERROR(INDEX('Material routes'!$F$6:$F$1505,MATCH(V179,'Material routes'!$A$6:$A$1505,0)),"MISSING ID")</x:f>
        <x:v>T3</x:v>
      </x:c>
      <x:c r="H179" s="4" t="str">
        <x:f>IFERROR(INDEX('Material routes'!$H$6:$H$1505,MATCH(V179,'Material routes'!$A$6:$A$1505,0)),"MISSING ID")</x:f>
        <x:v>Processed material</x:v>
      </x:c>
      <x:c r="I179" s="4" t="str">
        <x:f>IFERROR(INDEX('Material routes'!$G$6:$G$1505,MATCH(V179,'Material routes'!$A$6:$A$1505,0)),"MISSING ID")</x:f>
        <x:v>Manufactured stock</x:v>
      </x:c>
      <x:c r="J179" s="4" t="str">
        <x:f>IFERROR(INDEX('Material routes'!$B$6:$B$1505,MATCH(U179,'Material routes'!$A$6:$A$1505,0)),"MISSING ID")</x:f>
        <x:v>design.t3.precision_tube</x:v>
      </x:c>
      <x:c r="K179" s="4" t="str">
        <x:f>IFERROR(INDEX('Crafting recipes'!$C$6:$C$1005,MATCH(J179,'Crafting recipes'!$A$6:$A$1005,0)),"MISSING ID")</x:f>
        <x:v>Material refinement</x:v>
      </x:c>
      <x:c r="L179" s="4" t="str">
        <x:f>IFERROR(INDEX('Material routes'!$K$6:$K$1505,MATCH(U179,'Material routes'!$A$6:$A$1505,0)),"MISSING ID")</x:f>
        <x:v>Proposal</x:v>
      </x:c>
      <x:c r="M179" s="4" t="str">
        <x:f>IFERROR(INDEX('Material routes'!$M$6:$M$1505,MATCH(U179,'Material routes'!$A$6:$A$1505,0)),"MISSING ID")</x:f>
        <x:v>Partial proposal</x:v>
      </x:c>
      <x:c r="N179" s="4" t="str">
        <x:f>IF(IFERROR(INDEX('Material routes'!$I$6:$I$1005,MATCH(U179,'Material routes'!$A$6:$A$1005,0)),"MISSING ID")=0,"",IFERROR(INDEX('Material routes'!$I$6:$I$1005,MATCH(U179,'Material routes'!$A$6:$A$1005,0)),"MISSING ID"))</x:f>
      </x:c>
      <x:c r="O179" s="4" t="str">
        <x:f>IFERROR(INDEX('Material routes'!$J$6:$J$1505,MATCH(U179,'Material routes'!$A$6:$A$1505,0)),"MISSING ID")</x:f>
        <x:v>Unspecified</x:v>
      </x:c>
      <x:c r="P179" s="4" t="str">
        <x:f>IF(IFERROR(INDEX('Material routes'!$I$6:$I$1005,MATCH(V179,'Material routes'!$A$6:$A$1005,0)),"MISSING ID")=0,"",IFERROR(INDEX('Material routes'!$I$6:$I$1005,MATCH(V179,'Material routes'!$A$6:$A$1005,0)),"MISSING ID"))</x:f>
      </x:c>
      <x:c r="Q179" s="4" t="str">
        <x:f>IFERROR(INDEX('Material routes'!$J$6:$J$1505,MATCH(V179,'Material routes'!$A$6:$A$1505,0)),"MISSING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routes'!$D$6:$D$1505,MATCH(U179,'Material routes'!$A$6:$A$1505,0)),"MISSING ID")</x:f>
        <x:v>proposal.lubricant.precision_oil</x:v>
      </x:c>
      <x:c r="T179" s="4" t="str">
        <x:f>IFERROR(INDEX('Material routes'!$D$6:$D$1505,MATCH(V179,'Material routes'!$A$6:$A$1505,0)),"MISSING ID")</x:f>
        <x:v>proposal.t3.precision_tube</x:v>
      </x:c>
      <x:c r="U179" s="4" t="str">
        <x:v>design.t3.precision_tube.in.2</x:v>
      </x:c>
      <x:c r="V179" s="4" t="str">
        <x:v>design.t3.precision_tube.out</x:v>
      </x:c>
    </x:row>
    <x:row r="180" ht="115" customHeight="1">
      <x:c r="A180" s="4" t="str">
        <x:f>IFERROR(INDEX('Material routes'!$E$6:$E$1505,MATCH(U180,'Material routes'!$A$6:$A$1505,0)),"MISSING ID")</x:f>
        <x:v>Drawn copper stock</x:v>
      </x:c>
      <x:c r="B180" s="4" t="str">
        <x:f>IFERROR(INDEX('Material routes'!$F$6:$F$1505,MATCH(U180,'Material routes'!$A$6:$A$1505,0)),"MISSING ID")</x:f>
        <x:v>T2</x:v>
      </x:c>
      <x:c r="C180" s="4" t="str">
        <x:f>IFERROR(INDEX('Material routes'!$H$6:$H$1505,MATCH(U180,'Material routes'!$A$6:$A$1505,0)),"MISSING ID")</x:f>
        <x:v>Processed material</x:v>
      </x:c>
      <x:c r="D180" s="4" t="str">
        <x:f>IFERROR(INDEX('Material routes'!$G$6:$G$1505,MATCH(U180,'Material routes'!$A$6:$A$1505,0)),"MISSING ID")</x:f>
        <x:v>Manufactured stock</x:v>
      </x:c>
      <x:c r="E180" s="4" t="str">
        <x:f>IFERROR(INDEX('Material routes'!$C$6:$C$1505,MATCH(U180,'Material routes'!$A$6:$A$1505,0)),"MISSING ID")</x:f>
        <x:v>Ingredient candidate</x:v>
      </x:c>
      <x:c r="F180" s="4" t="str">
        <x:f>IFERROR(INDEX('Material routes'!$E$6:$E$1505,MATCH(V180,'Material routes'!$A$6:$A$1505,0)),"MISSING ID")</x:f>
        <x:v>Braided copper grounding stock</x:v>
      </x:c>
      <x:c r="G180" s="4" t="str">
        <x:f>IFERROR(INDEX('Material routes'!$F$6:$F$1505,MATCH(V180,'Material routes'!$A$6:$A$1505,0)),"MISSING ID")</x:f>
        <x:v>T3</x:v>
      </x:c>
      <x:c r="H180" s="4" t="str">
        <x:f>IFERROR(INDEX('Material routes'!$H$6:$H$1505,MATCH(V180,'Material routes'!$A$6:$A$1505,0)),"MISSING ID")</x:f>
        <x:v>Processed material</x:v>
      </x:c>
      <x:c r="I180" s="4" t="str">
        <x:f>IFERROR(INDEX('Material routes'!$G$6:$G$1505,MATCH(V180,'Material routes'!$A$6:$A$1505,0)),"MISSING ID")</x:f>
        <x:v>Manufactured stock</x:v>
      </x:c>
      <x:c r="J180" s="4" t="str">
        <x:f>IFERROR(INDEX('Material routes'!$B$6:$B$1505,MATCH(U180,'Material routes'!$A$6:$A$1505,0)),"MISSING ID")</x:f>
        <x:v>design.t3.grounding_braid</x:v>
      </x:c>
      <x:c r="K180" s="4" t="str">
        <x:f>IFERROR(INDEX('Crafting recipes'!$C$6:$C$1005,MATCH(J180,'Crafting recipes'!$A$6:$A$1005,0)),"MISSING ID")</x:f>
        <x:v>Material refinement</x:v>
      </x:c>
      <x:c r="L180" s="4" t="str">
        <x:f>IFERROR(INDEX('Material routes'!$K$6:$K$1505,MATCH(U180,'Material routes'!$A$6:$A$1505,0)),"MISSING ID")</x:f>
        <x:v>Proposal</x:v>
      </x:c>
      <x:c r="M180" s="4" t="str">
        <x:f>IFERROR(INDEX('Material routes'!$M$6:$M$1505,MATCH(U180,'Material routes'!$A$6:$A$1505,0)),"MISSING ID")</x:f>
        <x:v>Partial proposal</x:v>
      </x:c>
      <x:c r="N180" s="4" t="str">
        <x:f>IF(IFERROR(INDEX('Material routes'!$I$6:$I$1005,MATCH(U180,'Material routes'!$A$6:$A$1005,0)),"MISSING ID")=0,"",IFERROR(INDEX('Material routes'!$I$6:$I$1005,MATCH(U180,'Material routes'!$A$6:$A$1005,0)),"MISSING ID"))</x:f>
      </x:c>
      <x:c r="O180" s="4" t="str">
        <x:f>IFERROR(INDEX('Material routes'!$J$6:$J$1505,MATCH(U180,'Material routes'!$A$6:$A$1505,0)),"MISSING ID")</x:f>
        <x:v>Unspecified</x:v>
      </x:c>
      <x:c r="P180" s="4" t="str">
        <x:f>IF(IFERROR(INDEX('Material routes'!$I$6:$I$1005,MATCH(V180,'Material routes'!$A$6:$A$1005,0)),"MISSING ID")=0,"",IFERROR(INDEX('Material routes'!$I$6:$I$1005,MATCH(V180,'Material routes'!$A$6:$A$1005,0)),"MISSING ID"))</x:f>
      </x:c>
      <x:c r="Q180" s="4" t="str">
        <x:f>IFERROR(INDEX('Material routes'!$J$6:$J$1505,MATCH(V180,'Material routes'!$A$6:$A$1505,0)),"MISSING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routes'!$D$6:$D$1505,MATCH(U180,'Material routes'!$A$6:$A$1505,0)),"MISSING ID")</x:f>
        <x:v>proposal.branch.drawn_copper</x:v>
      </x:c>
      <x:c r="T180" s="4" t="str">
        <x:f>IFERROR(INDEX('Material routes'!$D$6:$D$1505,MATCH(V180,'Material routes'!$A$6:$A$1505,0)),"MISSING ID")</x:f>
        <x:v>proposal.t3.grounding_braid</x:v>
      </x:c>
      <x:c r="U180" s="4" t="str">
        <x:v>design.t3.grounding_braid.in.1</x:v>
      </x:c>
      <x:c r="V180" s="4" t="str">
        <x:v>design.t3.grounding_braid.out</x:v>
      </x:c>
    </x:row>
    <x:row r="181" ht="115" customHeight="1">
      <x:c r="A181" s="4" t="str">
        <x:f>IFERROR(INDEX('Material routes'!$E$6:$E$1505,MATCH(U181,'Material routes'!$A$6:$A$1505,0)),"MISSING ID")</x:f>
        <x:v>Drawn copper stock</x:v>
      </x:c>
      <x:c r="B181" s="4" t="str">
        <x:f>IFERROR(INDEX('Material routes'!$F$6:$F$1505,MATCH(U181,'Material routes'!$A$6:$A$1505,0)),"MISSING ID")</x:f>
        <x:v>T2</x:v>
      </x:c>
      <x:c r="C181" s="4" t="str">
        <x:f>IFERROR(INDEX('Material routes'!$H$6:$H$1505,MATCH(U181,'Material routes'!$A$6:$A$1505,0)),"MISSING ID")</x:f>
        <x:v>Processed material</x:v>
      </x:c>
      <x:c r="D181" s="4" t="str">
        <x:f>IFERROR(INDEX('Material routes'!$G$6:$G$1505,MATCH(U181,'Material routes'!$A$6:$A$1505,0)),"MISSING ID")</x:f>
        <x:v>Manufactured stock</x:v>
      </x:c>
      <x:c r="E181" s="4" t="str">
        <x:f>IFERROR(INDEX('Material routes'!$C$6:$C$1505,MATCH(U181,'Material routes'!$A$6:$A$1505,0)),"MISSING ID")</x:f>
        <x:v>Ingredient candidate</x:v>
      </x:c>
      <x:c r="F181" s="4" t="str">
        <x:f>IFERROR(INDEX('Material routes'!$E$6:$E$1505,MATCH(V181,'Material routes'!$A$6:$A$1505,0)),"MISSING ID")</x:f>
        <x:v>Wound copper coil blanks</x:v>
      </x:c>
      <x:c r="G181" s="4" t="str">
        <x:f>IFERROR(INDEX('Material routes'!$F$6:$F$1505,MATCH(V181,'Material routes'!$A$6:$A$1505,0)),"MISSING ID")</x:f>
        <x:v>T3</x:v>
      </x:c>
      <x:c r="H181" s="4" t="str">
        <x:f>IFERROR(INDEX('Material routes'!$H$6:$H$1505,MATCH(V181,'Material routes'!$A$6:$A$1505,0)),"MISSING ID")</x:f>
        <x:v>Crafting component</x:v>
      </x:c>
      <x:c r="I181" s="4" t="str">
        <x:f>IFERROR(INDEX('Material routes'!$G$6:$G$1505,MATCH(V181,'Material routes'!$A$6:$A$1505,0)),"MISSING ID")</x:f>
        <x:v>Crafting components</x:v>
      </x:c>
      <x:c r="J181" s="4" t="str">
        <x:f>IFERROR(INDEX('Material routes'!$B$6:$B$1505,MATCH(U181,'Material routes'!$A$6:$A$1505,0)),"MISSING ID")</x:f>
        <x:v>design.t3.wound_coil</x:v>
      </x:c>
      <x:c r="K181" s="4" t="str">
        <x:f>IFERROR(INDEX('Crafting recipes'!$C$6:$C$1005,MATCH(J181,'Crafting recipes'!$A$6:$A$1005,0)),"MISSING ID")</x:f>
        <x:v>Material refinement</x:v>
      </x:c>
      <x:c r="L181" s="4" t="str">
        <x:f>IFERROR(INDEX('Material routes'!$K$6:$K$1505,MATCH(U181,'Material routes'!$A$6:$A$1505,0)),"MISSING ID")</x:f>
        <x:v>Proposal</x:v>
      </x:c>
      <x:c r="M181" s="4" t="str">
        <x:f>IFERROR(INDEX('Material routes'!$M$6:$M$1505,MATCH(U181,'Material routes'!$A$6:$A$1505,0)),"MISSING ID")</x:f>
        <x:v>Partial proposal</x:v>
      </x:c>
      <x:c r="N181" s="4" t="str">
        <x:f>IF(IFERROR(INDEX('Material routes'!$I$6:$I$1005,MATCH(U181,'Material routes'!$A$6:$A$1005,0)),"MISSING ID")=0,"",IFERROR(INDEX('Material routes'!$I$6:$I$1005,MATCH(U181,'Material routes'!$A$6:$A$1005,0)),"MISSING ID"))</x:f>
      </x:c>
      <x:c r="O181" s="4" t="str">
        <x:f>IFERROR(INDEX('Material routes'!$J$6:$J$1505,MATCH(U181,'Material routes'!$A$6:$A$1505,0)),"MISSING ID")</x:f>
        <x:v>Unspecified</x:v>
      </x:c>
      <x:c r="P181" s="4" t="str">
        <x:f>IF(IFERROR(INDEX('Material routes'!$I$6:$I$1005,MATCH(V181,'Material routes'!$A$6:$A$1005,0)),"MISSING ID")=0,"",IFERROR(INDEX('Material routes'!$I$6:$I$1005,MATCH(V181,'Material routes'!$A$6:$A$1005,0)),"MISSING ID"))</x:f>
      </x:c>
      <x:c r="Q181" s="4" t="str">
        <x:f>IFERROR(INDEX('Material routes'!$J$6:$J$1505,MATCH(V181,'Material routes'!$A$6:$A$1505,0)),"MISSING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routes'!$D$6:$D$1505,MATCH(U181,'Material routes'!$A$6:$A$1505,0)),"MISSING ID")</x:f>
        <x:v>proposal.branch.drawn_copper</x:v>
      </x:c>
      <x:c r="T181" s="4" t="str">
        <x:f>IFERROR(INDEX('Material routes'!$D$6:$D$1505,MATCH(V181,'Material routes'!$A$6:$A$1505,0)),"MISSING ID")</x:f>
        <x:v>proposal.t3.wound_coil</x:v>
      </x:c>
      <x:c r="U181" s="4" t="str">
        <x:v>design.t3.wound_coil.in.1</x:v>
      </x:c>
      <x:c r="V181" s="4" t="str">
        <x:v>design.t3.wound_coil.out</x:v>
      </x:c>
    </x:row>
    <x:row r="182" ht="115" customHeight="1">
      <x:c r="A182" s="4" t="str">
        <x:f>IFERROR(INDEX('Material routes'!$E$6:$E$1505,MATCH(U182,'Material routes'!$A$6:$A$1505,0)),"MISSING ID")</x:f>
        <x:v>Insulating ceramic blanks</x:v>
      </x:c>
      <x:c r="B182" s="4" t="str">
        <x:f>IFERROR(INDEX('Material routes'!$F$6:$F$1505,MATCH(U182,'Material routes'!$A$6:$A$1505,0)),"MISSING ID")</x:f>
        <x:v>T2</x:v>
      </x:c>
      <x:c r="C182" s="4" t="str">
        <x:f>IFERROR(INDEX('Material routes'!$H$6:$H$1505,MATCH(U182,'Material routes'!$A$6:$A$1505,0)),"MISSING ID")</x:f>
        <x:v>Processed material</x:v>
      </x:c>
      <x:c r="D182" s="4" t="str">
        <x:f>IFERROR(INDEX('Material routes'!$G$6:$G$1505,MATCH(U182,'Material routes'!$A$6:$A$1505,0)),"MISSING ID")</x:f>
        <x:v>Manufactured stock</x:v>
      </x:c>
      <x:c r="E182" s="4" t="str">
        <x:f>IFERROR(INDEX('Material routes'!$C$6:$C$1505,MATCH(U182,'Material routes'!$A$6:$A$1505,0)),"MISSING ID")</x:f>
        <x:v>Ingredient candidate</x:v>
      </x:c>
      <x:c r="F182" s="4" t="str">
        <x:f>IFERROR(INDEX('Material routes'!$E$6:$E$1505,MATCH(V182,'Material routes'!$A$6:$A$1505,0)),"MISSING ID")</x:f>
        <x:v>Wound copper coil blanks</x:v>
      </x:c>
      <x:c r="G182" s="4" t="str">
        <x:f>IFERROR(INDEX('Material routes'!$F$6:$F$1505,MATCH(V182,'Material routes'!$A$6:$A$1505,0)),"MISSING ID")</x:f>
        <x:v>T3</x:v>
      </x:c>
      <x:c r="H182" s="4" t="str">
        <x:f>IFERROR(INDEX('Material routes'!$H$6:$H$1505,MATCH(V182,'Material routes'!$A$6:$A$1505,0)),"MISSING ID")</x:f>
        <x:v>Crafting component</x:v>
      </x:c>
      <x:c r="I182" s="4" t="str">
        <x:f>IFERROR(INDEX('Material routes'!$G$6:$G$1505,MATCH(V182,'Material routes'!$A$6:$A$1505,0)),"MISSING ID")</x:f>
        <x:v>Crafting components</x:v>
      </x:c>
      <x:c r="J182" s="4" t="str">
        <x:f>IFERROR(INDEX('Material routes'!$B$6:$B$1505,MATCH(U182,'Material routes'!$A$6:$A$1505,0)),"MISSING ID")</x:f>
        <x:v>design.t3.wound_coil</x:v>
      </x:c>
      <x:c r="K182" s="4" t="str">
        <x:f>IFERROR(INDEX('Crafting recipes'!$C$6:$C$1005,MATCH(J182,'Crafting recipes'!$A$6:$A$1005,0)),"MISSING ID")</x:f>
        <x:v>Material refinement</x:v>
      </x:c>
      <x:c r="L182" s="4" t="str">
        <x:f>IFERROR(INDEX('Material routes'!$K$6:$K$1505,MATCH(U182,'Material routes'!$A$6:$A$1505,0)),"MISSING ID")</x:f>
        <x:v>Proposal</x:v>
      </x:c>
      <x:c r="M182" s="4" t="str">
        <x:f>IFERROR(INDEX('Material routes'!$M$6:$M$1505,MATCH(U182,'Material routes'!$A$6:$A$1505,0)),"MISSING ID")</x:f>
        <x:v>Partial proposal</x:v>
      </x:c>
      <x:c r="N182" s="4" t="str">
        <x:f>IF(IFERROR(INDEX('Material routes'!$I$6:$I$1005,MATCH(U182,'Material routes'!$A$6:$A$1005,0)),"MISSING ID")=0,"",IFERROR(INDEX('Material routes'!$I$6:$I$1005,MATCH(U182,'Material routes'!$A$6:$A$1005,0)),"MISSING ID"))</x:f>
      </x:c>
      <x:c r="O182" s="4" t="str">
        <x:f>IFERROR(INDEX('Material routes'!$J$6:$J$1505,MATCH(U182,'Material routes'!$A$6:$A$1505,0)),"MISSING ID")</x:f>
        <x:v>Unspecified</x:v>
      </x:c>
      <x:c r="P182" s="4" t="str">
        <x:f>IF(IFERROR(INDEX('Material routes'!$I$6:$I$1005,MATCH(V182,'Material routes'!$A$6:$A$1005,0)),"MISSING ID")=0,"",IFERROR(INDEX('Material routes'!$I$6:$I$1005,MATCH(V182,'Material routes'!$A$6:$A$1005,0)),"MISSING ID"))</x:f>
      </x:c>
      <x:c r="Q182" s="4" t="str">
        <x:f>IFERROR(INDEX('Material routes'!$J$6:$J$1505,MATCH(V182,'Material routes'!$A$6:$A$1505,0)),"MISSING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routes'!$D$6:$D$1505,MATCH(U182,'Material routes'!$A$6:$A$1505,0)),"MISSING ID")</x:f>
        <x:v>proposal.natural.ceramic</x:v>
      </x:c>
      <x:c r="T182" s="4" t="str">
        <x:f>IFERROR(INDEX('Material routes'!$D$6:$D$1505,MATCH(V182,'Material routes'!$A$6:$A$1505,0)),"MISSING ID")</x:f>
        <x:v>proposal.t3.wound_coil</x:v>
      </x:c>
      <x:c r="U182" s="4" t="str">
        <x:v>design.t3.wound_coil.in.2</x:v>
      </x:c>
      <x:c r="V182" s="4" t="str">
        <x:v>design.t3.wound_coil.out</x:v>
      </x:c>
    </x:row>
    <x:row r="183" ht="115" customHeight="1">
      <x:c r="A183" s="4" t="str">
        <x:f>IFERROR(INDEX('Material routes'!$E$6:$E$1505,MATCH(U183,'Material routes'!$A$6:$A$1505,0)),"MISSING ID")</x:f>
        <x:v>Drawn copper stock</x:v>
      </x:c>
      <x:c r="B183" s="4" t="str">
        <x:f>IFERROR(INDEX('Material routes'!$F$6:$F$1505,MATCH(U183,'Material routes'!$A$6:$A$1505,0)),"MISSING ID")</x:f>
        <x:v>T2</x:v>
      </x:c>
      <x:c r="C183" s="4" t="str">
        <x:f>IFERROR(INDEX('Material routes'!$H$6:$H$1505,MATCH(U183,'Material routes'!$A$6:$A$1505,0)),"MISSING ID")</x:f>
        <x:v>Processed material</x:v>
      </x:c>
      <x:c r="D183" s="4" t="str">
        <x:f>IFERROR(INDEX('Material routes'!$G$6:$G$1505,MATCH(U183,'Material routes'!$A$6:$A$1505,0)),"MISSING ID")</x:f>
        <x:v>Manufactured stock</x:v>
      </x:c>
      <x:c r="E183" s="4" t="str">
        <x:f>IFERROR(INDEX('Material routes'!$C$6:$C$1505,MATCH(U183,'Material routes'!$A$6:$A$1505,0)),"MISSING ID")</x:f>
        <x:v>Ingredient candidate</x:v>
      </x:c>
      <x:c r="F183" s="4" t="str">
        <x:f>IFERROR(INDEX('Material routes'!$E$6:$E$1505,MATCH(V183,'Material routes'!$A$6:$A$1505,0)),"MISSING ID")</x:f>
        <x:v>Woven copper mesh stock</x:v>
      </x:c>
      <x:c r="G183" s="4" t="str">
        <x:f>IFERROR(INDEX('Material routes'!$F$6:$F$1505,MATCH(V183,'Material routes'!$A$6:$A$1505,0)),"MISSING ID")</x:f>
        <x:v>T3</x:v>
      </x:c>
      <x:c r="H183" s="4" t="str">
        <x:f>IFERROR(INDEX('Material routes'!$H$6:$H$1505,MATCH(V183,'Material routes'!$A$6:$A$1505,0)),"MISSING ID")</x:f>
        <x:v>Processed material</x:v>
      </x:c>
      <x:c r="I183" s="4" t="str">
        <x:f>IFERROR(INDEX('Material routes'!$G$6:$G$1505,MATCH(V183,'Material routes'!$A$6:$A$1505,0)),"MISSING ID")</x:f>
        <x:v>Manufactured stock</x:v>
      </x:c>
      <x:c r="J183" s="4" t="str">
        <x:f>IFERROR(INDEX('Material routes'!$B$6:$B$1505,MATCH(U183,'Material routes'!$A$6:$A$1505,0)),"MISSING ID")</x:f>
        <x:v>design.t3.copper_mesh</x:v>
      </x:c>
      <x:c r="K183" s="4" t="str">
        <x:f>IFERROR(INDEX('Crafting recipes'!$C$6:$C$1005,MATCH(J183,'Crafting recipes'!$A$6:$A$1005,0)),"MISSING ID")</x:f>
        <x:v>Material refinement</x:v>
      </x:c>
      <x:c r="L183" s="4" t="str">
        <x:f>IFERROR(INDEX('Material routes'!$K$6:$K$1505,MATCH(U183,'Material routes'!$A$6:$A$1505,0)),"MISSING ID")</x:f>
        <x:v>Proposal</x:v>
      </x:c>
      <x:c r="M183" s="4" t="str">
        <x:f>IFERROR(INDEX('Material routes'!$M$6:$M$1505,MATCH(U183,'Material routes'!$A$6:$A$1505,0)),"MISSING ID")</x:f>
        <x:v>Partial proposal</x:v>
      </x:c>
      <x:c r="N183" s="4" t="str">
        <x:f>IF(IFERROR(INDEX('Material routes'!$I$6:$I$1005,MATCH(U183,'Material routes'!$A$6:$A$1005,0)),"MISSING ID")=0,"",IFERROR(INDEX('Material routes'!$I$6:$I$1005,MATCH(U183,'Material routes'!$A$6:$A$1005,0)),"MISSING ID"))</x:f>
      </x:c>
      <x:c r="O183" s="4" t="str">
        <x:f>IFERROR(INDEX('Material routes'!$J$6:$J$1505,MATCH(U183,'Material routes'!$A$6:$A$1505,0)),"MISSING ID")</x:f>
        <x:v>Unspecified</x:v>
      </x:c>
      <x:c r="P183" s="4" t="str">
        <x:f>IF(IFERROR(INDEX('Material routes'!$I$6:$I$1005,MATCH(V183,'Material routes'!$A$6:$A$1005,0)),"MISSING ID")=0,"",IFERROR(INDEX('Material routes'!$I$6:$I$1005,MATCH(V183,'Material routes'!$A$6:$A$1005,0)),"MISSING ID"))</x:f>
      </x:c>
      <x:c r="Q183" s="4" t="str">
        <x:f>IFERROR(INDEX('Material routes'!$J$6:$J$1505,MATCH(V183,'Material routes'!$A$6:$A$1505,0)),"MISSING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routes'!$D$6:$D$1505,MATCH(U183,'Material routes'!$A$6:$A$1505,0)),"MISSING ID")</x:f>
        <x:v>proposal.branch.drawn_copper</x:v>
      </x:c>
      <x:c r="T183" s="4" t="str">
        <x:f>IFERROR(INDEX('Material routes'!$D$6:$D$1505,MATCH(V183,'Material routes'!$A$6:$A$1505,0)),"MISSING ID")</x:f>
        <x:v>proposal.t3.copper_mesh</x:v>
      </x:c>
      <x:c r="U183" s="4" t="str">
        <x:v>design.t3.copper_mesh.in.1</x:v>
      </x:c>
      <x:c r="V183" s="4" t="str">
        <x:v>design.t3.copper_mesh.out</x:v>
      </x:c>
    </x:row>
    <x:row r="184" ht="115" customHeight="1">
      <x:c r="A184" s="4" t="str">
        <x:f>IFERROR(INDEX('Material routes'!$E$6:$E$1505,MATCH(U184,'Material routes'!$A$6:$A$1505,0)),"MISSING ID")</x:f>
        <x:v>Insulating ceramic blanks</x:v>
      </x:c>
      <x:c r="B184" s="4" t="str">
        <x:f>IFERROR(INDEX('Material routes'!$F$6:$F$1505,MATCH(U184,'Material routes'!$A$6:$A$1505,0)),"MISSING ID")</x:f>
        <x:v>T2</x:v>
      </x:c>
      <x:c r="C184" s="4" t="str">
        <x:f>IFERROR(INDEX('Material routes'!$H$6:$H$1505,MATCH(U184,'Material routes'!$A$6:$A$1505,0)),"MISSING ID")</x:f>
        <x:v>Processed material</x:v>
      </x:c>
      <x:c r="D184" s="4" t="str">
        <x:f>IFERROR(INDEX('Material routes'!$G$6:$G$1505,MATCH(U184,'Material routes'!$A$6:$A$1505,0)),"MISSING ID")</x:f>
        <x:v>Manufactured stock</x:v>
      </x:c>
      <x:c r="E184" s="4" t="str">
        <x:f>IFERROR(INDEX('Material routes'!$C$6:$C$1505,MATCH(U184,'Material routes'!$A$6:$A$1505,0)),"MISSING ID")</x:f>
        <x:v>Ingredient candidate</x:v>
      </x:c>
      <x:c r="F184" s="4" t="str">
        <x:f>IFERROR(INDEX('Material routes'!$E$6:$E$1505,MATCH(V184,'Material routes'!$A$6:$A$1505,0)),"MISSING ID")</x:f>
        <x:v>Fitted ceramic contact mounts</x:v>
      </x:c>
      <x:c r="G184" s="4" t="str">
        <x:f>IFERROR(INDEX('Material routes'!$F$6:$F$1505,MATCH(V184,'Material routes'!$A$6:$A$1505,0)),"MISSING ID")</x:f>
        <x:v>T3</x:v>
      </x:c>
      <x:c r="H184" s="4" t="str">
        <x:f>IFERROR(INDEX('Material routes'!$H$6:$H$1505,MATCH(V184,'Material routes'!$A$6:$A$1505,0)),"MISSING ID")</x:f>
        <x:v>Crafting component</x:v>
      </x:c>
      <x:c r="I184" s="4" t="str">
        <x:f>IFERROR(INDEX('Material routes'!$G$6:$G$1505,MATCH(V184,'Material routes'!$A$6:$A$1505,0)),"MISSING ID")</x:f>
        <x:v>Crafting components</x:v>
      </x:c>
      <x:c r="J184" s="4" t="str">
        <x:f>IFERROR(INDEX('Material routes'!$B$6:$B$1505,MATCH(U184,'Material routes'!$A$6:$A$1505,0)),"MISSING ID")</x:f>
        <x:v>design.t3.contact_mount</x:v>
      </x:c>
      <x:c r="K184" s="4" t="str">
        <x:f>IFERROR(INDEX('Crafting recipes'!$C$6:$C$1005,MATCH(J184,'Crafting recipes'!$A$6:$A$1005,0)),"MISSING ID")</x:f>
        <x:v>Material refinement</x:v>
      </x:c>
      <x:c r="L184" s="4" t="str">
        <x:f>IFERROR(INDEX('Material routes'!$K$6:$K$1505,MATCH(U184,'Material routes'!$A$6:$A$1505,0)),"MISSING ID")</x:f>
        <x:v>Proposal</x:v>
      </x:c>
      <x:c r="M184" s="4" t="str">
        <x:f>IFERROR(INDEX('Material routes'!$M$6:$M$1505,MATCH(U184,'Material routes'!$A$6:$A$1505,0)),"MISSING ID")</x:f>
        <x:v>Partial proposal</x:v>
      </x:c>
      <x:c r="N184" s="4" t="str">
        <x:f>IF(IFERROR(INDEX('Material routes'!$I$6:$I$1005,MATCH(U184,'Material routes'!$A$6:$A$1005,0)),"MISSING ID")=0,"",IFERROR(INDEX('Material routes'!$I$6:$I$1005,MATCH(U184,'Material routes'!$A$6:$A$1005,0)),"MISSING ID"))</x:f>
      </x:c>
      <x:c r="O184" s="4" t="str">
        <x:f>IFERROR(INDEX('Material routes'!$J$6:$J$1505,MATCH(U184,'Material routes'!$A$6:$A$1505,0)),"MISSING ID")</x:f>
        <x:v>Unspecified</x:v>
      </x:c>
      <x:c r="P184" s="4" t="str">
        <x:f>IF(IFERROR(INDEX('Material routes'!$I$6:$I$1005,MATCH(V184,'Material routes'!$A$6:$A$1005,0)),"MISSING ID")=0,"",IFERROR(INDEX('Material routes'!$I$6:$I$1005,MATCH(V184,'Material routes'!$A$6:$A$1005,0)),"MISSING ID"))</x:f>
      </x:c>
      <x:c r="Q184" s="4" t="str">
        <x:f>IFERROR(INDEX('Material routes'!$J$6:$J$1505,MATCH(V184,'Material routes'!$A$6:$A$1505,0)),"MISSING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routes'!$D$6:$D$1505,MATCH(U184,'Material routes'!$A$6:$A$1505,0)),"MISSING ID")</x:f>
        <x:v>proposal.natural.ceramic</x:v>
      </x:c>
      <x:c r="T184" s="4" t="str">
        <x:f>IFERROR(INDEX('Material routes'!$D$6:$D$1505,MATCH(V184,'Material routes'!$A$6:$A$1505,0)),"MISSING ID")</x:f>
        <x:v>proposal.t3.contact_mount</x:v>
      </x:c>
      <x:c r="U184" s="4" t="str">
        <x:v>design.t3.contact_mount.in.1</x:v>
      </x:c>
      <x:c r="V184" s="4" t="str">
        <x:v>design.t3.contact_mount.out</x:v>
      </x:c>
    </x:row>
    <x:row r="185" ht="115" customHeight="1">
      <x:c r="A185" s="4" t="str">
        <x:f>IFERROR(INDEX('Material routes'!$E$6:$E$1505,MATCH(U185,'Material routes'!$A$6:$A$1505,0)),"MISSING ID")</x:f>
        <x:v>Drawn copper stock</x:v>
      </x:c>
      <x:c r="B185" s="4" t="str">
        <x:f>IFERROR(INDEX('Material routes'!$F$6:$F$1505,MATCH(U185,'Material routes'!$A$6:$A$1505,0)),"MISSING ID")</x:f>
        <x:v>T2</x:v>
      </x:c>
      <x:c r="C185" s="4" t="str">
        <x:f>IFERROR(INDEX('Material routes'!$H$6:$H$1505,MATCH(U185,'Material routes'!$A$6:$A$1505,0)),"MISSING ID")</x:f>
        <x:v>Processed material</x:v>
      </x:c>
      <x:c r="D185" s="4" t="str">
        <x:f>IFERROR(INDEX('Material routes'!$G$6:$G$1505,MATCH(U185,'Material routes'!$A$6:$A$1505,0)),"MISSING ID")</x:f>
        <x:v>Manufactured stock</x:v>
      </x:c>
      <x:c r="E185" s="4" t="str">
        <x:f>IFERROR(INDEX('Material routes'!$C$6:$C$1505,MATCH(U185,'Material routes'!$A$6:$A$1505,0)),"MISSING ID")</x:f>
        <x:v>Ingredient candidate</x:v>
      </x:c>
      <x:c r="F185" s="4" t="str">
        <x:f>IFERROR(INDEX('Material routes'!$E$6:$E$1505,MATCH(V185,'Material routes'!$A$6:$A$1505,0)),"MISSING ID")</x:f>
        <x:v>Fitted ceramic contact mounts</x:v>
      </x:c>
      <x:c r="G185" s="4" t="str">
        <x:f>IFERROR(INDEX('Material routes'!$F$6:$F$1505,MATCH(V185,'Material routes'!$A$6:$A$1505,0)),"MISSING ID")</x:f>
        <x:v>T3</x:v>
      </x:c>
      <x:c r="H185" s="4" t="str">
        <x:f>IFERROR(INDEX('Material routes'!$H$6:$H$1505,MATCH(V185,'Material routes'!$A$6:$A$1505,0)),"MISSING ID")</x:f>
        <x:v>Crafting component</x:v>
      </x:c>
      <x:c r="I185" s="4" t="str">
        <x:f>IFERROR(INDEX('Material routes'!$G$6:$G$1505,MATCH(V185,'Material routes'!$A$6:$A$1505,0)),"MISSING ID")</x:f>
        <x:v>Crafting components</x:v>
      </x:c>
      <x:c r="J185" s="4" t="str">
        <x:f>IFERROR(INDEX('Material routes'!$B$6:$B$1505,MATCH(U185,'Material routes'!$A$6:$A$1505,0)),"MISSING ID")</x:f>
        <x:v>design.t3.contact_mount</x:v>
      </x:c>
      <x:c r="K185" s="4" t="str">
        <x:f>IFERROR(INDEX('Crafting recipes'!$C$6:$C$1005,MATCH(J185,'Crafting recipes'!$A$6:$A$1005,0)),"MISSING ID")</x:f>
        <x:v>Material refinement</x:v>
      </x:c>
      <x:c r="L185" s="4" t="str">
        <x:f>IFERROR(INDEX('Material routes'!$K$6:$K$1505,MATCH(U185,'Material routes'!$A$6:$A$1505,0)),"MISSING ID")</x:f>
        <x:v>Proposal</x:v>
      </x:c>
      <x:c r="M185" s="4" t="str">
        <x:f>IFERROR(INDEX('Material routes'!$M$6:$M$1505,MATCH(U185,'Material routes'!$A$6:$A$1505,0)),"MISSING ID")</x:f>
        <x:v>Partial proposal</x:v>
      </x:c>
      <x:c r="N185" s="4" t="str">
        <x:f>IF(IFERROR(INDEX('Material routes'!$I$6:$I$1005,MATCH(U185,'Material routes'!$A$6:$A$1005,0)),"MISSING ID")=0,"",IFERROR(INDEX('Material routes'!$I$6:$I$1005,MATCH(U185,'Material routes'!$A$6:$A$1005,0)),"MISSING ID"))</x:f>
      </x:c>
      <x:c r="O185" s="4" t="str">
        <x:f>IFERROR(INDEX('Material routes'!$J$6:$J$1505,MATCH(U185,'Material routes'!$A$6:$A$1505,0)),"MISSING ID")</x:f>
        <x:v>Unspecified</x:v>
      </x:c>
      <x:c r="P185" s="4" t="str">
        <x:f>IF(IFERROR(INDEX('Material routes'!$I$6:$I$1005,MATCH(V185,'Material routes'!$A$6:$A$1005,0)),"MISSING ID")=0,"",IFERROR(INDEX('Material routes'!$I$6:$I$1005,MATCH(V185,'Material routes'!$A$6:$A$1005,0)),"MISSING ID"))</x:f>
      </x:c>
      <x:c r="Q185" s="4" t="str">
        <x:f>IFERROR(INDEX('Material routes'!$J$6:$J$1505,MATCH(V185,'Material routes'!$A$6:$A$1505,0)),"MISSING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routes'!$D$6:$D$1505,MATCH(U185,'Material routes'!$A$6:$A$1505,0)),"MISSING ID")</x:f>
        <x:v>proposal.branch.drawn_copper</x:v>
      </x:c>
      <x:c r="T185" s="4" t="str">
        <x:f>IFERROR(INDEX('Material routes'!$D$6:$D$1505,MATCH(V185,'Material routes'!$A$6:$A$1505,0)),"MISSING ID")</x:f>
        <x:v>proposal.t3.contact_mount</x:v>
      </x:c>
      <x:c r="U185" s="4" t="str">
        <x:v>design.t3.contact_mount.in.2</x:v>
      </x:c>
      <x:c r="V185" s="4" t="str">
        <x:v>design.t3.contact_mount.out</x:v>
      </x:c>
    </x:row>
    <x:row r="186" ht="115" customHeight="1">
      <x:c r="A186" s="4" t="str">
        <x:f>IFERROR(INDEX('Material routes'!$E$6:$E$1505,MATCH(U186,'Material routes'!$A$6:$A$1505,0)),"MISSING ID")</x:f>
        <x:v>Insulating ceramic blanks</x:v>
      </x:c>
      <x:c r="B186" s="4" t="str">
        <x:f>IFERROR(INDEX('Material routes'!$F$6:$F$1505,MATCH(U186,'Material routes'!$A$6:$A$1505,0)),"MISSING ID")</x:f>
        <x:v>T2</x:v>
      </x:c>
      <x:c r="C186" s="4" t="str">
        <x:f>IFERROR(INDEX('Material routes'!$H$6:$H$1505,MATCH(U186,'Material routes'!$A$6:$A$1505,0)),"MISSING ID")</x:f>
        <x:v>Processed material</x:v>
      </x:c>
      <x:c r="D186" s="4" t="str">
        <x:f>IFERROR(INDEX('Material routes'!$G$6:$G$1505,MATCH(U186,'Material routes'!$A$6:$A$1505,0)),"MISSING ID")</x:f>
        <x:v>Manufactured stock</x:v>
      </x:c>
      <x:c r="E186" s="4" t="str">
        <x:f>IFERROR(INDEX('Material routes'!$C$6:$C$1505,MATCH(U186,'Material routes'!$A$6:$A$1505,0)),"MISSING ID")</x:f>
        <x:v>Ingredient candidate</x:v>
      </x:c>
      <x:c r="F186" s="4" t="str">
        <x:f>IFERROR(INDEX('Material routes'!$E$6:$E$1505,MATCH(V186,'Material routes'!$A$6:$A$1505,0)),"MISSING ID")</x:f>
        <x:v>Ceramic-metal feedthrough blanks</x:v>
      </x:c>
      <x:c r="G186" s="4" t="str">
        <x:f>IFERROR(INDEX('Material routes'!$F$6:$F$1505,MATCH(V186,'Material routes'!$A$6:$A$1505,0)),"MISSING ID")</x:f>
        <x:v>T3</x:v>
      </x:c>
      <x:c r="H186" s="4" t="str">
        <x:f>IFERROR(INDEX('Material routes'!$H$6:$H$1505,MATCH(V186,'Material routes'!$A$6:$A$1505,0)),"MISSING ID")</x:f>
        <x:v>Crafting component</x:v>
      </x:c>
      <x:c r="I186" s="4" t="str">
        <x:f>IFERROR(INDEX('Material routes'!$G$6:$G$1505,MATCH(V186,'Material routes'!$A$6:$A$1505,0)),"MISSING ID")</x:f>
        <x:v>Crafting components</x:v>
      </x:c>
      <x:c r="J186" s="4" t="str">
        <x:f>IFERROR(INDEX('Material routes'!$B$6:$B$1505,MATCH(U186,'Material routes'!$A$6:$A$1505,0)),"MISSING ID")</x:f>
        <x:v>design.t3.feedthrough_blank</x:v>
      </x:c>
      <x:c r="K186" s="4" t="str">
        <x:f>IFERROR(INDEX('Crafting recipes'!$C$6:$C$1005,MATCH(J186,'Crafting recipes'!$A$6:$A$1005,0)),"MISSING ID")</x:f>
        <x:v>Material refinement</x:v>
      </x:c>
      <x:c r="L186" s="4" t="str">
        <x:f>IFERROR(INDEX('Material routes'!$K$6:$K$1505,MATCH(U186,'Material routes'!$A$6:$A$1505,0)),"MISSING ID")</x:f>
        <x:v>Proposal</x:v>
      </x:c>
      <x:c r="M186" s="4" t="str">
        <x:f>IFERROR(INDEX('Material routes'!$M$6:$M$1505,MATCH(U186,'Material routes'!$A$6:$A$1505,0)),"MISSING ID")</x:f>
        <x:v>Partial proposal</x:v>
      </x:c>
      <x:c r="N186" s="4" t="str">
        <x:f>IF(IFERROR(INDEX('Material routes'!$I$6:$I$1005,MATCH(U186,'Material routes'!$A$6:$A$1005,0)),"MISSING ID")=0,"",IFERROR(INDEX('Material routes'!$I$6:$I$1005,MATCH(U186,'Material routes'!$A$6:$A$1005,0)),"MISSING ID"))</x:f>
      </x:c>
      <x:c r="O186" s="4" t="str">
        <x:f>IFERROR(INDEX('Material routes'!$J$6:$J$1505,MATCH(U186,'Material routes'!$A$6:$A$1505,0)),"MISSING ID")</x:f>
        <x:v>Unspecified</x:v>
      </x:c>
      <x:c r="P186" s="4" t="str">
        <x:f>IF(IFERROR(INDEX('Material routes'!$I$6:$I$1005,MATCH(V186,'Material routes'!$A$6:$A$1005,0)),"MISSING ID")=0,"",IFERROR(INDEX('Material routes'!$I$6:$I$1005,MATCH(V186,'Material routes'!$A$6:$A$1005,0)),"MISSING ID"))</x:f>
      </x:c>
      <x:c r="Q186" s="4" t="str">
        <x:f>IFERROR(INDEX('Material routes'!$J$6:$J$1505,MATCH(V186,'Material routes'!$A$6:$A$1505,0)),"MISSING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routes'!$D$6:$D$1505,MATCH(U186,'Material routes'!$A$6:$A$1505,0)),"MISSING ID")</x:f>
        <x:v>proposal.natural.ceramic</x:v>
      </x:c>
      <x:c r="T186" s="4" t="str">
        <x:f>IFERROR(INDEX('Material routes'!$D$6:$D$1505,MATCH(V186,'Material routes'!$A$6:$A$1505,0)),"MISSING ID")</x:f>
        <x:v>proposal.t3.feedthrough_blank</x:v>
      </x:c>
      <x:c r="U186" s="4" t="str">
        <x:v>design.t3.feedthrough_blank.in.1</x:v>
      </x:c>
      <x:c r="V186" s="4" t="str">
        <x:v>design.t3.feedthrough_blank.out</x:v>
      </x:c>
    </x:row>
    <x:row r="187" ht="115" customHeight="1">
      <x:c r="A187" s="4" t="str">
        <x:f>IFERROR(INDEX('Material routes'!$E$6:$E$1505,MATCH(U187,'Material routes'!$A$6:$A$1505,0)),"MISSING ID")</x:f>
        <x:v>Drawn copper stock</x:v>
      </x:c>
      <x:c r="B187" s="4" t="str">
        <x:f>IFERROR(INDEX('Material routes'!$F$6:$F$1505,MATCH(U187,'Material routes'!$A$6:$A$1505,0)),"MISSING ID")</x:f>
        <x:v>T2</x:v>
      </x:c>
      <x:c r="C187" s="4" t="str">
        <x:f>IFERROR(INDEX('Material routes'!$H$6:$H$1505,MATCH(U187,'Material routes'!$A$6:$A$1505,0)),"MISSING ID")</x:f>
        <x:v>Processed material</x:v>
      </x:c>
      <x:c r="D187" s="4" t="str">
        <x:f>IFERROR(INDEX('Material routes'!$G$6:$G$1505,MATCH(U187,'Material routes'!$A$6:$A$1505,0)),"MISSING ID")</x:f>
        <x:v>Manufactured stock</x:v>
      </x:c>
      <x:c r="E187" s="4" t="str">
        <x:f>IFERROR(INDEX('Material routes'!$C$6:$C$1505,MATCH(U187,'Material routes'!$A$6:$A$1505,0)),"MISSING ID")</x:f>
        <x:v>Ingredient candidate</x:v>
      </x:c>
      <x:c r="F187" s="4" t="str">
        <x:f>IFERROR(INDEX('Material routes'!$E$6:$E$1505,MATCH(V187,'Material routes'!$A$6:$A$1505,0)),"MISSING ID")</x:f>
        <x:v>Ceramic-metal feedthrough blanks</x:v>
      </x:c>
      <x:c r="G187" s="4" t="str">
        <x:f>IFERROR(INDEX('Material routes'!$F$6:$F$1505,MATCH(V187,'Material routes'!$A$6:$A$1505,0)),"MISSING ID")</x:f>
        <x:v>T3</x:v>
      </x:c>
      <x:c r="H187" s="4" t="str">
        <x:f>IFERROR(INDEX('Material routes'!$H$6:$H$1505,MATCH(V187,'Material routes'!$A$6:$A$1505,0)),"MISSING ID")</x:f>
        <x:v>Crafting component</x:v>
      </x:c>
      <x:c r="I187" s="4" t="str">
        <x:f>IFERROR(INDEX('Material routes'!$G$6:$G$1505,MATCH(V187,'Material routes'!$A$6:$A$1505,0)),"MISSING ID")</x:f>
        <x:v>Crafting components</x:v>
      </x:c>
      <x:c r="J187" s="4" t="str">
        <x:f>IFERROR(INDEX('Material routes'!$B$6:$B$1505,MATCH(U187,'Material routes'!$A$6:$A$1505,0)),"MISSING ID")</x:f>
        <x:v>design.t3.feedthrough_blank</x:v>
      </x:c>
      <x:c r="K187" s="4" t="str">
        <x:f>IFERROR(INDEX('Crafting recipes'!$C$6:$C$1005,MATCH(J187,'Crafting recipes'!$A$6:$A$1005,0)),"MISSING ID")</x:f>
        <x:v>Material refinement</x:v>
      </x:c>
      <x:c r="L187" s="4" t="str">
        <x:f>IFERROR(INDEX('Material routes'!$K$6:$K$1505,MATCH(U187,'Material routes'!$A$6:$A$1505,0)),"MISSING ID")</x:f>
        <x:v>Proposal</x:v>
      </x:c>
      <x:c r="M187" s="4" t="str">
        <x:f>IFERROR(INDEX('Material routes'!$M$6:$M$1505,MATCH(U187,'Material routes'!$A$6:$A$1505,0)),"MISSING ID")</x:f>
        <x:v>Partial proposal</x:v>
      </x:c>
      <x:c r="N187" s="4" t="str">
        <x:f>IF(IFERROR(INDEX('Material routes'!$I$6:$I$1005,MATCH(U187,'Material routes'!$A$6:$A$1005,0)),"MISSING ID")=0,"",IFERROR(INDEX('Material routes'!$I$6:$I$1005,MATCH(U187,'Material routes'!$A$6:$A$1005,0)),"MISSING ID"))</x:f>
      </x:c>
      <x:c r="O187" s="4" t="str">
        <x:f>IFERROR(INDEX('Material routes'!$J$6:$J$1505,MATCH(U187,'Material routes'!$A$6:$A$1505,0)),"MISSING ID")</x:f>
        <x:v>Unspecified</x:v>
      </x:c>
      <x:c r="P187" s="4" t="str">
        <x:f>IF(IFERROR(INDEX('Material routes'!$I$6:$I$1005,MATCH(V187,'Material routes'!$A$6:$A$1005,0)),"MISSING ID")=0,"",IFERROR(INDEX('Material routes'!$I$6:$I$1005,MATCH(V187,'Material routes'!$A$6:$A$1005,0)),"MISSING ID"))</x:f>
      </x:c>
      <x:c r="Q187" s="4" t="str">
        <x:f>IFERROR(INDEX('Material routes'!$J$6:$J$1505,MATCH(V187,'Material routes'!$A$6:$A$1505,0)),"MISSING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routes'!$D$6:$D$1505,MATCH(U187,'Material routes'!$A$6:$A$1505,0)),"MISSING ID")</x:f>
        <x:v>proposal.branch.drawn_copper</x:v>
      </x:c>
      <x:c r="T187" s="4" t="str">
        <x:f>IFERROR(INDEX('Material routes'!$D$6:$D$1505,MATCH(V187,'Material routes'!$A$6:$A$1505,0)),"MISSING ID")</x:f>
        <x:v>proposal.t3.feedthrough_blank</x:v>
      </x:c>
      <x:c r="U187" s="4" t="str">
        <x:v>design.t3.feedthrough_blank.in.2</x:v>
      </x:c>
      <x:c r="V187" s="4" t="str">
        <x:v>design.t3.feedthrough_blank.out</x:v>
      </x:c>
    </x:row>
    <x:row r="188" ht="115" customHeight="1">
      <x:c r="A188" s="4" t="str">
        <x:f>IFERROR(INDEX('Material routes'!$E$6:$E$1505,MATCH(U188,'Material routes'!$A$6:$A$1505,0)),"MISSING ID")</x:f>
        <x:v>Filled faunal seal compound</x:v>
      </x:c>
      <x:c r="B188" s="4" t="str">
        <x:f>IFERROR(INDEX('Material routes'!$F$6:$F$1505,MATCH(U188,'Material routes'!$A$6:$A$1505,0)),"MISSING ID")</x:f>
        <x:v>T2</x:v>
      </x:c>
      <x:c r="C188" s="4" t="str">
        <x:f>IFERROR(INDEX('Material routes'!$H$6:$H$1505,MATCH(U188,'Material routes'!$A$6:$A$1505,0)),"MISSING ID")</x:f>
        <x:v>Chemical material</x:v>
      </x:c>
      <x:c r="D188" s="4" t="str">
        <x:f>IFERROR(INDEX('Material routes'!$G$6:$G$1505,MATCH(U188,'Material routes'!$A$6:$A$1505,0)),"MISSING ID")</x:f>
        <x:v>Processing agents</x:v>
      </x:c>
      <x:c r="E188" s="4" t="str">
        <x:f>IFERROR(INDEX('Material routes'!$C$6:$C$1505,MATCH(U188,'Material routes'!$A$6:$A$1505,0)),"MISSING ID")</x:f>
        <x:v>Ingredient candidate</x:v>
      </x:c>
      <x:c r="F188" s="4" t="str">
        <x:f>IFERROR(INDEX('Material routes'!$E$6:$E$1505,MATCH(V188,'Material routes'!$A$6:$A$1505,0)),"MISSING ID")</x:f>
        <x:v>Ceramic-metal feedthrough blanks</x:v>
      </x:c>
      <x:c r="G188" s="4" t="str">
        <x:f>IFERROR(INDEX('Material routes'!$F$6:$F$1505,MATCH(V188,'Material routes'!$A$6:$A$1505,0)),"MISSING ID")</x:f>
        <x:v>T3</x:v>
      </x:c>
      <x:c r="H188" s="4" t="str">
        <x:f>IFERROR(INDEX('Material routes'!$H$6:$H$1505,MATCH(V188,'Material routes'!$A$6:$A$1505,0)),"MISSING ID")</x:f>
        <x:v>Crafting component</x:v>
      </x:c>
      <x:c r="I188" s="4" t="str">
        <x:f>IFERROR(INDEX('Material routes'!$G$6:$G$1505,MATCH(V188,'Material routes'!$A$6:$A$1505,0)),"MISSING ID")</x:f>
        <x:v>Crafting components</x:v>
      </x:c>
      <x:c r="J188" s="4" t="str">
        <x:f>IFERROR(INDEX('Material routes'!$B$6:$B$1505,MATCH(U188,'Material routes'!$A$6:$A$1505,0)),"MISSING ID")</x:f>
        <x:v>design.t3.feedthrough_blank</x:v>
      </x:c>
      <x:c r="K188" s="4" t="str">
        <x:f>IFERROR(INDEX('Crafting recipes'!$C$6:$C$1005,MATCH(J188,'Crafting recipes'!$A$6:$A$1005,0)),"MISSING ID")</x:f>
        <x:v>Material refinement</x:v>
      </x:c>
      <x:c r="L188" s="4" t="str">
        <x:f>IFERROR(INDEX('Material routes'!$K$6:$K$1505,MATCH(U188,'Material routes'!$A$6:$A$1505,0)),"MISSING ID")</x:f>
        <x:v>Proposal</x:v>
      </x:c>
      <x:c r="M188" s="4" t="str">
        <x:f>IFERROR(INDEX('Material routes'!$M$6:$M$1505,MATCH(U188,'Material routes'!$A$6:$A$1505,0)),"MISSING ID")</x:f>
        <x:v>Partial proposal</x:v>
      </x:c>
      <x:c r="N188" s="4" t="str">
        <x:f>IF(IFERROR(INDEX('Material routes'!$I$6:$I$1005,MATCH(U188,'Material routes'!$A$6:$A$1005,0)),"MISSING ID")=0,"",IFERROR(INDEX('Material routes'!$I$6:$I$1005,MATCH(U188,'Material routes'!$A$6:$A$1005,0)),"MISSING ID"))</x:f>
      </x:c>
      <x:c r="O188" s="4" t="str">
        <x:f>IFERROR(INDEX('Material routes'!$J$6:$J$1505,MATCH(U188,'Material routes'!$A$6:$A$1505,0)),"MISSING ID")</x:f>
        <x:v>Unspecified</x:v>
      </x:c>
      <x:c r="P188" s="4" t="str">
        <x:f>IF(IFERROR(INDEX('Material routes'!$I$6:$I$1005,MATCH(V188,'Material routes'!$A$6:$A$1005,0)),"MISSING ID")=0,"",IFERROR(INDEX('Material routes'!$I$6:$I$1005,MATCH(V188,'Material routes'!$A$6:$A$1005,0)),"MISSING ID"))</x:f>
      </x:c>
      <x:c r="Q188" s="4" t="str">
        <x:f>IFERROR(INDEX('Material routes'!$J$6:$J$1505,MATCH(V188,'Material routes'!$A$6:$A$1505,0)),"MISSING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routes'!$D$6:$D$1505,MATCH(U188,'Material routes'!$A$6:$A$1505,0)),"MISSING ID")</x:f>
        <x:v>proposal.branch.filled_seal</x:v>
      </x:c>
      <x:c r="T188" s="4" t="str">
        <x:f>IFERROR(INDEX('Material routes'!$D$6:$D$1505,MATCH(V188,'Material routes'!$A$6:$A$1505,0)),"MISSING ID")</x:f>
        <x:v>proposal.t3.feedthrough_blank</x:v>
      </x:c>
      <x:c r="U188" s="4" t="str">
        <x:v>design.t3.feedthrough_blank.in.3</x:v>
      </x:c>
      <x:c r="V188" s="4" t="str">
        <x:v>design.t3.feedthrough_blank.out</x:v>
      </x:c>
    </x:row>
    <x:row r="189" ht="115" customHeight="1">
      <x:c r="A189" s="4" t="str">
        <x:f>IFERROR(INDEX('Material routes'!$E$6:$E$1505,MATCH(U189,'Material routes'!$A$6:$A$1505,0)),"MISSING ID")</x:f>
        <x:v>Insulating ceramic blanks</x:v>
      </x:c>
      <x:c r="B189" s="4" t="str">
        <x:f>IFERROR(INDEX('Material routes'!$F$6:$F$1505,MATCH(U189,'Material routes'!$A$6:$A$1505,0)),"MISSING ID")</x:f>
        <x:v>T2</x:v>
      </x:c>
      <x:c r="C189" s="4" t="str">
        <x:f>IFERROR(INDEX('Material routes'!$H$6:$H$1505,MATCH(U189,'Material routes'!$A$6:$A$1505,0)),"MISSING ID")</x:f>
        <x:v>Processed material</x:v>
      </x:c>
      <x:c r="D189" s="4" t="str">
        <x:f>IFERROR(INDEX('Material routes'!$G$6:$G$1505,MATCH(U189,'Material routes'!$A$6:$A$1505,0)),"MISSING ID")</x:f>
        <x:v>Manufactured stock</x:v>
      </x:c>
      <x:c r="E189" s="4" t="str">
        <x:f>IFERROR(INDEX('Material routes'!$C$6:$C$1505,MATCH(U189,'Material routes'!$A$6:$A$1505,0)),"MISSING ID")</x:f>
        <x:v>Ingredient candidate</x:v>
      </x:c>
      <x:c r="F189" s="4" t="str">
        <x:f>IFERROR(INDEX('Material routes'!$E$6:$E$1505,MATCH(V189,'Material routes'!$A$6:$A$1505,0)),"MISSING ID")</x:f>
        <x:v>Matched ceramic spacer sets</x:v>
      </x:c>
      <x:c r="G189" s="4" t="str">
        <x:f>IFERROR(INDEX('Material routes'!$F$6:$F$1505,MATCH(V189,'Material routes'!$A$6:$A$1505,0)),"MISSING ID")</x:f>
        <x:v>T3</x:v>
      </x:c>
      <x:c r="H189" s="4" t="str">
        <x:f>IFERROR(INDEX('Material routes'!$H$6:$H$1505,MATCH(V189,'Material routes'!$A$6:$A$1505,0)),"MISSING ID")</x:f>
        <x:v>Crafting component</x:v>
      </x:c>
      <x:c r="I189" s="4" t="str">
        <x:f>IFERROR(INDEX('Material routes'!$G$6:$G$1505,MATCH(V189,'Material routes'!$A$6:$A$1505,0)),"MISSING ID")</x:f>
        <x:v>Crafting components</x:v>
      </x:c>
      <x:c r="J189" s="4" t="str">
        <x:f>IFERROR(INDEX('Material routes'!$B$6:$B$1505,MATCH(U189,'Material routes'!$A$6:$A$1505,0)),"MISSING ID")</x:f>
        <x:v>design.t3.spacer_set</x:v>
      </x:c>
      <x:c r="K189" s="4" t="str">
        <x:f>IFERROR(INDEX('Crafting recipes'!$C$6:$C$1005,MATCH(J189,'Crafting recipes'!$A$6:$A$1005,0)),"MISSING ID")</x:f>
        <x:v>Material refinement</x:v>
      </x:c>
      <x:c r="L189" s="4" t="str">
        <x:f>IFERROR(INDEX('Material routes'!$K$6:$K$1505,MATCH(U189,'Material routes'!$A$6:$A$1505,0)),"MISSING ID")</x:f>
        <x:v>Proposal</x:v>
      </x:c>
      <x:c r="M189" s="4" t="str">
        <x:f>IFERROR(INDEX('Material routes'!$M$6:$M$1505,MATCH(U189,'Material routes'!$A$6:$A$1505,0)),"MISSING ID")</x:f>
        <x:v>Partial proposal</x:v>
      </x:c>
      <x:c r="N189" s="4" t="str">
        <x:f>IF(IFERROR(INDEX('Material routes'!$I$6:$I$1005,MATCH(U189,'Material routes'!$A$6:$A$1005,0)),"MISSING ID")=0,"",IFERROR(INDEX('Material routes'!$I$6:$I$1005,MATCH(U189,'Material routes'!$A$6:$A$1005,0)),"MISSING ID"))</x:f>
      </x:c>
      <x:c r="O189" s="4" t="str">
        <x:f>IFERROR(INDEX('Material routes'!$J$6:$J$1505,MATCH(U189,'Material routes'!$A$6:$A$1505,0)),"MISSING ID")</x:f>
        <x:v>Unspecified</x:v>
      </x:c>
      <x:c r="P189" s="4" t="str">
        <x:f>IF(IFERROR(INDEX('Material routes'!$I$6:$I$1005,MATCH(V189,'Material routes'!$A$6:$A$1005,0)),"MISSING ID")=0,"",IFERROR(INDEX('Material routes'!$I$6:$I$1005,MATCH(V189,'Material routes'!$A$6:$A$1005,0)),"MISSING ID"))</x:f>
      </x:c>
      <x:c r="Q189" s="4" t="str">
        <x:f>IFERROR(INDEX('Material routes'!$J$6:$J$1505,MATCH(V189,'Material routes'!$A$6:$A$1505,0)),"MISSING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routes'!$D$6:$D$1505,MATCH(U189,'Material routes'!$A$6:$A$1505,0)),"MISSING ID")</x:f>
        <x:v>proposal.natural.ceramic</x:v>
      </x:c>
      <x:c r="T189" s="4" t="str">
        <x:f>IFERROR(INDEX('Material routes'!$D$6:$D$1505,MATCH(V189,'Material routes'!$A$6:$A$1505,0)),"MISSING ID")</x:f>
        <x:v>proposal.t3.spacer_set</x:v>
      </x:c>
      <x:c r="U189" s="4" t="str">
        <x:v>design.t3.spacer_set.in.1</x:v>
      </x:c>
      <x:c r="V189" s="4" t="str">
        <x:v>design.t3.spacer_set.out</x:v>
      </x:c>
    </x:row>
    <x:row r="190" ht="115" customHeight="1">
      <x:c r="A190" s="4" t="str">
        <x:f>IFERROR(INDEX('Material routes'!$E$6:$E$1505,MATCH(U190,'Material routes'!$A$6:$A$1505,0)),"MISSING ID")</x:f>
        <x:v>Graded abrasive grit</x:v>
      </x:c>
      <x:c r="B190" s="4" t="str">
        <x:f>IFERROR(INDEX('Material routes'!$F$6:$F$1505,MATCH(U190,'Material routes'!$A$6:$A$1505,0)),"MISSING ID")</x:f>
        <x:v>T1</x:v>
      </x:c>
      <x:c r="C190" s="4" t="str">
        <x:f>IFERROR(INDEX('Material routes'!$H$6:$H$1505,MATCH(U190,'Material routes'!$A$6:$A$1505,0)),"MISSING ID")</x:f>
        <x:v>Processed material</x:v>
      </x:c>
      <x:c r="D190" s="4" t="str">
        <x:f>IFERROR(INDEX('Material routes'!$G$6:$G$1505,MATCH(U190,'Material routes'!$A$6:$A$1505,0)),"MISSING ID")</x:f>
        <x:v>Manufactured stock</x:v>
      </x:c>
      <x:c r="E190" s="4" t="str">
        <x:f>IFERROR(INDEX('Material routes'!$C$6:$C$1505,MATCH(U190,'Material routes'!$A$6:$A$1505,0)),"MISSING ID")</x:f>
        <x:v>Ingredient candidate</x:v>
      </x:c>
      <x:c r="F190" s="4" t="str">
        <x:f>IFERROR(INDEX('Material routes'!$E$6:$E$1505,MATCH(V190,'Material routes'!$A$6:$A$1505,0)),"MISSING ID")</x:f>
        <x:v>Matched ceramic spacer sets</x:v>
      </x:c>
      <x:c r="G190" s="4" t="str">
        <x:f>IFERROR(INDEX('Material routes'!$F$6:$F$1505,MATCH(V190,'Material routes'!$A$6:$A$1505,0)),"MISSING ID")</x:f>
        <x:v>T3</x:v>
      </x:c>
      <x:c r="H190" s="4" t="str">
        <x:f>IFERROR(INDEX('Material routes'!$H$6:$H$1505,MATCH(V190,'Material routes'!$A$6:$A$1505,0)),"MISSING ID")</x:f>
        <x:v>Crafting component</x:v>
      </x:c>
      <x:c r="I190" s="4" t="str">
        <x:f>IFERROR(INDEX('Material routes'!$G$6:$G$1505,MATCH(V190,'Material routes'!$A$6:$A$1505,0)),"MISSING ID")</x:f>
        <x:v>Crafting components</x:v>
      </x:c>
      <x:c r="J190" s="4" t="str">
        <x:f>IFERROR(INDEX('Material routes'!$B$6:$B$1505,MATCH(U190,'Material routes'!$A$6:$A$1505,0)),"MISSING ID")</x:f>
        <x:v>design.t3.spacer_set</x:v>
      </x:c>
      <x:c r="K190" s="4" t="str">
        <x:f>IFERROR(INDEX('Crafting recipes'!$C$6:$C$1005,MATCH(J190,'Crafting recipes'!$A$6:$A$1005,0)),"MISSING ID")</x:f>
        <x:v>Material refinement</x:v>
      </x:c>
      <x:c r="L190" s="4" t="str">
        <x:f>IFERROR(INDEX('Material routes'!$K$6:$K$1505,MATCH(U190,'Material routes'!$A$6:$A$1505,0)),"MISSING ID")</x:f>
        <x:v>Proposal</x:v>
      </x:c>
      <x:c r="M190" s="4" t="str">
        <x:f>IFERROR(INDEX('Material routes'!$M$6:$M$1505,MATCH(U190,'Material routes'!$A$6:$A$1505,0)),"MISSING ID")</x:f>
        <x:v>Partial proposal</x:v>
      </x:c>
      <x:c r="N190" s="4" t="str">
        <x:f>IF(IFERROR(INDEX('Material routes'!$I$6:$I$1005,MATCH(U190,'Material routes'!$A$6:$A$1005,0)),"MISSING ID")=0,"",IFERROR(INDEX('Material routes'!$I$6:$I$1005,MATCH(U190,'Material routes'!$A$6:$A$1005,0)),"MISSING ID"))</x:f>
      </x:c>
      <x:c r="O190" s="4" t="str">
        <x:f>IFERROR(INDEX('Material routes'!$J$6:$J$1505,MATCH(U190,'Material routes'!$A$6:$A$1505,0)),"MISSING ID")</x:f>
        <x:v>Unspecified</x:v>
      </x:c>
      <x:c r="P190" s="4" t="str">
        <x:f>IF(IFERROR(INDEX('Material routes'!$I$6:$I$1005,MATCH(V190,'Material routes'!$A$6:$A$1005,0)),"MISSING ID")=0,"",IFERROR(INDEX('Material routes'!$I$6:$I$1005,MATCH(V190,'Material routes'!$A$6:$A$1005,0)),"MISSING ID"))</x:f>
      </x:c>
      <x:c r="Q190" s="4" t="str">
        <x:f>IFERROR(INDEX('Material routes'!$J$6:$J$1505,MATCH(V190,'Material routes'!$A$6:$A$1505,0)),"MISSING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routes'!$D$6:$D$1505,MATCH(U190,'Material routes'!$A$6:$A$1505,0)),"MISSING ID")</x:f>
        <x:v>proposal.natural.abrasive</x:v>
      </x:c>
      <x:c r="T190" s="4" t="str">
        <x:f>IFERROR(INDEX('Material routes'!$D$6:$D$1505,MATCH(V190,'Material routes'!$A$6:$A$1505,0)),"MISSING ID")</x:f>
        <x:v>proposal.t3.spacer_set</x:v>
      </x:c>
      <x:c r="U190" s="4" t="str">
        <x:v>design.t3.spacer_set.in.2</x:v>
      </x:c>
      <x:c r="V190" s="4" t="str">
        <x:v>design.t3.spacer_set.out</x:v>
      </x:c>
    </x:row>
    <x:row r="191" ht="115" customHeight="1">
      <x:c r="A191" s="4" t="str">
        <x:f>IFERROR(INDEX('Material routes'!$E$6:$E$1505,MATCH(U191,'Material routes'!$A$6:$A$1505,0)),"MISSING ID")</x:f>
        <x:v>Drawn copper stock</x:v>
      </x:c>
      <x:c r="B191" s="4" t="str">
        <x:f>IFERROR(INDEX('Material routes'!$F$6:$F$1505,MATCH(U191,'Material routes'!$A$6:$A$1505,0)),"MISSING ID")</x:f>
        <x:v>T2</x:v>
      </x:c>
      <x:c r="C191" s="4" t="str">
        <x:f>IFERROR(INDEX('Material routes'!$H$6:$H$1505,MATCH(U191,'Material routes'!$A$6:$A$1505,0)),"MISSING ID")</x:f>
        <x:v>Processed material</x:v>
      </x:c>
      <x:c r="D191" s="4" t="str">
        <x:f>IFERROR(INDEX('Material routes'!$G$6:$G$1505,MATCH(U191,'Material routes'!$A$6:$A$1505,0)),"MISSING ID")</x:f>
        <x:v>Manufactured stock</x:v>
      </x:c>
      <x:c r="E191" s="4" t="str">
        <x:f>IFERROR(INDEX('Material routes'!$C$6:$C$1505,MATCH(U191,'Material routes'!$A$6:$A$1505,0)),"MISSING ID")</x:f>
        <x:v>Ingredient candidate</x:v>
      </x:c>
      <x:c r="F191" s="4" t="str">
        <x:f>IFERROR(INDEX('Material routes'!$E$6:$E$1505,MATCH(V191,'Material routes'!$A$6:$A$1505,0)),"MISSING ID")</x:f>
        <x:v>Polished copper reflector blanks</x:v>
      </x:c>
      <x:c r="G191" s="4" t="str">
        <x:f>IFERROR(INDEX('Material routes'!$F$6:$F$1505,MATCH(V191,'Material routes'!$A$6:$A$1505,0)),"MISSING ID")</x:f>
        <x:v>T3</x:v>
      </x:c>
      <x:c r="H191" s="4" t="str">
        <x:f>IFERROR(INDEX('Material routes'!$H$6:$H$1505,MATCH(V191,'Material routes'!$A$6:$A$1505,0)),"MISSING ID")</x:f>
        <x:v>Processed material</x:v>
      </x:c>
      <x:c r="I191" s="4" t="str">
        <x:f>IFERROR(INDEX('Material routes'!$G$6:$G$1505,MATCH(V191,'Material routes'!$A$6:$A$1505,0)),"MISSING ID")</x:f>
        <x:v>Manufactured stock</x:v>
      </x:c>
      <x:c r="J191" s="4" t="str">
        <x:f>IFERROR(INDEX('Material routes'!$B$6:$B$1505,MATCH(U191,'Material routes'!$A$6:$A$1505,0)),"MISSING ID")</x:f>
        <x:v>design.t3.reflector_stock</x:v>
      </x:c>
      <x:c r="K191" s="4" t="str">
        <x:f>IFERROR(INDEX('Crafting recipes'!$C$6:$C$1005,MATCH(J191,'Crafting recipes'!$A$6:$A$1005,0)),"MISSING ID")</x:f>
        <x:v>Material refinement</x:v>
      </x:c>
      <x:c r="L191" s="4" t="str">
        <x:f>IFERROR(INDEX('Material routes'!$K$6:$K$1505,MATCH(U191,'Material routes'!$A$6:$A$1505,0)),"MISSING ID")</x:f>
        <x:v>Proposal</x:v>
      </x:c>
      <x:c r="M191" s="4" t="str">
        <x:f>IFERROR(INDEX('Material routes'!$M$6:$M$1505,MATCH(U191,'Material routes'!$A$6:$A$1505,0)),"MISSING ID")</x:f>
        <x:v>Partial proposal</x:v>
      </x:c>
      <x:c r="N191" s="4" t="str">
        <x:f>IF(IFERROR(INDEX('Material routes'!$I$6:$I$1005,MATCH(U191,'Material routes'!$A$6:$A$1005,0)),"MISSING ID")=0,"",IFERROR(INDEX('Material routes'!$I$6:$I$1005,MATCH(U191,'Material routes'!$A$6:$A$1005,0)),"MISSING ID"))</x:f>
      </x:c>
      <x:c r="O191" s="4" t="str">
        <x:f>IFERROR(INDEX('Material routes'!$J$6:$J$1505,MATCH(U191,'Material routes'!$A$6:$A$1505,0)),"MISSING ID")</x:f>
        <x:v>Unspecified</x:v>
      </x:c>
      <x:c r="P191" s="4" t="str">
        <x:f>IF(IFERROR(INDEX('Material routes'!$I$6:$I$1005,MATCH(V191,'Material routes'!$A$6:$A$1005,0)),"MISSING ID")=0,"",IFERROR(INDEX('Material routes'!$I$6:$I$1005,MATCH(V191,'Material routes'!$A$6:$A$1005,0)),"MISSING ID"))</x:f>
      </x:c>
      <x:c r="Q191" s="4" t="str">
        <x:f>IFERROR(INDEX('Material routes'!$J$6:$J$1505,MATCH(V191,'Material routes'!$A$6:$A$1505,0)),"MISSING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routes'!$D$6:$D$1505,MATCH(U191,'Material routes'!$A$6:$A$1505,0)),"MISSING ID")</x:f>
        <x:v>proposal.branch.drawn_copper</x:v>
      </x:c>
      <x:c r="T191" s="4" t="str">
        <x:f>IFERROR(INDEX('Material routes'!$D$6:$D$1505,MATCH(V191,'Material routes'!$A$6:$A$1505,0)),"MISSING ID")</x:f>
        <x:v>proposal.t3.reflector_stock</x:v>
      </x:c>
      <x:c r="U191" s="4" t="str">
        <x:v>design.t3.reflector_stock.in.1</x:v>
      </x:c>
      <x:c r="V191" s="4" t="str">
        <x:v>design.t3.reflector_stock.out</x:v>
      </x:c>
    </x:row>
    <x:row r="192" ht="115" customHeight="1">
      <x:c r="A192" s="4" t="str">
        <x:f>IFERROR(INDEX('Material routes'!$E$6:$E$1505,MATCH(U192,'Material routes'!$A$6:$A$1505,0)),"MISSING ID")</x:f>
        <x:v>Graded abrasive grit</x:v>
      </x:c>
      <x:c r="B192" s="4" t="str">
        <x:f>IFERROR(INDEX('Material routes'!$F$6:$F$1505,MATCH(U192,'Material routes'!$A$6:$A$1505,0)),"MISSING ID")</x:f>
        <x:v>T1</x:v>
      </x:c>
      <x:c r="C192" s="4" t="str">
        <x:f>IFERROR(INDEX('Material routes'!$H$6:$H$1505,MATCH(U192,'Material routes'!$A$6:$A$1505,0)),"MISSING ID")</x:f>
        <x:v>Processed material</x:v>
      </x:c>
      <x:c r="D192" s="4" t="str">
        <x:f>IFERROR(INDEX('Material routes'!$G$6:$G$1505,MATCH(U192,'Material routes'!$A$6:$A$1505,0)),"MISSING ID")</x:f>
        <x:v>Manufactured stock</x:v>
      </x:c>
      <x:c r="E192" s="4" t="str">
        <x:f>IFERROR(INDEX('Material routes'!$C$6:$C$1505,MATCH(U192,'Material routes'!$A$6:$A$1505,0)),"MISSING ID")</x:f>
        <x:v>Ingredient candidate</x:v>
      </x:c>
      <x:c r="F192" s="4" t="str">
        <x:f>IFERROR(INDEX('Material routes'!$E$6:$E$1505,MATCH(V192,'Material routes'!$A$6:$A$1505,0)),"MISSING ID")</x:f>
        <x:v>Polished copper reflector blanks</x:v>
      </x:c>
      <x:c r="G192" s="4" t="str">
        <x:f>IFERROR(INDEX('Material routes'!$F$6:$F$1505,MATCH(V192,'Material routes'!$A$6:$A$1505,0)),"MISSING ID")</x:f>
        <x:v>T3</x:v>
      </x:c>
      <x:c r="H192" s="4" t="str">
        <x:f>IFERROR(INDEX('Material routes'!$H$6:$H$1505,MATCH(V192,'Material routes'!$A$6:$A$1505,0)),"MISSING ID")</x:f>
        <x:v>Processed material</x:v>
      </x:c>
      <x:c r="I192" s="4" t="str">
        <x:f>IFERROR(INDEX('Material routes'!$G$6:$G$1505,MATCH(V192,'Material routes'!$A$6:$A$1505,0)),"MISSING ID")</x:f>
        <x:v>Manufactured stock</x:v>
      </x:c>
      <x:c r="J192" s="4" t="str">
        <x:f>IFERROR(INDEX('Material routes'!$B$6:$B$1505,MATCH(U192,'Material routes'!$A$6:$A$1505,0)),"MISSING ID")</x:f>
        <x:v>design.t3.reflector_stock</x:v>
      </x:c>
      <x:c r="K192" s="4" t="str">
        <x:f>IFERROR(INDEX('Crafting recipes'!$C$6:$C$1005,MATCH(J192,'Crafting recipes'!$A$6:$A$1005,0)),"MISSING ID")</x:f>
        <x:v>Material refinement</x:v>
      </x:c>
      <x:c r="L192" s="4" t="str">
        <x:f>IFERROR(INDEX('Material routes'!$K$6:$K$1505,MATCH(U192,'Material routes'!$A$6:$A$1505,0)),"MISSING ID")</x:f>
        <x:v>Proposal</x:v>
      </x:c>
      <x:c r="M192" s="4" t="str">
        <x:f>IFERROR(INDEX('Material routes'!$M$6:$M$1505,MATCH(U192,'Material routes'!$A$6:$A$1505,0)),"MISSING ID")</x:f>
        <x:v>Partial proposal</x:v>
      </x:c>
      <x:c r="N192" s="4" t="str">
        <x:f>IF(IFERROR(INDEX('Material routes'!$I$6:$I$1005,MATCH(U192,'Material routes'!$A$6:$A$1005,0)),"MISSING ID")=0,"",IFERROR(INDEX('Material routes'!$I$6:$I$1005,MATCH(U192,'Material routes'!$A$6:$A$1005,0)),"MISSING ID"))</x:f>
      </x:c>
      <x:c r="O192" s="4" t="str">
        <x:f>IFERROR(INDEX('Material routes'!$J$6:$J$1505,MATCH(U192,'Material routes'!$A$6:$A$1505,0)),"MISSING ID")</x:f>
        <x:v>Unspecified</x:v>
      </x:c>
      <x:c r="P192" s="4" t="str">
        <x:f>IF(IFERROR(INDEX('Material routes'!$I$6:$I$1005,MATCH(V192,'Material routes'!$A$6:$A$1005,0)),"MISSING ID")=0,"",IFERROR(INDEX('Material routes'!$I$6:$I$1005,MATCH(V192,'Material routes'!$A$6:$A$1005,0)),"MISSING ID"))</x:f>
      </x:c>
      <x:c r="Q192" s="4" t="str">
        <x:f>IFERROR(INDEX('Material routes'!$J$6:$J$1505,MATCH(V192,'Material routes'!$A$6:$A$1505,0)),"MISSING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routes'!$D$6:$D$1505,MATCH(U192,'Material routes'!$A$6:$A$1505,0)),"MISSING ID")</x:f>
        <x:v>proposal.natural.abrasive</x:v>
      </x:c>
      <x:c r="T192" s="4" t="str">
        <x:f>IFERROR(INDEX('Material routes'!$D$6:$D$1505,MATCH(V192,'Material routes'!$A$6:$A$1505,0)),"MISSING ID")</x:f>
        <x:v>proposal.t3.reflector_stock</x:v>
      </x:c>
      <x:c r="U192" s="4" t="str">
        <x:v>design.t3.reflector_stock.in.2</x:v>
      </x:c>
      <x:c r="V192" s="4" t="str">
        <x:v>design.t3.reflector_stock.out</x:v>
      </x:c>
    </x:row>
    <x:row r="193" ht="115" customHeight="1">
      <x:c r="A193" s="4" t="str">
        <x:f>IFERROR(INDEX('Material routes'!$E$6:$E$1505,MATCH(U193,'Material routes'!$A$6:$A$1505,0)),"MISSING ID")</x:f>
        <x:v>Bonded husk sheet</x:v>
      </x:c>
      <x:c r="B193" s="4" t="str">
        <x:f>IFERROR(INDEX('Material routes'!$F$6:$F$1505,MATCH(U193,'Material routes'!$A$6:$A$1505,0)),"MISSING ID")</x:f>
        <x:v>T2</x:v>
      </x:c>
      <x:c r="C193" s="4" t="str">
        <x:f>IFERROR(INDEX('Material routes'!$H$6:$H$1505,MATCH(U193,'Material routes'!$A$6:$A$1505,0)),"MISSING ID")</x:f>
        <x:v>Processed material</x:v>
      </x:c>
      <x:c r="D193" s="4" t="str">
        <x:f>IFERROR(INDEX('Material routes'!$G$6:$G$1505,MATCH(U193,'Material routes'!$A$6:$A$1505,0)),"MISSING ID")</x:f>
        <x:v>Manufactured stock</x:v>
      </x:c>
      <x:c r="E193" s="4" t="str">
        <x:f>IFERROR(INDEX('Material routes'!$C$6:$C$1505,MATCH(U193,'Material routes'!$A$6:$A$1505,0)),"MISSING ID")</x:f>
        <x:v>Ingredient candidate</x:v>
      </x:c>
      <x:c r="F193" s="4" t="str">
        <x:f>IFERROR(INDEX('Material routes'!$E$6:$E$1505,MATCH(V193,'Material routes'!$A$6:$A$1505,0)),"MISSING ID")</x:f>
        <x:v>Husk-reinforced packing stock</x:v>
      </x:c>
      <x:c r="G193" s="4" t="str">
        <x:f>IFERROR(INDEX('Material routes'!$F$6:$F$1505,MATCH(V193,'Material routes'!$A$6:$A$1505,0)),"MISSING ID")</x:f>
        <x:v>T3</x:v>
      </x:c>
      <x:c r="H193" s="4" t="str">
        <x:f>IFERROR(INDEX('Material routes'!$H$6:$H$1505,MATCH(V193,'Material routes'!$A$6:$A$1505,0)),"MISSING ID")</x:f>
        <x:v>Processed material</x:v>
      </x:c>
      <x:c r="I193" s="4" t="str">
        <x:f>IFERROR(INDEX('Material routes'!$G$6:$G$1505,MATCH(V193,'Material routes'!$A$6:$A$1505,0)),"MISSING ID")</x:f>
        <x:v>Manufactured stock</x:v>
      </x:c>
      <x:c r="J193" s="4" t="str">
        <x:f>IFERROR(INDEX('Material routes'!$B$6:$B$1505,MATCH(U193,'Material routes'!$A$6:$A$1505,0)),"MISSING ID")</x:f>
        <x:v>design.t3.packing_stock</x:v>
      </x:c>
      <x:c r="K193" s="4" t="str">
        <x:f>IFERROR(INDEX('Crafting recipes'!$C$6:$C$1005,MATCH(J193,'Crafting recipes'!$A$6:$A$1005,0)),"MISSING ID")</x:f>
        <x:v>Material refinement</x:v>
      </x:c>
      <x:c r="L193" s="4" t="str">
        <x:f>IFERROR(INDEX('Material routes'!$K$6:$K$1505,MATCH(U193,'Material routes'!$A$6:$A$1505,0)),"MISSING ID")</x:f>
        <x:v>Proposal</x:v>
      </x:c>
      <x:c r="M193" s="4" t="str">
        <x:f>IFERROR(INDEX('Material routes'!$M$6:$M$1505,MATCH(U193,'Material routes'!$A$6:$A$1505,0)),"MISSING ID")</x:f>
        <x:v>Partial proposal</x:v>
      </x:c>
      <x:c r="N193" s="4" t="str">
        <x:f>IF(IFERROR(INDEX('Material routes'!$I$6:$I$1005,MATCH(U193,'Material routes'!$A$6:$A$1005,0)),"MISSING ID")=0,"",IFERROR(INDEX('Material routes'!$I$6:$I$1005,MATCH(U193,'Material routes'!$A$6:$A$1005,0)),"MISSING ID"))</x:f>
      </x:c>
      <x:c r="O193" s="4" t="str">
        <x:f>IFERROR(INDEX('Material routes'!$J$6:$J$1505,MATCH(U193,'Material routes'!$A$6:$A$1505,0)),"MISSING ID")</x:f>
        <x:v>Unspecified</x:v>
      </x:c>
      <x:c r="P193" s="4" t="str">
        <x:f>IF(IFERROR(INDEX('Material routes'!$I$6:$I$1005,MATCH(V193,'Material routes'!$A$6:$A$1005,0)),"MISSING ID")=0,"",IFERROR(INDEX('Material routes'!$I$6:$I$1005,MATCH(V193,'Material routes'!$A$6:$A$1005,0)),"MISSING ID"))</x:f>
      </x:c>
      <x:c r="Q193" s="4" t="str">
        <x:f>IFERROR(INDEX('Material routes'!$J$6:$J$1505,MATCH(V193,'Material routes'!$A$6:$A$1505,0)),"MISSING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routes'!$D$6:$D$1505,MATCH(U193,'Material routes'!$A$6:$A$1505,0)),"MISSING ID")</x:f>
        <x:v>proposal.branch.husk_sheet</x:v>
      </x:c>
      <x:c r="T193" s="4" t="str">
        <x:f>IFERROR(INDEX('Material routes'!$D$6:$D$1505,MATCH(V193,'Material routes'!$A$6:$A$1505,0)),"MISSING ID")</x:f>
        <x:v>proposal.t3.packing_stock</x:v>
      </x:c>
      <x:c r="U193" s="4" t="str">
        <x:v>design.t3.packing_stock.in.1</x:v>
      </x:c>
      <x:c r="V193" s="4" t="str">
        <x:v>design.t3.packing_stock.out</x:v>
      </x:c>
    </x:row>
    <x:row r="194" ht="115" customHeight="1">
      <x:c r="A194" s="4" t="str">
        <x:f>IFERROR(INDEX('Material routes'!$E$6:$E$1505,MATCH(U194,'Material routes'!$A$6:$A$1505,0)),"MISSING ID")</x:f>
        <x:v>Filled faunal seal compound</x:v>
      </x:c>
      <x:c r="B194" s="4" t="str">
        <x:f>IFERROR(INDEX('Material routes'!$F$6:$F$1505,MATCH(U194,'Material routes'!$A$6:$A$1505,0)),"MISSING ID")</x:f>
        <x:v>T2</x:v>
      </x:c>
      <x:c r="C194" s="4" t="str">
        <x:f>IFERROR(INDEX('Material routes'!$H$6:$H$1505,MATCH(U194,'Material routes'!$A$6:$A$1505,0)),"MISSING ID")</x:f>
        <x:v>Chemical material</x:v>
      </x:c>
      <x:c r="D194" s="4" t="str">
        <x:f>IFERROR(INDEX('Material routes'!$G$6:$G$1505,MATCH(U194,'Material routes'!$A$6:$A$1505,0)),"MISSING ID")</x:f>
        <x:v>Processing agents</x:v>
      </x:c>
      <x:c r="E194" s="4" t="str">
        <x:f>IFERROR(INDEX('Material routes'!$C$6:$C$1505,MATCH(U194,'Material routes'!$A$6:$A$1505,0)),"MISSING ID")</x:f>
        <x:v>Ingredient candidate</x:v>
      </x:c>
      <x:c r="F194" s="4" t="str">
        <x:f>IFERROR(INDEX('Material routes'!$E$6:$E$1505,MATCH(V194,'Material routes'!$A$6:$A$1505,0)),"MISSING ID")</x:f>
        <x:v>Husk-reinforced packing stock</x:v>
      </x:c>
      <x:c r="G194" s="4" t="str">
        <x:f>IFERROR(INDEX('Material routes'!$F$6:$F$1505,MATCH(V194,'Material routes'!$A$6:$A$1505,0)),"MISSING ID")</x:f>
        <x:v>T3</x:v>
      </x:c>
      <x:c r="H194" s="4" t="str">
        <x:f>IFERROR(INDEX('Material routes'!$H$6:$H$1505,MATCH(V194,'Material routes'!$A$6:$A$1505,0)),"MISSING ID")</x:f>
        <x:v>Processed material</x:v>
      </x:c>
      <x:c r="I194" s="4" t="str">
        <x:f>IFERROR(INDEX('Material routes'!$G$6:$G$1505,MATCH(V194,'Material routes'!$A$6:$A$1505,0)),"MISSING ID")</x:f>
        <x:v>Manufactured stock</x:v>
      </x:c>
      <x:c r="J194" s="4" t="str">
        <x:f>IFERROR(INDEX('Material routes'!$B$6:$B$1505,MATCH(U194,'Material routes'!$A$6:$A$1505,0)),"MISSING ID")</x:f>
        <x:v>design.t3.packing_stock</x:v>
      </x:c>
      <x:c r="K194" s="4" t="str">
        <x:f>IFERROR(INDEX('Crafting recipes'!$C$6:$C$1005,MATCH(J194,'Crafting recipes'!$A$6:$A$1005,0)),"MISSING ID")</x:f>
        <x:v>Material refinement</x:v>
      </x:c>
      <x:c r="L194" s="4" t="str">
        <x:f>IFERROR(INDEX('Material routes'!$K$6:$K$1505,MATCH(U194,'Material routes'!$A$6:$A$1505,0)),"MISSING ID")</x:f>
        <x:v>Proposal</x:v>
      </x:c>
      <x:c r="M194" s="4" t="str">
        <x:f>IFERROR(INDEX('Material routes'!$M$6:$M$1505,MATCH(U194,'Material routes'!$A$6:$A$1505,0)),"MISSING ID")</x:f>
        <x:v>Partial proposal</x:v>
      </x:c>
      <x:c r="N194" s="4" t="str">
        <x:f>IF(IFERROR(INDEX('Material routes'!$I$6:$I$1005,MATCH(U194,'Material routes'!$A$6:$A$1005,0)),"MISSING ID")=0,"",IFERROR(INDEX('Material routes'!$I$6:$I$1005,MATCH(U194,'Material routes'!$A$6:$A$1005,0)),"MISSING ID"))</x:f>
      </x:c>
      <x:c r="O194" s="4" t="str">
        <x:f>IFERROR(INDEX('Material routes'!$J$6:$J$1505,MATCH(U194,'Material routes'!$A$6:$A$1505,0)),"MISSING ID")</x:f>
        <x:v>Unspecified</x:v>
      </x:c>
      <x:c r="P194" s="4" t="str">
        <x:f>IF(IFERROR(INDEX('Material routes'!$I$6:$I$1005,MATCH(V194,'Material routes'!$A$6:$A$1005,0)),"MISSING ID")=0,"",IFERROR(INDEX('Material routes'!$I$6:$I$1005,MATCH(V194,'Material routes'!$A$6:$A$1005,0)),"MISSING ID"))</x:f>
      </x:c>
      <x:c r="Q194" s="4" t="str">
        <x:f>IFERROR(INDEX('Material routes'!$J$6:$J$1505,MATCH(V194,'Material routes'!$A$6:$A$1505,0)),"MISSING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routes'!$D$6:$D$1505,MATCH(U194,'Material routes'!$A$6:$A$1505,0)),"MISSING ID")</x:f>
        <x:v>proposal.branch.filled_seal</x:v>
      </x:c>
      <x:c r="T194" s="4" t="str">
        <x:f>IFERROR(INDEX('Material routes'!$D$6:$D$1505,MATCH(V194,'Material routes'!$A$6:$A$1505,0)),"MISSING ID")</x:f>
        <x:v>proposal.t3.packing_stock</x:v>
      </x:c>
      <x:c r="U194" s="4" t="str">
        <x:v>design.t3.packing_stock.in.2</x:v>
      </x:c>
      <x:c r="V194" s="4" t="str">
        <x:v>design.t3.packing_stock.out</x:v>
      </x:c>
    </x:row>
    <x:row r="195" ht="115" customHeight="1">
      <x:c r="A195" s="4" t="str">
        <x:f>IFERROR(INDEX('Material routes'!$E$6:$E$1505,MATCH(U195,'Material routes'!$A$6:$A$1505,0)),"MISSING ID")</x:f>
        <x:v>Flexible membrane-bonding compound</x:v>
      </x:c>
      <x:c r="B195" s="4" t="str">
        <x:f>IFERROR(INDEX('Material routes'!$F$6:$F$1505,MATCH(U195,'Material routes'!$A$6:$A$1505,0)),"MISSING ID")</x:f>
        <x:v>T2</x:v>
      </x:c>
      <x:c r="C195" s="4" t="str">
        <x:f>IFERROR(INDEX('Material routes'!$H$6:$H$1505,MATCH(U195,'Material routes'!$A$6:$A$1505,0)),"MISSING ID")</x:f>
        <x:v>Chemical material</x:v>
      </x:c>
      <x:c r="D195" s="4" t="str">
        <x:f>IFERROR(INDEX('Material routes'!$G$6:$G$1505,MATCH(U195,'Material routes'!$A$6:$A$1505,0)),"MISSING ID")</x:f>
        <x:v>Processing agents</x:v>
      </x:c>
      <x:c r="E195" s="4" t="str">
        <x:f>IFERROR(INDEX('Material routes'!$C$6:$C$1505,MATCH(U195,'Material routes'!$A$6:$A$1505,0)),"MISSING ID")</x:f>
        <x:v>Ingredient candidate</x:v>
      </x:c>
      <x:c r="F195" s="4" t="str">
        <x:f>IFERROR(INDEX('Material routes'!$E$6:$E$1505,MATCH(V195,'Material routes'!$A$6:$A$1505,0)),"MISSING ID")</x:f>
        <x:v>Husk-reinforced packing stock</x:v>
      </x:c>
      <x:c r="G195" s="4" t="str">
        <x:f>IFERROR(INDEX('Material routes'!$F$6:$F$1505,MATCH(V195,'Material routes'!$A$6:$A$1505,0)),"MISSING ID")</x:f>
        <x:v>T3</x:v>
      </x:c>
      <x:c r="H195" s="4" t="str">
        <x:f>IFERROR(INDEX('Material routes'!$H$6:$H$1505,MATCH(V195,'Material routes'!$A$6:$A$1505,0)),"MISSING ID")</x:f>
        <x:v>Processed material</x:v>
      </x:c>
      <x:c r="I195" s="4" t="str">
        <x:f>IFERROR(INDEX('Material routes'!$G$6:$G$1505,MATCH(V195,'Material routes'!$A$6:$A$1505,0)),"MISSING ID")</x:f>
        <x:v>Manufactured stock</x:v>
      </x:c>
      <x:c r="J195" s="4" t="str">
        <x:f>IFERROR(INDEX('Material routes'!$B$6:$B$1505,MATCH(U195,'Material routes'!$A$6:$A$1505,0)),"MISSING ID")</x:f>
        <x:v>design.t3.packing_stock</x:v>
      </x:c>
      <x:c r="K195" s="4" t="str">
        <x:f>IFERROR(INDEX('Crafting recipes'!$C$6:$C$1005,MATCH(J195,'Crafting recipes'!$A$6:$A$1005,0)),"MISSING ID")</x:f>
        <x:v>Material refinement</x:v>
      </x:c>
      <x:c r="L195" s="4" t="str">
        <x:f>IFERROR(INDEX('Material routes'!$K$6:$K$1505,MATCH(U195,'Material routes'!$A$6:$A$1505,0)),"MISSING ID")</x:f>
        <x:v>Proposal</x:v>
      </x:c>
      <x:c r="M195" s="4" t="str">
        <x:f>IFERROR(INDEX('Material routes'!$M$6:$M$1505,MATCH(U195,'Material routes'!$A$6:$A$1505,0)),"MISSING ID")</x:f>
        <x:v>Partial proposal</x:v>
      </x:c>
      <x:c r="N195" s="4" t="str">
        <x:f>IF(IFERROR(INDEX('Material routes'!$I$6:$I$1005,MATCH(U195,'Material routes'!$A$6:$A$1005,0)),"MISSING ID")=0,"",IFERROR(INDEX('Material routes'!$I$6:$I$1005,MATCH(U195,'Material routes'!$A$6:$A$1005,0)),"MISSING ID"))</x:f>
      </x:c>
      <x:c r="O195" s="4" t="str">
        <x:f>IFERROR(INDEX('Material routes'!$J$6:$J$1505,MATCH(U195,'Material routes'!$A$6:$A$1505,0)),"MISSING ID")</x:f>
        <x:v>Unspecified</x:v>
      </x:c>
      <x:c r="P195" s="4" t="str">
        <x:f>IF(IFERROR(INDEX('Material routes'!$I$6:$I$1005,MATCH(V195,'Material routes'!$A$6:$A$1005,0)),"MISSING ID")=0,"",IFERROR(INDEX('Material routes'!$I$6:$I$1005,MATCH(V195,'Material routes'!$A$6:$A$1005,0)),"MISSING ID"))</x:f>
      </x:c>
      <x:c r="Q195" s="4" t="str">
        <x:f>IFERROR(INDEX('Material routes'!$J$6:$J$1505,MATCH(V195,'Material routes'!$A$6:$A$1505,0)),"MISSING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routes'!$D$6:$D$1505,MATCH(U195,'Material routes'!$A$6:$A$1505,0)),"MISSING ID")</x:f>
        <x:v>proposal.branch.flex_bond</x:v>
      </x:c>
      <x:c r="T195" s="4" t="str">
        <x:f>IFERROR(INDEX('Material routes'!$D$6:$D$1505,MATCH(V195,'Material routes'!$A$6:$A$1505,0)),"MISSING ID")</x:f>
        <x:v>proposal.t3.packing_stock</x:v>
      </x:c>
      <x:c r="U195" s="4" t="str">
        <x:v>design.t3.packing_stock.in.3</x:v>
      </x:c>
      <x:c r="V195" s="4" t="str">
        <x:v>design.t3.packing_stock.out</x:v>
      </x:c>
    </x:row>
    <x:row r="196" ht="115" customHeight="1">
      <x:c r="A196" s="4" t="str">
        <x:f>IFERROR(INDEX('Material routes'!$E$6:$E$1505,MATCH(U196,'Material routes'!$A$6:$A$1505,0)),"MISSING ID")</x:f>
        <x:v>Faunal joint grease</x:v>
      </x:c>
      <x:c r="B196" s="4" t="str">
        <x:f>IFERROR(INDEX('Material routes'!$F$6:$F$1505,MATCH(U196,'Material routes'!$A$6:$A$1505,0)),"MISSING ID")</x:f>
        <x:v>T2</x:v>
      </x:c>
      <x:c r="C196" s="4" t="str">
        <x:f>IFERROR(INDEX('Material routes'!$H$6:$H$1505,MATCH(U196,'Material routes'!$A$6:$A$1505,0)),"MISSING ID")</x:f>
        <x:v>Chemical material</x:v>
      </x:c>
      <x:c r="D196" s="4" t="str">
        <x:f>IFERROR(INDEX('Material routes'!$G$6:$G$1505,MATCH(U196,'Material routes'!$A$6:$A$1505,0)),"MISSING ID")</x:f>
        <x:v>Processing agents</x:v>
      </x:c>
      <x:c r="E196" s="4" t="str">
        <x:f>IFERROR(INDEX('Material routes'!$C$6:$C$1505,MATCH(U196,'Material routes'!$A$6:$A$1505,0)),"MISSING ID")</x:f>
        <x:v>Ingredient candidate</x:v>
      </x:c>
      <x:c r="F196" s="4" t="str">
        <x:f>IFERROR(INDEX('Material routes'!$E$6:$E$1505,MATCH(V196,'Material routes'!$A$6:$A$1505,0)),"MISSING ID")</x:f>
        <x:v>Conditioned mechanism-service grease</x:v>
      </x:c>
      <x:c r="G196" s="4" t="str">
        <x:f>IFERROR(INDEX('Material routes'!$F$6:$F$1505,MATCH(V196,'Material routes'!$A$6:$A$1505,0)),"MISSING ID")</x:f>
        <x:v>T3</x:v>
      </x:c>
      <x:c r="H196" s="4" t="str">
        <x:f>IFERROR(INDEX('Material routes'!$H$6:$H$1505,MATCH(V196,'Material routes'!$A$6:$A$1505,0)),"MISSING ID")</x:f>
        <x:v>Chemical material</x:v>
      </x:c>
      <x:c r="I196" s="4" t="str">
        <x:f>IFERROR(INDEX('Material routes'!$G$6:$G$1505,MATCH(V196,'Material routes'!$A$6:$A$1505,0)),"MISSING ID")</x:f>
        <x:v>Processing agents</x:v>
      </x:c>
      <x:c r="J196" s="4" t="str">
        <x:f>IFERROR(INDEX('Material routes'!$B$6:$B$1505,MATCH(U196,'Material routes'!$A$6:$A$1505,0)),"MISSING ID")</x:f>
        <x:v>design.t3.service_grease</x:v>
      </x:c>
      <x:c r="K196" s="4" t="str">
        <x:f>IFERROR(INDEX('Crafting recipes'!$C$6:$C$1005,MATCH(J196,'Crafting recipes'!$A$6:$A$1005,0)),"MISSING ID")</x:f>
        <x:v>Material refinement</x:v>
      </x:c>
      <x:c r="L196" s="4" t="str">
        <x:f>IFERROR(INDEX('Material routes'!$K$6:$K$1505,MATCH(U196,'Material routes'!$A$6:$A$1505,0)),"MISSING ID")</x:f>
        <x:v>Proposal</x:v>
      </x:c>
      <x:c r="M196" s="4" t="str">
        <x:f>IFERROR(INDEX('Material routes'!$M$6:$M$1505,MATCH(U196,'Material routes'!$A$6:$A$1505,0)),"MISSING ID")</x:f>
        <x:v>Partial proposal</x:v>
      </x:c>
      <x:c r="N196" s="4" t="str">
        <x:f>IF(IFERROR(INDEX('Material routes'!$I$6:$I$1005,MATCH(U196,'Material routes'!$A$6:$A$1005,0)),"MISSING ID")=0,"",IFERROR(INDEX('Material routes'!$I$6:$I$1005,MATCH(U196,'Material routes'!$A$6:$A$1005,0)),"MISSING ID"))</x:f>
      </x:c>
      <x:c r="O196" s="4" t="str">
        <x:f>IFERROR(INDEX('Material routes'!$J$6:$J$1505,MATCH(U196,'Material routes'!$A$6:$A$1505,0)),"MISSING ID")</x:f>
        <x:v>Unspecified</x:v>
      </x:c>
      <x:c r="P196" s="4" t="str">
        <x:f>IF(IFERROR(INDEX('Material routes'!$I$6:$I$1005,MATCH(V196,'Material routes'!$A$6:$A$1005,0)),"MISSING ID")=0,"",IFERROR(INDEX('Material routes'!$I$6:$I$1005,MATCH(V196,'Material routes'!$A$6:$A$1005,0)),"MISSING ID"))</x:f>
      </x:c>
      <x:c r="Q196" s="4" t="str">
        <x:f>IFERROR(INDEX('Material routes'!$J$6:$J$1505,MATCH(V196,'Material routes'!$A$6:$A$1505,0)),"MISSING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routes'!$D$6:$D$1505,MATCH(U196,'Material routes'!$A$6:$A$1505,0)),"MISSING ID")</x:f>
        <x:v>proposal.lubricant.joint_grease</x:v>
      </x:c>
      <x:c r="T196" s="4" t="str">
        <x:f>IFERROR(INDEX('Material routes'!$D$6:$D$1505,MATCH(V196,'Material routes'!$A$6:$A$1505,0)),"MISSING ID")</x:f>
        <x:v>proposal.t3.service_grease</x:v>
      </x:c>
      <x:c r="U196" s="4" t="str">
        <x:v>design.t3.service_grease.in.1</x:v>
      </x:c>
      <x:c r="V196" s="4" t="str">
        <x:v>design.t3.service_grease.out</x:v>
      </x:c>
    </x:row>
    <x:row r="197" ht="115" customHeight="1">
      <x:c r="A197" s="4" t="str">
        <x:f>IFERROR(INDEX('Material routes'!$E$6:$E$1505,MATCH(U197,'Material routes'!$A$6:$A$1505,0)),"MISSING ID")</x:f>
        <x:v>Fine mechanism oil</x:v>
      </x:c>
      <x:c r="B197" s="4" t="str">
        <x:f>IFERROR(INDEX('Material routes'!$F$6:$F$1505,MATCH(U197,'Material routes'!$A$6:$A$1505,0)),"MISSING ID")</x:f>
        <x:v>T2</x:v>
      </x:c>
      <x:c r="C197" s="4" t="str">
        <x:f>IFERROR(INDEX('Material routes'!$H$6:$H$1505,MATCH(U197,'Material routes'!$A$6:$A$1505,0)),"MISSING ID")</x:f>
        <x:v>Chemical material</x:v>
      </x:c>
      <x:c r="D197" s="4" t="str">
        <x:f>IFERROR(INDEX('Material routes'!$G$6:$G$1505,MATCH(U197,'Material routes'!$A$6:$A$1505,0)),"MISSING ID")</x:f>
        <x:v>Processing agents</x:v>
      </x:c>
      <x:c r="E197" s="4" t="str">
        <x:f>IFERROR(INDEX('Material routes'!$C$6:$C$1505,MATCH(U197,'Material routes'!$A$6:$A$1505,0)),"MISSING ID")</x:f>
        <x:v>Ingredient candidate</x:v>
      </x:c>
      <x:c r="F197" s="4" t="str">
        <x:f>IFERROR(INDEX('Material routes'!$E$6:$E$1505,MATCH(V197,'Material routes'!$A$6:$A$1505,0)),"MISSING ID")</x:f>
        <x:v>Conditioned mechanism-service grease</x:v>
      </x:c>
      <x:c r="G197" s="4" t="str">
        <x:f>IFERROR(INDEX('Material routes'!$F$6:$F$1505,MATCH(V197,'Material routes'!$A$6:$A$1505,0)),"MISSING ID")</x:f>
        <x:v>T3</x:v>
      </x:c>
      <x:c r="H197" s="4" t="str">
        <x:f>IFERROR(INDEX('Material routes'!$H$6:$H$1505,MATCH(V197,'Material routes'!$A$6:$A$1505,0)),"MISSING ID")</x:f>
        <x:v>Chemical material</x:v>
      </x:c>
      <x:c r="I197" s="4" t="str">
        <x:f>IFERROR(INDEX('Material routes'!$G$6:$G$1505,MATCH(V197,'Material routes'!$A$6:$A$1505,0)),"MISSING ID")</x:f>
        <x:v>Processing agents</x:v>
      </x:c>
      <x:c r="J197" s="4" t="str">
        <x:f>IFERROR(INDEX('Material routes'!$B$6:$B$1505,MATCH(U197,'Material routes'!$A$6:$A$1505,0)),"MISSING ID")</x:f>
        <x:v>design.t3.service_grease</x:v>
      </x:c>
      <x:c r="K197" s="4" t="str">
        <x:f>IFERROR(INDEX('Crafting recipes'!$C$6:$C$1005,MATCH(J197,'Crafting recipes'!$A$6:$A$1005,0)),"MISSING ID")</x:f>
        <x:v>Material refinement</x:v>
      </x:c>
      <x:c r="L197" s="4" t="str">
        <x:f>IFERROR(INDEX('Material routes'!$K$6:$K$1505,MATCH(U197,'Material routes'!$A$6:$A$1505,0)),"MISSING ID")</x:f>
        <x:v>Proposal</x:v>
      </x:c>
      <x:c r="M197" s="4" t="str">
        <x:f>IFERROR(INDEX('Material routes'!$M$6:$M$1505,MATCH(U197,'Material routes'!$A$6:$A$1505,0)),"MISSING ID")</x:f>
        <x:v>Partial proposal</x:v>
      </x:c>
      <x:c r="N197" s="4" t="str">
        <x:f>IF(IFERROR(INDEX('Material routes'!$I$6:$I$1005,MATCH(U197,'Material routes'!$A$6:$A$1005,0)),"MISSING ID")=0,"",IFERROR(INDEX('Material routes'!$I$6:$I$1005,MATCH(U197,'Material routes'!$A$6:$A$1005,0)),"MISSING ID"))</x:f>
      </x:c>
      <x:c r="O197" s="4" t="str">
        <x:f>IFERROR(INDEX('Material routes'!$J$6:$J$1505,MATCH(U197,'Material routes'!$A$6:$A$1505,0)),"MISSING ID")</x:f>
        <x:v>Unspecified</x:v>
      </x:c>
      <x:c r="P197" s="4" t="str">
        <x:f>IF(IFERROR(INDEX('Material routes'!$I$6:$I$1005,MATCH(V197,'Material routes'!$A$6:$A$1005,0)),"MISSING ID")=0,"",IFERROR(INDEX('Material routes'!$I$6:$I$1005,MATCH(V197,'Material routes'!$A$6:$A$1005,0)),"MISSING ID"))</x:f>
      </x:c>
      <x:c r="Q197" s="4" t="str">
        <x:f>IFERROR(INDEX('Material routes'!$J$6:$J$1505,MATCH(V197,'Material routes'!$A$6:$A$1505,0)),"MISSING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routes'!$D$6:$D$1505,MATCH(U197,'Material routes'!$A$6:$A$1505,0)),"MISSING ID")</x:f>
        <x:v>proposal.lubricant.precision_oil</x:v>
      </x:c>
      <x:c r="T197" s="4" t="str">
        <x:f>IFERROR(INDEX('Material routes'!$D$6:$D$1505,MATCH(V197,'Material routes'!$A$6:$A$1505,0)),"MISSING ID")</x:f>
        <x:v>proposal.t3.service_grease</x:v>
      </x:c>
      <x:c r="U197" s="4" t="str">
        <x:v>design.t3.service_grease.in.2</x:v>
      </x:c>
      <x:c r="V197" s="4" t="str">
        <x:v>design.t3.service_grease.out</x:v>
      </x:c>
    </x:row>
    <x:row r="198" ht="115" customHeight="1">
      <x:c r="A198" s="4" t="str">
        <x:f>IFERROR(INDEX('Material routes'!$E$6:$E$1505,MATCH(U198,'Material routes'!$A$6:$A$1505,0)),"MISSING ID")</x:f>
        <x:v>Reinforced wing membrane</x:v>
      </x:c>
      <x:c r="B198" s="4" t="str">
        <x:f>IFERROR(INDEX('Material routes'!$F$6:$F$1505,MATCH(U198,'Material routes'!$A$6:$A$1505,0)),"MISSING ID")</x:f>
        <x:v>T2</x:v>
      </x:c>
      <x:c r="C198" s="4" t="str">
        <x:f>IFERROR(INDEX('Material routes'!$H$6:$H$1505,MATCH(U198,'Material routes'!$A$6:$A$1505,0)),"MISSING ID")</x:f>
        <x:v>Processed material</x:v>
      </x:c>
      <x:c r="D198" s="4" t="str">
        <x:f>IFERROR(INDEX('Material routes'!$G$6:$G$1505,MATCH(U198,'Material routes'!$A$6:$A$1505,0)),"MISSING ID")</x:f>
        <x:v>Manufactured stock</x:v>
      </x:c>
      <x:c r="E198" s="4" t="str">
        <x:f>IFERROR(INDEX('Material routes'!$C$6:$C$1505,MATCH(U198,'Material routes'!$A$6:$A$1505,0)),"MISSING ID")</x:f>
        <x:v>Ingredient candidate</x:v>
      </x:c>
      <x:c r="F198" s="4" t="str">
        <x:f>IFERROR(INDEX('Material routes'!$E$6:$E$1505,MATCH(V198,'Material routes'!$A$6:$A$1505,0)),"MISSING ID")</x:f>
        <x:v>Bonded wing-seam reinforcement strips</x:v>
      </x:c>
      <x:c r="G198" s="4" t="str">
        <x:f>IFERROR(INDEX('Material routes'!$F$6:$F$1505,MATCH(V198,'Material routes'!$A$6:$A$1505,0)),"MISSING ID")</x:f>
        <x:v>T3</x:v>
      </x:c>
      <x:c r="H198" s="4" t="str">
        <x:f>IFERROR(INDEX('Material routes'!$H$6:$H$1505,MATCH(V198,'Material routes'!$A$6:$A$1505,0)),"MISSING ID")</x:f>
        <x:v>Processed material</x:v>
      </x:c>
      <x:c r="I198" s="4" t="str">
        <x:f>IFERROR(INDEX('Material routes'!$G$6:$G$1505,MATCH(V198,'Material routes'!$A$6:$A$1505,0)),"MISSING ID")</x:f>
        <x:v>Manufactured stock</x:v>
      </x:c>
      <x:c r="J198" s="4" t="str">
        <x:f>IFERROR(INDEX('Material routes'!$B$6:$B$1505,MATCH(U198,'Material routes'!$A$6:$A$1505,0)),"MISSING ID")</x:f>
        <x:v>design.t3.wing_seam</x:v>
      </x:c>
      <x:c r="K198" s="4" t="str">
        <x:f>IFERROR(INDEX('Crafting recipes'!$C$6:$C$1005,MATCH(J198,'Crafting recipes'!$A$6:$A$1005,0)),"MISSING ID")</x:f>
        <x:v>Material refinement</x:v>
      </x:c>
      <x:c r="L198" s="4" t="str">
        <x:f>IFERROR(INDEX('Material routes'!$K$6:$K$1505,MATCH(U198,'Material routes'!$A$6:$A$1505,0)),"MISSING ID")</x:f>
        <x:v>Proposal</x:v>
      </x:c>
      <x:c r="M198" s="4" t="str">
        <x:f>IFERROR(INDEX('Material routes'!$M$6:$M$1505,MATCH(U198,'Material routes'!$A$6:$A$1505,0)),"MISSING ID")</x:f>
        <x:v>Partial proposal</x:v>
      </x:c>
      <x:c r="N198" s="4" t="str">
        <x:f>IF(IFERROR(INDEX('Material routes'!$I$6:$I$1005,MATCH(U198,'Material routes'!$A$6:$A$1005,0)),"MISSING ID")=0,"",IFERROR(INDEX('Material routes'!$I$6:$I$1005,MATCH(U198,'Material routes'!$A$6:$A$1005,0)),"MISSING ID"))</x:f>
      </x:c>
      <x:c r="O198" s="4" t="str">
        <x:f>IFERROR(INDEX('Material routes'!$J$6:$J$1505,MATCH(U198,'Material routes'!$A$6:$A$1505,0)),"MISSING ID")</x:f>
        <x:v>Unspecified</x:v>
      </x:c>
      <x:c r="P198" s="4" t="str">
        <x:f>IF(IFERROR(INDEX('Material routes'!$I$6:$I$1005,MATCH(V198,'Material routes'!$A$6:$A$1005,0)),"MISSING ID")=0,"",IFERROR(INDEX('Material routes'!$I$6:$I$1005,MATCH(V198,'Material routes'!$A$6:$A$1005,0)),"MISSING ID"))</x:f>
      </x:c>
      <x:c r="Q198" s="4" t="str">
        <x:f>IFERROR(INDEX('Material routes'!$J$6:$J$1505,MATCH(V198,'Material routes'!$A$6:$A$1505,0)),"MISSING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routes'!$D$6:$D$1505,MATCH(U198,'Material routes'!$A$6:$A$1505,0)),"MISSING ID")</x:f>
        <x:v>proposal.branch.wing_membrane</x:v>
      </x:c>
      <x:c r="T198" s="4" t="str">
        <x:f>IFERROR(INDEX('Material routes'!$D$6:$D$1505,MATCH(V198,'Material routes'!$A$6:$A$1505,0)),"MISSING ID")</x:f>
        <x:v>proposal.t3.wing_seam</x:v>
      </x:c>
      <x:c r="U198" s="4" t="str">
        <x:v>design.t3.wing_seam.in.1</x:v>
      </x:c>
      <x:c r="V198" s="4" t="str">
        <x:v>design.t3.wing_seam.out</x:v>
      </x:c>
    </x:row>
    <x:row r="199" ht="115" customHeight="1">
      <x:c r="A199" s="4" t="str">
        <x:f>IFERROR(INDEX('Material routes'!$E$6:$E$1505,MATCH(U199,'Material routes'!$A$6:$A$1505,0)),"MISSING ID")</x:f>
        <x:v>Flexible membrane-bonding compound</x:v>
      </x:c>
      <x:c r="B199" s="4" t="str">
        <x:f>IFERROR(INDEX('Material routes'!$F$6:$F$1505,MATCH(U199,'Material routes'!$A$6:$A$1505,0)),"MISSING ID")</x:f>
        <x:v>T2</x:v>
      </x:c>
      <x:c r="C199" s="4" t="str">
        <x:f>IFERROR(INDEX('Material routes'!$H$6:$H$1505,MATCH(U199,'Material routes'!$A$6:$A$1505,0)),"MISSING ID")</x:f>
        <x:v>Chemical material</x:v>
      </x:c>
      <x:c r="D199" s="4" t="str">
        <x:f>IFERROR(INDEX('Material routes'!$G$6:$G$1505,MATCH(U199,'Material routes'!$A$6:$A$1505,0)),"MISSING ID")</x:f>
        <x:v>Processing agents</x:v>
      </x:c>
      <x:c r="E199" s="4" t="str">
        <x:f>IFERROR(INDEX('Material routes'!$C$6:$C$1505,MATCH(U199,'Material routes'!$A$6:$A$1505,0)),"MISSING ID")</x:f>
        <x:v>Ingredient candidate</x:v>
      </x:c>
      <x:c r="F199" s="4" t="str">
        <x:f>IFERROR(INDEX('Material routes'!$E$6:$E$1505,MATCH(V199,'Material routes'!$A$6:$A$1505,0)),"MISSING ID")</x:f>
        <x:v>Bonded wing-seam reinforcement strips</x:v>
      </x:c>
      <x:c r="G199" s="4" t="str">
        <x:f>IFERROR(INDEX('Material routes'!$F$6:$F$1505,MATCH(V199,'Material routes'!$A$6:$A$1505,0)),"MISSING ID")</x:f>
        <x:v>T3</x:v>
      </x:c>
      <x:c r="H199" s="4" t="str">
        <x:f>IFERROR(INDEX('Material routes'!$H$6:$H$1505,MATCH(V199,'Material routes'!$A$6:$A$1505,0)),"MISSING ID")</x:f>
        <x:v>Processed material</x:v>
      </x:c>
      <x:c r="I199" s="4" t="str">
        <x:f>IFERROR(INDEX('Material routes'!$G$6:$G$1505,MATCH(V199,'Material routes'!$A$6:$A$1505,0)),"MISSING ID")</x:f>
        <x:v>Manufactured stock</x:v>
      </x:c>
      <x:c r="J199" s="4" t="str">
        <x:f>IFERROR(INDEX('Material routes'!$B$6:$B$1505,MATCH(U199,'Material routes'!$A$6:$A$1505,0)),"MISSING ID")</x:f>
        <x:v>design.t3.wing_seam</x:v>
      </x:c>
      <x:c r="K199" s="4" t="str">
        <x:f>IFERROR(INDEX('Crafting recipes'!$C$6:$C$1005,MATCH(J199,'Crafting recipes'!$A$6:$A$1005,0)),"MISSING ID")</x:f>
        <x:v>Material refinement</x:v>
      </x:c>
      <x:c r="L199" s="4" t="str">
        <x:f>IFERROR(INDEX('Material routes'!$K$6:$K$1505,MATCH(U199,'Material routes'!$A$6:$A$1505,0)),"MISSING ID")</x:f>
        <x:v>Proposal</x:v>
      </x:c>
      <x:c r="M199" s="4" t="str">
        <x:f>IFERROR(INDEX('Material routes'!$M$6:$M$1505,MATCH(U199,'Material routes'!$A$6:$A$1505,0)),"MISSING ID")</x:f>
        <x:v>Partial proposal</x:v>
      </x:c>
      <x:c r="N199" s="4" t="str">
        <x:f>IF(IFERROR(INDEX('Material routes'!$I$6:$I$1005,MATCH(U199,'Material routes'!$A$6:$A$1005,0)),"MISSING ID")=0,"",IFERROR(INDEX('Material routes'!$I$6:$I$1005,MATCH(U199,'Material routes'!$A$6:$A$1005,0)),"MISSING ID"))</x:f>
      </x:c>
      <x:c r="O199" s="4" t="str">
        <x:f>IFERROR(INDEX('Material routes'!$J$6:$J$1505,MATCH(U199,'Material routes'!$A$6:$A$1505,0)),"MISSING ID")</x:f>
        <x:v>Unspecified</x:v>
      </x:c>
      <x:c r="P199" s="4" t="str">
        <x:f>IF(IFERROR(INDEX('Material routes'!$I$6:$I$1005,MATCH(V199,'Material routes'!$A$6:$A$1005,0)),"MISSING ID")=0,"",IFERROR(INDEX('Material routes'!$I$6:$I$1005,MATCH(V199,'Material routes'!$A$6:$A$1005,0)),"MISSING ID"))</x:f>
      </x:c>
      <x:c r="Q199" s="4" t="str">
        <x:f>IFERROR(INDEX('Material routes'!$J$6:$J$1505,MATCH(V199,'Material routes'!$A$6:$A$1505,0)),"MISSING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routes'!$D$6:$D$1505,MATCH(U199,'Material routes'!$A$6:$A$1505,0)),"MISSING ID")</x:f>
        <x:v>proposal.branch.flex_bond</x:v>
      </x:c>
      <x:c r="T199" s="4" t="str">
        <x:f>IFERROR(INDEX('Material routes'!$D$6:$D$1505,MATCH(V199,'Material routes'!$A$6:$A$1505,0)),"MISSING ID")</x:f>
        <x:v>proposal.t3.wing_seam</x:v>
      </x:c>
      <x:c r="U199" s="4" t="str">
        <x:v>design.t3.wing_seam.in.2</x:v>
      </x:c>
      <x:c r="V199" s="4" t="str">
        <x:v>design.t3.wing_seam.out</x:v>
      </x:c>
    </x:row>
    <x:row r="200" ht="115" customHeight="1">
      <x:c r="A200" s="4" t="str">
        <x:f>IFERROR(INDEX('Material routes'!$E$6:$E$1505,MATCH(U200,'Material routes'!$A$6:$A$1505,0)),"MISSING ID")</x:f>
        <x:v>Reinforced wing membrane</x:v>
      </x:c>
      <x:c r="B200" s="4" t="str">
        <x:f>IFERROR(INDEX('Material routes'!$F$6:$F$1505,MATCH(U200,'Material routes'!$A$6:$A$1505,0)),"MISSING ID")</x:f>
        <x:v>T2</x:v>
      </x:c>
      <x:c r="C200" s="4" t="str">
        <x:f>IFERROR(INDEX('Material routes'!$H$6:$H$1505,MATCH(U200,'Material routes'!$A$6:$A$1505,0)),"MISSING ID")</x:f>
        <x:v>Processed material</x:v>
      </x:c>
      <x:c r="D200" s="4" t="str">
        <x:f>IFERROR(INDEX('Material routes'!$G$6:$G$1505,MATCH(U200,'Material routes'!$A$6:$A$1505,0)),"MISSING ID")</x:f>
        <x:v>Manufactured stock</x:v>
      </x:c>
      <x:c r="E200" s="4" t="str">
        <x:f>IFERROR(INDEX('Material routes'!$C$6:$C$1505,MATCH(U200,'Material routes'!$A$6:$A$1505,0)),"MISSING ID")</x:f>
        <x:v>Ingredient candidate</x:v>
      </x:c>
      <x:c r="F200" s="4" t="str">
        <x:f>IFERROR(INDEX('Material routes'!$E$6:$E$1505,MATCH(V200,'Material routes'!$A$6:$A$1505,0)),"MISSING ID")</x:f>
        <x:v>Matched folding wing-panel sets</x:v>
      </x:c>
      <x:c r="G200" s="4" t="str">
        <x:f>IFERROR(INDEX('Material routes'!$F$6:$F$1505,MATCH(V200,'Material routes'!$A$6:$A$1505,0)),"MISSING ID")</x:f>
        <x:v>T3</x:v>
      </x:c>
      <x:c r="H200" s="4" t="str">
        <x:f>IFERROR(INDEX('Material routes'!$H$6:$H$1505,MATCH(V200,'Material routes'!$A$6:$A$1505,0)),"MISSING ID")</x:f>
        <x:v>Crafting component</x:v>
      </x:c>
      <x:c r="I200" s="4" t="str">
        <x:f>IFERROR(INDEX('Material routes'!$G$6:$G$1505,MATCH(V200,'Material routes'!$A$6:$A$1505,0)),"MISSING ID")</x:f>
        <x:v>Crafting components</x:v>
      </x:c>
      <x:c r="J200" s="4" t="str">
        <x:f>IFERROR(INDEX('Material routes'!$B$6:$B$1505,MATCH(U200,'Material routes'!$A$6:$A$1505,0)),"MISSING ID")</x:f>
        <x:v>design.t3.sail_panel_set</x:v>
      </x:c>
      <x:c r="K200" s="4" t="str">
        <x:f>IFERROR(INDEX('Crafting recipes'!$C$6:$C$1005,MATCH(J200,'Crafting recipes'!$A$6:$A$1005,0)),"MISSING ID")</x:f>
        <x:v>Material refinement</x:v>
      </x:c>
      <x:c r="L200" s="4" t="str">
        <x:f>IFERROR(INDEX('Material routes'!$K$6:$K$1505,MATCH(U200,'Material routes'!$A$6:$A$1505,0)),"MISSING ID")</x:f>
        <x:v>Proposal</x:v>
      </x:c>
      <x:c r="M200" s="4" t="str">
        <x:f>IFERROR(INDEX('Material routes'!$M$6:$M$1505,MATCH(U200,'Material routes'!$A$6:$A$1505,0)),"MISSING ID")</x:f>
        <x:v>Partial proposal</x:v>
      </x:c>
      <x:c r="N200" s="4" t="str">
        <x:f>IF(IFERROR(INDEX('Material routes'!$I$6:$I$1005,MATCH(U200,'Material routes'!$A$6:$A$1005,0)),"MISSING ID")=0,"",IFERROR(INDEX('Material routes'!$I$6:$I$1005,MATCH(U200,'Material routes'!$A$6:$A$1005,0)),"MISSING ID"))</x:f>
      </x:c>
      <x:c r="O200" s="4" t="str">
        <x:f>IFERROR(INDEX('Material routes'!$J$6:$J$1505,MATCH(U200,'Material routes'!$A$6:$A$1505,0)),"MISSING ID")</x:f>
        <x:v>Unspecified</x:v>
      </x:c>
      <x:c r="P200" s="4" t="str">
        <x:f>IF(IFERROR(INDEX('Material routes'!$I$6:$I$1005,MATCH(V200,'Material routes'!$A$6:$A$1005,0)),"MISSING ID")=0,"",IFERROR(INDEX('Material routes'!$I$6:$I$1005,MATCH(V200,'Material routes'!$A$6:$A$1005,0)),"MISSING ID"))</x:f>
      </x:c>
      <x:c r="Q200" s="4" t="str">
        <x:f>IFERROR(INDEX('Material routes'!$J$6:$J$1505,MATCH(V200,'Material routes'!$A$6:$A$1505,0)),"MISSING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routes'!$D$6:$D$1505,MATCH(U200,'Material routes'!$A$6:$A$1505,0)),"MISSING ID")</x:f>
        <x:v>proposal.branch.wing_membrane</x:v>
      </x:c>
      <x:c r="T200" s="4" t="str">
        <x:f>IFERROR(INDEX('Material routes'!$D$6:$D$1505,MATCH(V200,'Material routes'!$A$6:$A$1505,0)),"MISSING ID")</x:f>
        <x:v>proposal.t3.sail_panel_set</x:v>
      </x:c>
      <x:c r="U200" s="4" t="str">
        <x:v>design.t3.sail_panel_set.in.1</x:v>
      </x:c>
      <x:c r="V200" s="4" t="str">
        <x:v>design.t3.sail_panel_set.out</x:v>
      </x:c>
    </x:row>
    <x:row r="201" ht="115" customHeight="1">
      <x:c r="A201" s="4" t="str">
        <x:f>IFERROR(INDEX('Material routes'!$E$6:$E$1505,MATCH(U201,'Material routes'!$A$6:$A$1505,0)),"MISSING ID")</x:f>
        <x:v>Flexible membrane-bonding compound</x:v>
      </x:c>
      <x:c r="B201" s="4" t="str">
        <x:f>IFERROR(INDEX('Material routes'!$F$6:$F$1505,MATCH(U201,'Material routes'!$A$6:$A$1505,0)),"MISSING ID")</x:f>
        <x:v>T2</x:v>
      </x:c>
      <x:c r="C201" s="4" t="str">
        <x:f>IFERROR(INDEX('Material routes'!$H$6:$H$1505,MATCH(U201,'Material routes'!$A$6:$A$1505,0)),"MISSING ID")</x:f>
        <x:v>Chemical material</x:v>
      </x:c>
      <x:c r="D201" s="4" t="str">
        <x:f>IFERROR(INDEX('Material routes'!$G$6:$G$1505,MATCH(U201,'Material routes'!$A$6:$A$1505,0)),"MISSING ID")</x:f>
        <x:v>Processing agents</x:v>
      </x:c>
      <x:c r="E201" s="4" t="str">
        <x:f>IFERROR(INDEX('Material routes'!$C$6:$C$1505,MATCH(U201,'Material routes'!$A$6:$A$1505,0)),"MISSING ID")</x:f>
        <x:v>Ingredient candidate</x:v>
      </x:c>
      <x:c r="F201" s="4" t="str">
        <x:f>IFERROR(INDEX('Material routes'!$E$6:$E$1505,MATCH(V201,'Material routes'!$A$6:$A$1505,0)),"MISSING ID")</x:f>
        <x:v>Matched folding wing-panel sets</x:v>
      </x:c>
      <x:c r="G201" s="4" t="str">
        <x:f>IFERROR(INDEX('Material routes'!$F$6:$F$1505,MATCH(V201,'Material routes'!$A$6:$A$1505,0)),"MISSING ID")</x:f>
        <x:v>T3</x:v>
      </x:c>
      <x:c r="H201" s="4" t="str">
        <x:f>IFERROR(INDEX('Material routes'!$H$6:$H$1505,MATCH(V201,'Material routes'!$A$6:$A$1505,0)),"MISSING ID")</x:f>
        <x:v>Crafting component</x:v>
      </x:c>
      <x:c r="I201" s="4" t="str">
        <x:f>IFERROR(INDEX('Material routes'!$G$6:$G$1505,MATCH(V201,'Material routes'!$A$6:$A$1505,0)),"MISSING ID")</x:f>
        <x:v>Crafting components</x:v>
      </x:c>
      <x:c r="J201" s="4" t="str">
        <x:f>IFERROR(INDEX('Material routes'!$B$6:$B$1505,MATCH(U201,'Material routes'!$A$6:$A$1505,0)),"MISSING ID")</x:f>
        <x:v>design.t3.sail_panel_set</x:v>
      </x:c>
      <x:c r="K201" s="4" t="str">
        <x:f>IFERROR(INDEX('Crafting recipes'!$C$6:$C$1005,MATCH(J201,'Crafting recipes'!$A$6:$A$1005,0)),"MISSING ID")</x:f>
        <x:v>Material refinement</x:v>
      </x:c>
      <x:c r="L201" s="4" t="str">
        <x:f>IFERROR(INDEX('Material routes'!$K$6:$K$1505,MATCH(U201,'Material routes'!$A$6:$A$1505,0)),"MISSING ID")</x:f>
        <x:v>Proposal</x:v>
      </x:c>
      <x:c r="M201" s="4" t="str">
        <x:f>IFERROR(INDEX('Material routes'!$M$6:$M$1505,MATCH(U201,'Material routes'!$A$6:$A$1505,0)),"MISSING ID")</x:f>
        <x:v>Partial proposal</x:v>
      </x:c>
      <x:c r="N201" s="4" t="str">
        <x:f>IF(IFERROR(INDEX('Material routes'!$I$6:$I$1005,MATCH(U201,'Material routes'!$A$6:$A$1005,0)),"MISSING ID")=0,"",IFERROR(INDEX('Material routes'!$I$6:$I$1005,MATCH(U201,'Material routes'!$A$6:$A$1005,0)),"MISSING ID"))</x:f>
      </x:c>
      <x:c r="O201" s="4" t="str">
        <x:f>IFERROR(INDEX('Material routes'!$J$6:$J$1505,MATCH(U201,'Material routes'!$A$6:$A$1505,0)),"MISSING ID")</x:f>
        <x:v>Unspecified</x:v>
      </x:c>
      <x:c r="P201" s="4" t="str">
        <x:f>IF(IFERROR(INDEX('Material routes'!$I$6:$I$1005,MATCH(V201,'Material routes'!$A$6:$A$1005,0)),"MISSING ID")=0,"",IFERROR(INDEX('Material routes'!$I$6:$I$1005,MATCH(V201,'Material routes'!$A$6:$A$1005,0)),"MISSING ID"))</x:f>
      </x:c>
      <x:c r="Q201" s="4" t="str">
        <x:f>IFERROR(INDEX('Material routes'!$J$6:$J$1505,MATCH(V201,'Material routes'!$A$6:$A$1505,0)),"MISSING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routes'!$D$6:$D$1505,MATCH(U201,'Material routes'!$A$6:$A$1505,0)),"MISSING ID")</x:f>
        <x:v>proposal.branch.flex_bond</x:v>
      </x:c>
      <x:c r="T201" s="4" t="str">
        <x:f>IFERROR(INDEX('Material routes'!$D$6:$D$1505,MATCH(V201,'Material routes'!$A$6:$A$1505,0)),"MISSING ID")</x:f>
        <x:v>proposal.t3.sail_panel_set</x:v>
      </x:c>
      <x:c r="U201" s="4" t="str">
        <x:v>design.t3.sail_panel_set.in.2</x:v>
      </x:c>
      <x:c r="V201" s="4" t="str">
        <x:v>design.t3.sail_panel_set.out</x:v>
      </x:c>
    </x:row>
    <x:row r="202" ht="115" customHeight="1">
      <x:c r="A202" s="4" t="str">
        <x:f>IFERROR(INDEX('Material routes'!$E$6:$E$1505,MATCH(U202,'Material routes'!$A$6:$A$1505,0)),"MISSING ID")</x:f>
        <x:v>Prepared bronze bearing stock</x:v>
      </x:c>
      <x:c r="B202" s="4" t="str">
        <x:f>IFERROR(INDEX('Material routes'!$F$6:$F$1505,MATCH(U202,'Material routes'!$A$6:$A$1505,0)),"MISSING ID")</x:f>
        <x:v>T2</x:v>
      </x:c>
      <x:c r="C202" s="4" t="str">
        <x:f>IFERROR(INDEX('Material routes'!$H$6:$H$1505,MATCH(U202,'Material routes'!$A$6:$A$1505,0)),"MISSING ID")</x:f>
        <x:v>Processed material</x:v>
      </x:c>
      <x:c r="D202" s="4" t="str">
        <x:f>IFERROR(INDEX('Material routes'!$G$6:$G$1505,MATCH(U202,'Material routes'!$A$6:$A$1505,0)),"MISSING ID")</x:f>
        <x:v>Manufactured stock</x:v>
      </x:c>
      <x:c r="E202" s="4" t="str">
        <x:f>IFERROR(INDEX('Material routes'!$C$6:$C$1505,MATCH(U202,'Material routes'!$A$6:$A$1505,0)),"MISSING ID")</x:f>
        <x:v>Ingredient candidate</x:v>
      </x:c>
      <x:c r="F202" s="4" t="str">
        <x:f>IFERROR(INDEX('Material routes'!$E$6:$E$1505,MATCH(V202,'Material routes'!$A$6:$A$1505,0)),"MISSING ID")</x:f>
        <x:v>Matched folding wing-panel sets</x:v>
      </x:c>
      <x:c r="G202" s="4" t="str">
        <x:f>IFERROR(INDEX('Material routes'!$F$6:$F$1505,MATCH(V202,'Material routes'!$A$6:$A$1505,0)),"MISSING ID")</x:f>
        <x:v>T3</x:v>
      </x:c>
      <x:c r="H202" s="4" t="str">
        <x:f>IFERROR(INDEX('Material routes'!$H$6:$H$1505,MATCH(V202,'Material routes'!$A$6:$A$1505,0)),"MISSING ID")</x:f>
        <x:v>Crafting component</x:v>
      </x:c>
      <x:c r="I202" s="4" t="str">
        <x:f>IFERROR(INDEX('Material routes'!$G$6:$G$1505,MATCH(V202,'Material routes'!$A$6:$A$1505,0)),"MISSING ID")</x:f>
        <x:v>Crafting components</x:v>
      </x:c>
      <x:c r="J202" s="4" t="str">
        <x:f>IFERROR(INDEX('Material routes'!$B$6:$B$1505,MATCH(U202,'Material routes'!$A$6:$A$1505,0)),"MISSING ID")</x:f>
        <x:v>design.t3.sail_panel_set</x:v>
      </x:c>
      <x:c r="K202" s="4" t="str">
        <x:f>IFERROR(INDEX('Crafting recipes'!$C$6:$C$1005,MATCH(J202,'Crafting recipes'!$A$6:$A$1005,0)),"MISSING ID")</x:f>
        <x:v>Material refinement</x:v>
      </x:c>
      <x:c r="L202" s="4" t="str">
        <x:f>IFERROR(INDEX('Material routes'!$K$6:$K$1505,MATCH(U202,'Material routes'!$A$6:$A$1505,0)),"MISSING ID")</x:f>
        <x:v>Proposal</x:v>
      </x:c>
      <x:c r="M202" s="4" t="str">
        <x:f>IFERROR(INDEX('Material routes'!$M$6:$M$1505,MATCH(U202,'Material routes'!$A$6:$A$1505,0)),"MISSING ID")</x:f>
        <x:v>Partial proposal</x:v>
      </x:c>
      <x:c r="N202" s="4" t="str">
        <x:f>IF(IFERROR(INDEX('Material routes'!$I$6:$I$1005,MATCH(U202,'Material routes'!$A$6:$A$1005,0)),"MISSING ID")=0,"",IFERROR(INDEX('Material routes'!$I$6:$I$1005,MATCH(U202,'Material routes'!$A$6:$A$1005,0)),"MISSING ID"))</x:f>
      </x:c>
      <x:c r="O202" s="4" t="str">
        <x:f>IFERROR(INDEX('Material routes'!$J$6:$J$1505,MATCH(U202,'Material routes'!$A$6:$A$1505,0)),"MISSING ID")</x:f>
        <x:v>Unspecified</x:v>
      </x:c>
      <x:c r="P202" s="4" t="str">
        <x:f>IF(IFERROR(INDEX('Material routes'!$I$6:$I$1005,MATCH(V202,'Material routes'!$A$6:$A$1005,0)),"MISSING ID")=0,"",IFERROR(INDEX('Material routes'!$I$6:$I$1005,MATCH(V202,'Material routes'!$A$6:$A$1005,0)),"MISSING ID"))</x:f>
      </x:c>
      <x:c r="Q202" s="4" t="str">
        <x:f>IFERROR(INDEX('Material routes'!$J$6:$J$1505,MATCH(V202,'Material routes'!$A$6:$A$1505,0)),"MISSING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routes'!$D$6:$D$1505,MATCH(U202,'Material routes'!$A$6:$A$1505,0)),"MISSING ID")</x:f>
        <x:v>proposal.branch.bearing_bronze</x:v>
      </x:c>
      <x:c r="T202" s="4" t="str">
        <x:f>IFERROR(INDEX('Material routes'!$D$6:$D$1505,MATCH(V202,'Material routes'!$A$6:$A$1505,0)),"MISSING ID")</x:f>
        <x:v>proposal.t3.sail_panel_set</x:v>
      </x:c>
      <x:c r="U202" s="4" t="str">
        <x:v>design.t3.sail_panel_set.in.3</x:v>
      </x:c>
      <x:c r="V202" s="4" t="str">
        <x:v>design.t3.sail_panel_set.out</x:v>
      </x:c>
    </x:row>
    <x:row r="203" ht="115" customHeight="1">
      <x:c r="A203" s="4" t="str">
        <x:f>IFERROR(INDEX('Material routes'!$E$6:$E$1505,MATCH(U203,'Material routes'!$A$6:$A$1505,0)),"MISSING ID")</x:f>
        <x:v>Bonded husk sheet</x:v>
      </x:c>
      <x:c r="B203" s="4" t="str">
        <x:f>IFERROR(INDEX('Material routes'!$F$6:$F$1505,MATCH(U203,'Material routes'!$A$6:$A$1505,0)),"MISSING ID")</x:f>
        <x:v>T2</x:v>
      </x:c>
      <x:c r="C203" s="4" t="str">
        <x:f>IFERROR(INDEX('Material routes'!$H$6:$H$1505,MATCH(U203,'Material routes'!$A$6:$A$1505,0)),"MISSING ID")</x:f>
        <x:v>Processed material</x:v>
      </x:c>
      <x:c r="D203" s="4" t="str">
        <x:f>IFERROR(INDEX('Material routes'!$G$6:$G$1505,MATCH(U203,'Material routes'!$A$6:$A$1505,0)),"MISSING ID")</x:f>
        <x:v>Manufactured stock</x:v>
      </x:c>
      <x:c r="E203" s="4" t="str">
        <x:f>IFERROR(INDEX('Material routes'!$C$6:$C$1505,MATCH(U203,'Material routes'!$A$6:$A$1505,0)),"MISSING ID")</x:f>
        <x:v>Ingredient candidate</x:v>
      </x:c>
      <x:c r="F203" s="4" t="str">
        <x:f>IFERROR(INDEX('Material routes'!$E$6:$E$1505,MATCH(V203,'Material routes'!$A$6:$A$1505,0)),"MISSING ID")</x:f>
        <x:v>Flexible husk joint strips</x:v>
      </x:c>
      <x:c r="G203" s="4" t="str">
        <x:f>IFERROR(INDEX('Material routes'!$F$6:$F$1505,MATCH(V203,'Material routes'!$A$6:$A$1505,0)),"MISSING ID")</x:f>
        <x:v>T3</x:v>
      </x:c>
      <x:c r="H203" s="4" t="str">
        <x:f>IFERROR(INDEX('Material routes'!$H$6:$H$1505,MATCH(V203,'Material routes'!$A$6:$A$1505,0)),"MISSING ID")</x:f>
        <x:v>Processed material</x:v>
      </x:c>
      <x:c r="I203" s="4" t="str">
        <x:f>IFERROR(INDEX('Material routes'!$G$6:$G$1505,MATCH(V203,'Material routes'!$A$6:$A$1505,0)),"MISSING ID")</x:f>
        <x:v>Manufactured stock</x:v>
      </x:c>
      <x:c r="J203" s="4" t="str">
        <x:f>IFERROR(INDEX('Material routes'!$B$6:$B$1505,MATCH(U203,'Material routes'!$A$6:$A$1505,0)),"MISSING ID")</x:f>
        <x:v>design.t3.husk_joint</x:v>
      </x:c>
      <x:c r="K203" s="4" t="str">
        <x:f>IFERROR(INDEX('Crafting recipes'!$C$6:$C$1005,MATCH(J203,'Crafting recipes'!$A$6:$A$1005,0)),"MISSING ID")</x:f>
        <x:v>Material refinement</x:v>
      </x:c>
      <x:c r="L203" s="4" t="str">
        <x:f>IFERROR(INDEX('Material routes'!$K$6:$K$1505,MATCH(U203,'Material routes'!$A$6:$A$1505,0)),"MISSING ID")</x:f>
        <x:v>Proposal</x:v>
      </x:c>
      <x:c r="M203" s="4" t="str">
        <x:f>IFERROR(INDEX('Material routes'!$M$6:$M$1505,MATCH(U203,'Material routes'!$A$6:$A$1505,0)),"MISSING ID")</x:f>
        <x:v>Partial proposal</x:v>
      </x:c>
      <x:c r="N203" s="4" t="str">
        <x:f>IF(IFERROR(INDEX('Material routes'!$I$6:$I$1005,MATCH(U203,'Material routes'!$A$6:$A$1005,0)),"MISSING ID")=0,"",IFERROR(INDEX('Material routes'!$I$6:$I$1005,MATCH(U203,'Material routes'!$A$6:$A$1005,0)),"MISSING ID"))</x:f>
      </x:c>
      <x:c r="O203" s="4" t="str">
        <x:f>IFERROR(INDEX('Material routes'!$J$6:$J$1505,MATCH(U203,'Material routes'!$A$6:$A$1505,0)),"MISSING ID")</x:f>
        <x:v>Unspecified</x:v>
      </x:c>
      <x:c r="P203" s="4" t="str">
        <x:f>IF(IFERROR(INDEX('Material routes'!$I$6:$I$1005,MATCH(V203,'Material routes'!$A$6:$A$1005,0)),"MISSING ID")=0,"",IFERROR(INDEX('Material routes'!$I$6:$I$1005,MATCH(V203,'Material routes'!$A$6:$A$1005,0)),"MISSING ID"))</x:f>
      </x:c>
      <x:c r="Q203" s="4" t="str">
        <x:f>IFERROR(INDEX('Material routes'!$J$6:$J$1505,MATCH(V203,'Material routes'!$A$6:$A$1505,0)),"MISSING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routes'!$D$6:$D$1505,MATCH(U203,'Material routes'!$A$6:$A$1505,0)),"MISSING ID")</x:f>
        <x:v>proposal.branch.husk_sheet</x:v>
      </x:c>
      <x:c r="T203" s="4" t="str">
        <x:f>IFERROR(INDEX('Material routes'!$D$6:$D$1505,MATCH(V203,'Material routes'!$A$6:$A$1505,0)),"MISSING ID")</x:f>
        <x:v>proposal.t3.husk_joint</x:v>
      </x:c>
      <x:c r="U203" s="4" t="str">
        <x:v>design.t3.husk_joint.in.1</x:v>
      </x:c>
      <x:c r="V203" s="4" t="str">
        <x:v>design.t3.husk_joint.out</x:v>
      </x:c>
    </x:row>
    <x:row r="204" ht="115" customHeight="1">
      <x:c r="A204" s="4" t="str">
        <x:f>IFERROR(INDEX('Material routes'!$E$6:$E$1505,MATCH(U204,'Material routes'!$A$6:$A$1505,0)),"MISSING ID")</x:f>
        <x:v>Flexible membrane-bonding compound</x:v>
      </x:c>
      <x:c r="B204" s="4" t="str">
        <x:f>IFERROR(INDEX('Material routes'!$F$6:$F$1505,MATCH(U204,'Material routes'!$A$6:$A$1505,0)),"MISSING ID")</x:f>
        <x:v>T2</x:v>
      </x:c>
      <x:c r="C204" s="4" t="str">
        <x:f>IFERROR(INDEX('Material routes'!$H$6:$H$1505,MATCH(U204,'Material routes'!$A$6:$A$1505,0)),"MISSING ID")</x:f>
        <x:v>Chemical material</x:v>
      </x:c>
      <x:c r="D204" s="4" t="str">
        <x:f>IFERROR(INDEX('Material routes'!$G$6:$G$1505,MATCH(U204,'Material routes'!$A$6:$A$1505,0)),"MISSING ID")</x:f>
        <x:v>Processing agents</x:v>
      </x:c>
      <x:c r="E204" s="4" t="str">
        <x:f>IFERROR(INDEX('Material routes'!$C$6:$C$1505,MATCH(U204,'Material routes'!$A$6:$A$1505,0)),"MISSING ID")</x:f>
        <x:v>Ingredient candidate</x:v>
      </x:c>
      <x:c r="F204" s="4" t="str">
        <x:f>IFERROR(INDEX('Material routes'!$E$6:$E$1505,MATCH(V204,'Material routes'!$A$6:$A$1505,0)),"MISSING ID")</x:f>
        <x:v>Flexible husk joint strips</x:v>
      </x:c>
      <x:c r="G204" s="4" t="str">
        <x:f>IFERROR(INDEX('Material routes'!$F$6:$F$1505,MATCH(V204,'Material routes'!$A$6:$A$1505,0)),"MISSING ID")</x:f>
        <x:v>T3</x:v>
      </x:c>
      <x:c r="H204" s="4" t="str">
        <x:f>IFERROR(INDEX('Material routes'!$H$6:$H$1505,MATCH(V204,'Material routes'!$A$6:$A$1505,0)),"MISSING ID")</x:f>
        <x:v>Processed material</x:v>
      </x:c>
      <x:c r="I204" s="4" t="str">
        <x:f>IFERROR(INDEX('Material routes'!$G$6:$G$1505,MATCH(V204,'Material routes'!$A$6:$A$1505,0)),"MISSING ID")</x:f>
        <x:v>Manufactured stock</x:v>
      </x:c>
      <x:c r="J204" s="4" t="str">
        <x:f>IFERROR(INDEX('Material routes'!$B$6:$B$1505,MATCH(U204,'Material routes'!$A$6:$A$1505,0)),"MISSING ID")</x:f>
        <x:v>design.t3.husk_joint</x:v>
      </x:c>
      <x:c r="K204" s="4" t="str">
        <x:f>IFERROR(INDEX('Crafting recipes'!$C$6:$C$1005,MATCH(J204,'Crafting recipes'!$A$6:$A$1005,0)),"MISSING ID")</x:f>
        <x:v>Material refinement</x:v>
      </x:c>
      <x:c r="L204" s="4" t="str">
        <x:f>IFERROR(INDEX('Material routes'!$K$6:$K$1505,MATCH(U204,'Material routes'!$A$6:$A$1505,0)),"MISSING ID")</x:f>
        <x:v>Proposal</x:v>
      </x:c>
      <x:c r="M204" s="4" t="str">
        <x:f>IFERROR(INDEX('Material routes'!$M$6:$M$1505,MATCH(U204,'Material routes'!$A$6:$A$1505,0)),"MISSING ID")</x:f>
        <x:v>Partial proposal</x:v>
      </x:c>
      <x:c r="N204" s="4" t="str">
        <x:f>IF(IFERROR(INDEX('Material routes'!$I$6:$I$1005,MATCH(U204,'Material routes'!$A$6:$A$1005,0)),"MISSING ID")=0,"",IFERROR(INDEX('Material routes'!$I$6:$I$1005,MATCH(U204,'Material routes'!$A$6:$A$1005,0)),"MISSING ID"))</x:f>
      </x:c>
      <x:c r="O204" s="4" t="str">
        <x:f>IFERROR(INDEX('Material routes'!$J$6:$J$1505,MATCH(U204,'Material routes'!$A$6:$A$1505,0)),"MISSING ID")</x:f>
        <x:v>Unspecified</x:v>
      </x:c>
      <x:c r="P204" s="4" t="str">
        <x:f>IF(IFERROR(INDEX('Material routes'!$I$6:$I$1005,MATCH(V204,'Material routes'!$A$6:$A$1005,0)),"MISSING ID")=0,"",IFERROR(INDEX('Material routes'!$I$6:$I$1005,MATCH(V204,'Material routes'!$A$6:$A$1005,0)),"MISSING ID"))</x:f>
      </x:c>
      <x:c r="Q204" s="4" t="str">
        <x:f>IFERROR(INDEX('Material routes'!$J$6:$J$1505,MATCH(V204,'Material routes'!$A$6:$A$1505,0)),"MISSING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routes'!$D$6:$D$1505,MATCH(U204,'Material routes'!$A$6:$A$1505,0)),"MISSING ID")</x:f>
        <x:v>proposal.branch.flex_bond</x:v>
      </x:c>
      <x:c r="T204" s="4" t="str">
        <x:f>IFERROR(INDEX('Material routes'!$D$6:$D$1505,MATCH(V204,'Material routes'!$A$6:$A$1505,0)),"MISSING ID")</x:f>
        <x:v>proposal.t3.husk_joint</x:v>
      </x:c>
      <x:c r="U204" s="4" t="str">
        <x:v>design.t3.husk_joint.in.2</x:v>
      </x:c>
      <x:c r="V204" s="4" t="str">
        <x:v>design.t3.husk_joint.out</x:v>
      </x:c>
    </x:row>
    <x:row r="205" ht="115" customHeight="1">
      <x:c r="A205" s="4" t="str">
        <x:f>IFERROR(INDEX('Material routes'!$E$6:$E$1505,MATCH(U205,'Material routes'!$A$6:$A$1505,0)),"MISSING ID")</x:f>
        <x:v>Steel stock</x:v>
      </x:c>
      <x:c r="B205" s="4" t="str">
        <x:f>IFERROR(INDEX('Material routes'!$F$6:$F$1505,MATCH(U205,'Material routes'!$A$6:$A$1505,0)),"MISSING ID")</x:f>
        <x:v>T2</x:v>
      </x:c>
      <x:c r="C205" s="4" t="str">
        <x:f>IFERROR(INDEX('Material routes'!$H$6:$H$1505,MATCH(U205,'Material routes'!$A$6:$A$1505,0)),"MISSING ID")</x:f>
        <x:v>Processed material</x:v>
      </x:c>
      <x:c r="D205" s="4" t="str">
        <x:f>IFERROR(INDEX('Material routes'!$G$6:$G$1505,MATCH(U205,'Material routes'!$A$6:$A$1505,0)),"MISSING ID")</x:f>
        <x:v>Manufactured stock</x:v>
      </x:c>
      <x:c r="E205" s="4" t="str">
        <x:f>IFERROR(INDEX('Material routes'!$C$6:$C$1505,MATCH(U205,'Material routes'!$A$6:$A$1505,0)),"MISSING ID")</x:f>
        <x:v>Ingredient candidate</x:v>
      </x:c>
      <x:c r="F205" s="4" t="str">
        <x:f>IFERROR(INDEX('Material routes'!$E$6:$E$1505,MATCH(V205,'Material routes'!$A$6:$A$1505,0)),"MISSING ID")</x:f>
        <x:v>Bonded abrasive-faced stock</x:v>
      </x:c>
      <x:c r="G205" s="4" t="str">
        <x:f>IFERROR(INDEX('Material routes'!$F$6:$F$1505,MATCH(V205,'Material routes'!$A$6:$A$1505,0)),"MISSING ID")</x:f>
        <x:v>T3</x:v>
      </x:c>
      <x:c r="H205" s="4" t="str">
        <x:f>IFERROR(INDEX('Material routes'!$H$6:$H$1505,MATCH(V205,'Material routes'!$A$6:$A$1505,0)),"MISSING ID")</x:f>
        <x:v>Processed material</x:v>
      </x:c>
      <x:c r="I205" s="4" t="str">
        <x:f>IFERROR(INDEX('Material routes'!$G$6:$G$1505,MATCH(V205,'Material routes'!$A$6:$A$1505,0)),"MISSING ID")</x:f>
        <x:v>Manufactured stock</x:v>
      </x:c>
      <x:c r="J205" s="4" t="str">
        <x:f>IFERROR(INDEX('Material routes'!$B$6:$B$1505,MATCH(U205,'Material routes'!$A$6:$A$1505,0)),"MISSING ID")</x:f>
        <x:v>design.t3.abrasive_stock</x:v>
      </x:c>
      <x:c r="K205" s="4" t="str">
        <x:f>IFERROR(INDEX('Crafting recipes'!$C$6:$C$1005,MATCH(J205,'Crafting recipes'!$A$6:$A$1005,0)),"MISSING ID")</x:f>
        <x:v>Material refinement</x:v>
      </x:c>
      <x:c r="L205" s="4" t="str">
        <x:f>IFERROR(INDEX('Material routes'!$K$6:$K$1505,MATCH(U205,'Material routes'!$A$6:$A$1505,0)),"MISSING ID")</x:f>
        <x:v>Proposal</x:v>
      </x:c>
      <x:c r="M205" s="4" t="str">
        <x:f>IFERROR(INDEX('Material routes'!$M$6:$M$1505,MATCH(U205,'Material routes'!$A$6:$A$1505,0)),"MISSING ID")</x:f>
        <x:v>Partial proposal</x:v>
      </x:c>
      <x:c r="N205" s="4" t="str">
        <x:f>IF(IFERROR(INDEX('Material routes'!$I$6:$I$1005,MATCH(U205,'Material routes'!$A$6:$A$1005,0)),"MISSING ID")=0,"",IFERROR(INDEX('Material routes'!$I$6:$I$1005,MATCH(U205,'Material routes'!$A$6:$A$1005,0)),"MISSING ID"))</x:f>
      </x:c>
      <x:c r="O205" s="4" t="str">
        <x:f>IFERROR(INDEX('Material routes'!$J$6:$J$1505,MATCH(U205,'Material routes'!$A$6:$A$1505,0)),"MISSING ID")</x:f>
        <x:v>Unspecified</x:v>
      </x:c>
      <x:c r="P205" s="4" t="str">
        <x:f>IF(IFERROR(INDEX('Material routes'!$I$6:$I$1005,MATCH(V205,'Material routes'!$A$6:$A$1005,0)),"MISSING ID")=0,"",IFERROR(INDEX('Material routes'!$I$6:$I$1005,MATCH(V205,'Material routes'!$A$6:$A$1005,0)),"MISSING ID"))</x:f>
      </x:c>
      <x:c r="Q205" s="4" t="str">
        <x:f>IFERROR(INDEX('Material routes'!$J$6:$J$1505,MATCH(V205,'Material routes'!$A$6:$A$1505,0)),"MISSING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routes'!$D$6:$D$1505,MATCH(U205,'Material routes'!$A$6:$A$1505,0)),"MISSING ID")</x:f>
        <x:v>author.metallurgy.steel_stock</x:v>
      </x:c>
      <x:c r="T205" s="4" t="str">
        <x:f>IFERROR(INDEX('Material routes'!$D$6:$D$1505,MATCH(V205,'Material routes'!$A$6:$A$1505,0)),"MISSING ID")</x:f>
        <x:v>proposal.t3.abrasive_stock</x:v>
      </x:c>
      <x:c r="U205" s="4" t="str">
        <x:v>design.t3.abrasive_stock.in.1</x:v>
      </x:c>
      <x:c r="V205" s="4" t="str">
        <x:v>design.t3.abrasive_stock.out</x:v>
      </x:c>
    </x:row>
    <x:row r="206" ht="115" customHeight="1">
      <x:c r="A206" s="4" t="str">
        <x:f>IFERROR(INDEX('Material routes'!$E$6:$E$1505,MATCH(U206,'Material routes'!$A$6:$A$1505,0)),"MISSING ID")</x:f>
        <x:v>Filled shell-binding compound</x:v>
      </x:c>
      <x:c r="B206" s="4" t="str">
        <x:f>IFERROR(INDEX('Material routes'!$F$6:$F$1505,MATCH(U206,'Material routes'!$A$6:$A$1505,0)),"MISSING ID")</x:f>
        <x:v>T2</x:v>
      </x:c>
      <x:c r="C206" s="4" t="str">
        <x:f>IFERROR(INDEX('Material routes'!$H$6:$H$1505,MATCH(U206,'Material routes'!$A$6:$A$1505,0)),"MISSING ID")</x:f>
        <x:v>Chemical material</x:v>
      </x:c>
      <x:c r="D206" s="4" t="str">
        <x:f>IFERROR(INDEX('Material routes'!$G$6:$G$1505,MATCH(U206,'Material routes'!$A$6:$A$1505,0)),"MISSING ID")</x:f>
        <x:v>Processing agents</x:v>
      </x:c>
      <x:c r="E206" s="4" t="str">
        <x:f>IFERROR(INDEX('Material routes'!$C$6:$C$1505,MATCH(U206,'Material routes'!$A$6:$A$1505,0)),"MISSING ID")</x:f>
        <x:v>Ingredient candidate</x:v>
      </x:c>
      <x:c r="F206" s="4" t="str">
        <x:f>IFERROR(INDEX('Material routes'!$E$6:$E$1505,MATCH(V206,'Material routes'!$A$6:$A$1505,0)),"MISSING ID")</x:f>
        <x:v>Bonded abrasive-faced stock</x:v>
      </x:c>
      <x:c r="G206" s="4" t="str">
        <x:f>IFERROR(INDEX('Material routes'!$F$6:$F$1505,MATCH(V206,'Material routes'!$A$6:$A$1505,0)),"MISSING ID")</x:f>
        <x:v>T3</x:v>
      </x:c>
      <x:c r="H206" s="4" t="str">
        <x:f>IFERROR(INDEX('Material routes'!$H$6:$H$1505,MATCH(V206,'Material routes'!$A$6:$A$1505,0)),"MISSING ID")</x:f>
        <x:v>Processed material</x:v>
      </x:c>
      <x:c r="I206" s="4" t="str">
        <x:f>IFERROR(INDEX('Material routes'!$G$6:$G$1505,MATCH(V206,'Material routes'!$A$6:$A$1505,0)),"MISSING ID")</x:f>
        <x:v>Manufactured stock</x:v>
      </x:c>
      <x:c r="J206" s="4" t="str">
        <x:f>IFERROR(INDEX('Material routes'!$B$6:$B$1505,MATCH(U206,'Material routes'!$A$6:$A$1505,0)),"MISSING ID")</x:f>
        <x:v>design.t3.abrasive_stock</x:v>
      </x:c>
      <x:c r="K206" s="4" t="str">
        <x:f>IFERROR(INDEX('Crafting recipes'!$C$6:$C$1005,MATCH(J206,'Crafting recipes'!$A$6:$A$1005,0)),"MISSING ID")</x:f>
        <x:v>Material refinement</x:v>
      </x:c>
      <x:c r="L206" s="4" t="str">
        <x:f>IFERROR(INDEX('Material routes'!$K$6:$K$1505,MATCH(U206,'Material routes'!$A$6:$A$1505,0)),"MISSING ID")</x:f>
        <x:v>Proposal</x:v>
      </x:c>
      <x:c r="M206" s="4" t="str">
        <x:f>IFERROR(INDEX('Material routes'!$M$6:$M$1505,MATCH(U206,'Material routes'!$A$6:$A$1505,0)),"MISSING ID")</x:f>
        <x:v>Partial proposal</x:v>
      </x:c>
      <x:c r="N206" s="4" t="str">
        <x:f>IF(IFERROR(INDEX('Material routes'!$I$6:$I$1005,MATCH(U206,'Material routes'!$A$6:$A$1005,0)),"MISSING ID")=0,"",IFERROR(INDEX('Material routes'!$I$6:$I$1005,MATCH(U206,'Material routes'!$A$6:$A$1005,0)),"MISSING ID"))</x:f>
      </x:c>
      <x:c r="O206" s="4" t="str">
        <x:f>IFERROR(INDEX('Material routes'!$J$6:$J$1505,MATCH(U206,'Material routes'!$A$6:$A$1505,0)),"MISSING ID")</x:f>
        <x:v>Unspecified</x:v>
      </x:c>
      <x:c r="P206" s="4" t="str">
        <x:f>IF(IFERROR(INDEX('Material routes'!$I$6:$I$1005,MATCH(V206,'Material routes'!$A$6:$A$1005,0)),"MISSING ID")=0,"",IFERROR(INDEX('Material routes'!$I$6:$I$1005,MATCH(V206,'Material routes'!$A$6:$A$1005,0)),"MISSING ID"))</x:f>
      </x:c>
      <x:c r="Q206" s="4" t="str">
        <x:f>IFERROR(INDEX('Material routes'!$J$6:$J$1505,MATCH(V206,'Material routes'!$A$6:$A$1505,0)),"MISSING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routes'!$D$6:$D$1505,MATCH(U206,'Material routes'!$A$6:$A$1505,0)),"MISSING ID")</x:f>
        <x:v>proposal.branch.filled_binder</x:v>
      </x:c>
      <x:c r="T206" s="4" t="str">
        <x:f>IFERROR(INDEX('Material routes'!$D$6:$D$1505,MATCH(V206,'Material routes'!$A$6:$A$1505,0)),"MISSING ID")</x:f>
        <x:v>proposal.t3.abrasive_stock</x:v>
      </x:c>
      <x:c r="U206" s="4" t="str">
        <x:v>design.t3.abrasive_stock.in.2</x:v>
      </x:c>
      <x:c r="V206" s="4" t="str">
        <x:v>design.t3.abrasive_stock.out</x:v>
      </x:c>
    </x:row>
    <x:row r="207" ht="115" customHeight="1">
      <x:c r="A207" s="4" t="str">
        <x:f>IFERROR(INDEX('Material routes'!$E$6:$E$1505,MATCH(U207,'Material routes'!$A$6:$A$1505,0)),"MISSING ID")</x:f>
        <x:v>Graded abrasive grit</x:v>
      </x:c>
      <x:c r="B207" s="4" t="str">
        <x:f>IFERROR(INDEX('Material routes'!$F$6:$F$1505,MATCH(U207,'Material routes'!$A$6:$A$1505,0)),"MISSING ID")</x:f>
        <x:v>T1</x:v>
      </x:c>
      <x:c r="C207" s="4" t="str">
        <x:f>IFERROR(INDEX('Material routes'!$H$6:$H$1505,MATCH(U207,'Material routes'!$A$6:$A$1505,0)),"MISSING ID")</x:f>
        <x:v>Processed material</x:v>
      </x:c>
      <x:c r="D207" s="4" t="str">
        <x:f>IFERROR(INDEX('Material routes'!$G$6:$G$1505,MATCH(U207,'Material routes'!$A$6:$A$1505,0)),"MISSING ID")</x:f>
        <x:v>Manufactured stock</x:v>
      </x:c>
      <x:c r="E207" s="4" t="str">
        <x:f>IFERROR(INDEX('Material routes'!$C$6:$C$1505,MATCH(U207,'Material routes'!$A$6:$A$1505,0)),"MISSING ID")</x:f>
        <x:v>Ingredient candidate</x:v>
      </x:c>
      <x:c r="F207" s="4" t="str">
        <x:f>IFERROR(INDEX('Material routes'!$E$6:$E$1505,MATCH(V207,'Material routes'!$A$6:$A$1505,0)),"MISSING ID")</x:f>
        <x:v>Bonded abrasive-faced stock</x:v>
      </x:c>
      <x:c r="G207" s="4" t="str">
        <x:f>IFERROR(INDEX('Material routes'!$F$6:$F$1505,MATCH(V207,'Material routes'!$A$6:$A$1505,0)),"MISSING ID")</x:f>
        <x:v>T3</x:v>
      </x:c>
      <x:c r="H207" s="4" t="str">
        <x:f>IFERROR(INDEX('Material routes'!$H$6:$H$1505,MATCH(V207,'Material routes'!$A$6:$A$1505,0)),"MISSING ID")</x:f>
        <x:v>Processed material</x:v>
      </x:c>
      <x:c r="I207" s="4" t="str">
        <x:f>IFERROR(INDEX('Material routes'!$G$6:$G$1505,MATCH(V207,'Material routes'!$A$6:$A$1505,0)),"MISSING ID")</x:f>
        <x:v>Manufactured stock</x:v>
      </x:c>
      <x:c r="J207" s="4" t="str">
        <x:f>IFERROR(INDEX('Material routes'!$B$6:$B$1505,MATCH(U207,'Material routes'!$A$6:$A$1505,0)),"MISSING ID")</x:f>
        <x:v>design.t3.abrasive_stock</x:v>
      </x:c>
      <x:c r="K207" s="4" t="str">
        <x:f>IFERROR(INDEX('Crafting recipes'!$C$6:$C$1005,MATCH(J207,'Crafting recipes'!$A$6:$A$1005,0)),"MISSING ID")</x:f>
        <x:v>Material refinement</x:v>
      </x:c>
      <x:c r="L207" s="4" t="str">
        <x:f>IFERROR(INDEX('Material routes'!$K$6:$K$1505,MATCH(U207,'Material routes'!$A$6:$A$1505,0)),"MISSING ID")</x:f>
        <x:v>Proposal</x:v>
      </x:c>
      <x:c r="M207" s="4" t="str">
        <x:f>IFERROR(INDEX('Material routes'!$M$6:$M$1505,MATCH(U207,'Material routes'!$A$6:$A$1505,0)),"MISSING ID")</x:f>
        <x:v>Partial proposal</x:v>
      </x:c>
      <x:c r="N207" s="4" t="str">
        <x:f>IF(IFERROR(INDEX('Material routes'!$I$6:$I$1005,MATCH(U207,'Material routes'!$A$6:$A$1005,0)),"MISSING ID")=0,"",IFERROR(INDEX('Material routes'!$I$6:$I$1005,MATCH(U207,'Material routes'!$A$6:$A$1005,0)),"MISSING ID"))</x:f>
      </x:c>
      <x:c r="O207" s="4" t="str">
        <x:f>IFERROR(INDEX('Material routes'!$J$6:$J$1505,MATCH(U207,'Material routes'!$A$6:$A$1505,0)),"MISSING ID")</x:f>
        <x:v>Unspecified</x:v>
      </x:c>
      <x:c r="P207" s="4" t="str">
        <x:f>IF(IFERROR(INDEX('Material routes'!$I$6:$I$1005,MATCH(V207,'Material routes'!$A$6:$A$1005,0)),"MISSING ID")=0,"",IFERROR(INDEX('Material routes'!$I$6:$I$1005,MATCH(V207,'Material routes'!$A$6:$A$1005,0)),"MISSING ID"))</x:f>
      </x:c>
      <x:c r="Q207" s="4" t="str">
        <x:f>IFERROR(INDEX('Material routes'!$J$6:$J$1505,MATCH(V207,'Material routes'!$A$6:$A$1505,0)),"MISSING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routes'!$D$6:$D$1505,MATCH(U207,'Material routes'!$A$6:$A$1505,0)),"MISSING ID")</x:f>
        <x:v>proposal.natural.abrasive</x:v>
      </x:c>
      <x:c r="T207" s="4" t="str">
        <x:f>IFERROR(INDEX('Material routes'!$D$6:$D$1505,MATCH(V207,'Material routes'!$A$6:$A$1505,0)),"MISSING ID")</x:f>
        <x:v>proposal.t3.abrasive_stock</x:v>
      </x:c>
      <x:c r="U207" s="4" t="str">
        <x:v>design.t3.abrasive_stock.in.3</x:v>
      </x:c>
      <x:c r="V207" s="4" t="str">
        <x:v>design.t3.abrasive_stock.out</x:v>
      </x:c>
    </x:row>
    <x:row r="208" ht="115" customHeight="1">
      <x:c r="A208" s="4" t="str">
        <x:f>IFERROR(INDEX('Material routes'!$E$6:$E$1505,MATCH(U208,'Material routes'!$A$6:$A$1505,0)),"MISSING ID")</x:f>
        <x:v>Polished gemstone blanks</x:v>
      </x:c>
      <x:c r="B208" s="4" t="str">
        <x:f>IFERROR(INDEX('Material routes'!$F$6:$F$1505,MATCH(U208,'Material routes'!$A$6:$A$1505,0)),"MISSING ID")</x:f>
        <x:v>T2</x:v>
      </x:c>
      <x:c r="C208" s="4" t="str">
        <x:f>IFERROR(INDEX('Material routes'!$H$6:$H$1505,MATCH(U208,'Material routes'!$A$6:$A$1505,0)),"MISSING ID")</x:f>
        <x:v>Processed material</x:v>
      </x:c>
      <x:c r="D208" s="4" t="str">
        <x:f>IFERROR(INDEX('Material routes'!$G$6:$G$1505,MATCH(U208,'Material routes'!$A$6:$A$1505,0)),"MISSING ID")</x:f>
        <x:v>Manufactured stock</x:v>
      </x:c>
      <x:c r="E208" s="4" t="str">
        <x:f>IFERROR(INDEX('Material routes'!$C$6:$C$1505,MATCH(U208,'Material routes'!$A$6:$A$1505,0)),"MISSING ID")</x:f>
        <x:v>Ingredient candidate</x:v>
      </x:c>
      <x:c r="F208" s="4" t="str">
        <x:f>IFERROR(INDEX('Material routes'!$E$6:$E$1505,MATCH(V208,'Material routes'!$A$6:$A$1505,0)),"MISSING ID")</x:f>
        <x:v>Gem-inlaid metal panel blanks</x:v>
      </x:c>
      <x:c r="G208" s="4" t="str">
        <x:f>IFERROR(INDEX('Material routes'!$F$6:$F$1505,MATCH(V208,'Material routes'!$A$6:$A$1505,0)),"MISSING ID")</x:f>
        <x:v>T3</x:v>
      </x:c>
      <x:c r="H208" s="4" t="str">
        <x:f>IFERROR(INDEX('Material routes'!$H$6:$H$1505,MATCH(V208,'Material routes'!$A$6:$A$1505,0)),"MISSING ID")</x:f>
        <x:v>Processed material</x:v>
      </x:c>
      <x:c r="I208" s="4" t="str">
        <x:f>IFERROR(INDEX('Material routes'!$G$6:$G$1505,MATCH(V208,'Material routes'!$A$6:$A$1505,0)),"MISSING ID")</x:f>
        <x:v>Manufactured stock</x:v>
      </x:c>
      <x:c r="J208" s="4" t="str">
        <x:f>IFERROR(INDEX('Material routes'!$B$6:$B$1505,MATCH(U208,'Material routes'!$A$6:$A$1505,0)),"MISSING ID")</x:f>
        <x:v>design.t3.inlay_stock</x:v>
      </x:c>
      <x:c r="K208" s="4" t="str">
        <x:f>IFERROR(INDEX('Crafting recipes'!$C$6:$C$1005,MATCH(J208,'Crafting recipes'!$A$6:$A$1005,0)),"MISSING ID")</x:f>
        <x:v>Material refinement</x:v>
      </x:c>
      <x:c r="L208" s="4" t="str">
        <x:f>IFERROR(INDEX('Material routes'!$K$6:$K$1505,MATCH(U208,'Material routes'!$A$6:$A$1505,0)),"MISSING ID")</x:f>
        <x:v>Proposal</x:v>
      </x:c>
      <x:c r="M208" s="4" t="str">
        <x:f>IFERROR(INDEX('Material routes'!$M$6:$M$1505,MATCH(U208,'Material routes'!$A$6:$A$1505,0)),"MISSING ID")</x:f>
        <x:v>Partial proposal</x:v>
      </x:c>
      <x:c r="N208" s="4" t="str">
        <x:f>IF(IFERROR(INDEX('Material routes'!$I$6:$I$1005,MATCH(U208,'Material routes'!$A$6:$A$1005,0)),"MISSING ID")=0,"",IFERROR(INDEX('Material routes'!$I$6:$I$1005,MATCH(U208,'Material routes'!$A$6:$A$1005,0)),"MISSING ID"))</x:f>
      </x:c>
      <x:c r="O208" s="4" t="str">
        <x:f>IFERROR(INDEX('Material routes'!$J$6:$J$1505,MATCH(U208,'Material routes'!$A$6:$A$1505,0)),"MISSING ID")</x:f>
        <x:v>Unspecified</x:v>
      </x:c>
      <x:c r="P208" s="4" t="str">
        <x:f>IF(IFERROR(INDEX('Material routes'!$I$6:$I$1005,MATCH(V208,'Material routes'!$A$6:$A$1005,0)),"MISSING ID")=0,"",IFERROR(INDEX('Material routes'!$I$6:$I$1005,MATCH(V208,'Material routes'!$A$6:$A$1005,0)),"MISSING ID"))</x:f>
      </x:c>
      <x:c r="Q208" s="4" t="str">
        <x:f>IFERROR(INDEX('Material routes'!$J$6:$J$1505,MATCH(V208,'Material routes'!$A$6:$A$1505,0)),"MISSING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routes'!$D$6:$D$1505,MATCH(U208,'Material routes'!$A$6:$A$1505,0)),"MISSING ID")</x:f>
        <x:v>proposal.branch.polished_gem</x:v>
      </x:c>
      <x:c r="T208" s="4" t="str">
        <x:f>IFERROR(INDEX('Material routes'!$D$6:$D$1505,MATCH(V208,'Material routes'!$A$6:$A$1505,0)),"MISSING ID")</x:f>
        <x:v>proposal.t3.inlay_stock</x:v>
      </x:c>
      <x:c r="U208" s="4" t="str">
        <x:v>design.t3.inlay_stock.in.1</x:v>
      </x:c>
      <x:c r="V208" s="4" t="str">
        <x:v>design.t3.inlay_stock.out</x:v>
      </x:c>
    </x:row>
    <x:row r="209" ht="115" customHeight="1">
      <x:c r="A209" s="4" t="str">
        <x:f>IFERROR(INDEX('Material routes'!$E$6:$E$1505,MATCH(U209,'Material routes'!$A$6:$A$1505,0)),"MISSING ID")</x:f>
        <x:v>Steel stock</x:v>
      </x:c>
      <x:c r="B209" s="4" t="str">
        <x:f>IFERROR(INDEX('Material routes'!$F$6:$F$1505,MATCH(U209,'Material routes'!$A$6:$A$1505,0)),"MISSING ID")</x:f>
        <x:v>T2</x:v>
      </x:c>
      <x:c r="C209" s="4" t="str">
        <x:f>IFERROR(INDEX('Material routes'!$H$6:$H$1505,MATCH(U209,'Material routes'!$A$6:$A$1505,0)),"MISSING ID")</x:f>
        <x:v>Processed material</x:v>
      </x:c>
      <x:c r="D209" s="4" t="str">
        <x:f>IFERROR(INDEX('Material routes'!$G$6:$G$1505,MATCH(U209,'Material routes'!$A$6:$A$1505,0)),"MISSING ID")</x:f>
        <x:v>Manufactured stock</x:v>
      </x:c>
      <x:c r="E209" s="4" t="str">
        <x:f>IFERROR(INDEX('Material routes'!$C$6:$C$1505,MATCH(U209,'Material routes'!$A$6:$A$1505,0)),"MISSING ID")</x:f>
        <x:v>Ingredient candidate</x:v>
      </x:c>
      <x:c r="F209" s="4" t="str">
        <x:f>IFERROR(INDEX('Material routes'!$E$6:$E$1505,MATCH(V209,'Material routes'!$A$6:$A$1505,0)),"MISSING ID")</x:f>
        <x:v>Gem-inlaid metal panel blanks</x:v>
      </x:c>
      <x:c r="G209" s="4" t="str">
        <x:f>IFERROR(INDEX('Material routes'!$F$6:$F$1505,MATCH(V209,'Material routes'!$A$6:$A$1505,0)),"MISSING ID")</x:f>
        <x:v>T3</x:v>
      </x:c>
      <x:c r="H209" s="4" t="str">
        <x:f>IFERROR(INDEX('Material routes'!$H$6:$H$1505,MATCH(V209,'Material routes'!$A$6:$A$1505,0)),"MISSING ID")</x:f>
        <x:v>Processed material</x:v>
      </x:c>
      <x:c r="I209" s="4" t="str">
        <x:f>IFERROR(INDEX('Material routes'!$G$6:$G$1505,MATCH(V209,'Material routes'!$A$6:$A$1505,0)),"MISSING ID")</x:f>
        <x:v>Manufactured stock</x:v>
      </x:c>
      <x:c r="J209" s="4" t="str">
        <x:f>IFERROR(INDEX('Material routes'!$B$6:$B$1505,MATCH(U209,'Material routes'!$A$6:$A$1505,0)),"MISSING ID")</x:f>
        <x:v>design.t3.inlay_stock</x:v>
      </x:c>
      <x:c r="K209" s="4" t="str">
        <x:f>IFERROR(INDEX('Crafting recipes'!$C$6:$C$1005,MATCH(J209,'Crafting recipes'!$A$6:$A$1005,0)),"MISSING ID")</x:f>
        <x:v>Material refinement</x:v>
      </x:c>
      <x:c r="L209" s="4" t="str">
        <x:f>IFERROR(INDEX('Material routes'!$K$6:$K$1505,MATCH(U209,'Material routes'!$A$6:$A$1505,0)),"MISSING ID")</x:f>
        <x:v>Proposal</x:v>
      </x:c>
      <x:c r="M209" s="4" t="str">
        <x:f>IFERROR(INDEX('Material routes'!$M$6:$M$1505,MATCH(U209,'Material routes'!$A$6:$A$1505,0)),"MISSING ID")</x:f>
        <x:v>Partial proposal</x:v>
      </x:c>
      <x:c r="N209" s="4" t="str">
        <x:f>IF(IFERROR(INDEX('Material routes'!$I$6:$I$1005,MATCH(U209,'Material routes'!$A$6:$A$1005,0)),"MISSING ID")=0,"",IFERROR(INDEX('Material routes'!$I$6:$I$1005,MATCH(U209,'Material routes'!$A$6:$A$1005,0)),"MISSING ID"))</x:f>
      </x:c>
      <x:c r="O209" s="4" t="str">
        <x:f>IFERROR(INDEX('Material routes'!$J$6:$J$1505,MATCH(U209,'Material routes'!$A$6:$A$1505,0)),"MISSING ID")</x:f>
        <x:v>Unspecified</x:v>
      </x:c>
      <x:c r="P209" s="4" t="str">
        <x:f>IF(IFERROR(INDEX('Material routes'!$I$6:$I$1005,MATCH(V209,'Material routes'!$A$6:$A$1005,0)),"MISSING ID")=0,"",IFERROR(INDEX('Material routes'!$I$6:$I$1005,MATCH(V209,'Material routes'!$A$6:$A$1005,0)),"MISSING ID"))</x:f>
      </x:c>
      <x:c r="Q209" s="4" t="str">
        <x:f>IFERROR(INDEX('Material routes'!$J$6:$J$1505,MATCH(V209,'Material routes'!$A$6:$A$1505,0)),"MISSING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routes'!$D$6:$D$1505,MATCH(U209,'Material routes'!$A$6:$A$1505,0)),"MISSING ID")</x:f>
        <x:v>author.metallurgy.steel_stock</x:v>
      </x:c>
      <x:c r="T209" s="4" t="str">
        <x:f>IFERROR(INDEX('Material routes'!$D$6:$D$1505,MATCH(V209,'Material routes'!$A$6:$A$1505,0)),"MISSING ID")</x:f>
        <x:v>proposal.t3.inlay_stock</x:v>
      </x:c>
      <x:c r="U209" s="4" t="str">
        <x:v>design.t3.inlay_stock.in.2</x:v>
      </x:c>
      <x:c r="V209" s="4" t="str">
        <x:v>design.t3.inlay_stock.out</x:v>
      </x:c>
    </x:row>
    <x:row r="210" ht="115" customHeight="1">
      <x:c r="A210" s="4" t="str">
        <x:f>IFERROR(INDEX('Material routes'!$E$6:$E$1505,MATCH(U210,'Material routes'!$A$6:$A$1505,0)),"MISSING ID")</x:f>
        <x:v>Filled shell-binding compound</x:v>
      </x:c>
      <x:c r="B210" s="4" t="str">
        <x:f>IFERROR(INDEX('Material routes'!$F$6:$F$1505,MATCH(U210,'Material routes'!$A$6:$A$1505,0)),"MISSING ID")</x:f>
        <x:v>T2</x:v>
      </x:c>
      <x:c r="C210" s="4" t="str">
        <x:f>IFERROR(INDEX('Material routes'!$H$6:$H$1505,MATCH(U210,'Material routes'!$A$6:$A$1505,0)),"MISSING ID")</x:f>
        <x:v>Chemical material</x:v>
      </x:c>
      <x:c r="D210" s="4" t="str">
        <x:f>IFERROR(INDEX('Material routes'!$G$6:$G$1505,MATCH(U210,'Material routes'!$A$6:$A$1505,0)),"MISSING ID")</x:f>
        <x:v>Processing agents</x:v>
      </x:c>
      <x:c r="E210" s="4" t="str">
        <x:f>IFERROR(INDEX('Material routes'!$C$6:$C$1505,MATCH(U210,'Material routes'!$A$6:$A$1505,0)),"MISSING ID")</x:f>
        <x:v>Ingredient candidate</x:v>
      </x:c>
      <x:c r="F210" s="4" t="str">
        <x:f>IFERROR(INDEX('Material routes'!$E$6:$E$1505,MATCH(V210,'Material routes'!$A$6:$A$1505,0)),"MISSING ID")</x:f>
        <x:v>Gem-inlaid metal panel blanks</x:v>
      </x:c>
      <x:c r="G210" s="4" t="str">
        <x:f>IFERROR(INDEX('Material routes'!$F$6:$F$1505,MATCH(V210,'Material routes'!$A$6:$A$1505,0)),"MISSING ID")</x:f>
        <x:v>T3</x:v>
      </x:c>
      <x:c r="H210" s="4" t="str">
        <x:f>IFERROR(INDEX('Material routes'!$H$6:$H$1505,MATCH(V210,'Material routes'!$A$6:$A$1505,0)),"MISSING ID")</x:f>
        <x:v>Processed material</x:v>
      </x:c>
      <x:c r="I210" s="4" t="str">
        <x:f>IFERROR(INDEX('Material routes'!$G$6:$G$1505,MATCH(V210,'Material routes'!$A$6:$A$1505,0)),"MISSING ID")</x:f>
        <x:v>Manufactured stock</x:v>
      </x:c>
      <x:c r="J210" s="4" t="str">
        <x:f>IFERROR(INDEX('Material routes'!$B$6:$B$1505,MATCH(U210,'Material routes'!$A$6:$A$1505,0)),"MISSING ID")</x:f>
        <x:v>design.t3.inlay_stock</x:v>
      </x:c>
      <x:c r="K210" s="4" t="str">
        <x:f>IFERROR(INDEX('Crafting recipes'!$C$6:$C$1005,MATCH(J210,'Crafting recipes'!$A$6:$A$1005,0)),"MISSING ID")</x:f>
        <x:v>Material refinement</x:v>
      </x:c>
      <x:c r="L210" s="4" t="str">
        <x:f>IFERROR(INDEX('Material routes'!$K$6:$K$1505,MATCH(U210,'Material routes'!$A$6:$A$1505,0)),"MISSING ID")</x:f>
        <x:v>Proposal</x:v>
      </x:c>
      <x:c r="M210" s="4" t="str">
        <x:f>IFERROR(INDEX('Material routes'!$M$6:$M$1505,MATCH(U210,'Material routes'!$A$6:$A$1505,0)),"MISSING ID")</x:f>
        <x:v>Partial proposal</x:v>
      </x:c>
      <x:c r="N210" s="4" t="str">
        <x:f>IF(IFERROR(INDEX('Material routes'!$I$6:$I$1005,MATCH(U210,'Material routes'!$A$6:$A$1005,0)),"MISSING ID")=0,"",IFERROR(INDEX('Material routes'!$I$6:$I$1005,MATCH(U210,'Material routes'!$A$6:$A$1005,0)),"MISSING ID"))</x:f>
      </x:c>
      <x:c r="O210" s="4" t="str">
        <x:f>IFERROR(INDEX('Material routes'!$J$6:$J$1505,MATCH(U210,'Material routes'!$A$6:$A$1505,0)),"MISSING ID")</x:f>
        <x:v>Unspecified</x:v>
      </x:c>
      <x:c r="P210" s="4" t="str">
        <x:f>IF(IFERROR(INDEX('Material routes'!$I$6:$I$1005,MATCH(V210,'Material routes'!$A$6:$A$1005,0)),"MISSING ID")=0,"",IFERROR(INDEX('Material routes'!$I$6:$I$1005,MATCH(V210,'Material routes'!$A$6:$A$1005,0)),"MISSING ID"))</x:f>
      </x:c>
      <x:c r="Q210" s="4" t="str">
        <x:f>IFERROR(INDEX('Material routes'!$J$6:$J$1505,MATCH(V210,'Material routes'!$A$6:$A$1505,0)),"MISSING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routes'!$D$6:$D$1505,MATCH(U210,'Material routes'!$A$6:$A$1505,0)),"MISSING ID")</x:f>
        <x:v>proposal.branch.filled_binder</x:v>
      </x:c>
      <x:c r="T210" s="4" t="str">
        <x:f>IFERROR(INDEX('Material routes'!$D$6:$D$1505,MATCH(V210,'Material routes'!$A$6:$A$1505,0)),"MISSING ID")</x:f>
        <x:v>proposal.t3.inlay_stock</x:v>
      </x:c>
      <x:c r="U210" s="4" t="str">
        <x:v>design.t3.inlay_stock.in.3</x:v>
      </x:c>
      <x:c r="V210" s="4" t="str">
        <x:v>design.t3.inlay_stock.out</x:v>
      </x:c>
    </x:row>
    <x:row r="211" ht="115" customHeight="1">
      <x:c r="A211" s="4" t="str">
        <x:f>IFERROR(INDEX('Material routes'!$E$6:$E$1505,MATCH(U211,'Material routes'!$A$6:$A$1505,0)),"MISSING ID")</x:f>
        <x:v>Tuned stone stock</x:v>
      </x:c>
      <x:c r="B211" s="4" t="str">
        <x:f>IFERROR(INDEX('Material routes'!$F$6:$F$1505,MATCH(U211,'Material routes'!$A$6:$A$1505,0)),"MISSING ID")</x:f>
        <x:v>T2</x:v>
      </x:c>
      <x:c r="C211" s="4" t="str">
        <x:f>IFERROR(INDEX('Material routes'!$H$6:$H$1505,MATCH(U211,'Material routes'!$A$6:$A$1505,0)),"MISSING ID")</x:f>
        <x:v>Processed material</x:v>
      </x:c>
      <x:c r="D211" s="4" t="str">
        <x:f>IFERROR(INDEX('Material routes'!$G$6:$G$1505,MATCH(U211,'Material routes'!$A$6:$A$1505,0)),"MISSING ID")</x:f>
        <x:v>Manufactured stock</x:v>
      </x:c>
      <x:c r="E211" s="4" t="str">
        <x:f>IFERROR(INDEX('Material routes'!$C$6:$C$1505,MATCH(U211,'Material routes'!$A$6:$A$1505,0)),"MISSING ID")</x:f>
        <x:v>Ingredient candidate</x:v>
      </x:c>
      <x:c r="F211" s="4" t="str">
        <x:f>IFERROR(INDEX('Material routes'!$E$6:$E$1505,MATCH(V211,'Material routes'!$A$6:$A$1505,0)),"MISSING ID")</x:f>
        <x:v>Mounted tuned-stone inserts</x:v>
      </x:c>
      <x:c r="G211" s="4" t="str">
        <x:f>IFERROR(INDEX('Material routes'!$F$6:$F$1505,MATCH(V211,'Material routes'!$A$6:$A$1505,0)),"MISSING ID")</x:f>
        <x:v>T3</x:v>
      </x:c>
      <x:c r="H211" s="4" t="str">
        <x:f>IFERROR(INDEX('Material routes'!$H$6:$H$1505,MATCH(V211,'Material routes'!$A$6:$A$1505,0)),"MISSING ID")</x:f>
        <x:v>Crafting component</x:v>
      </x:c>
      <x:c r="I211" s="4" t="str">
        <x:f>IFERROR(INDEX('Material routes'!$G$6:$G$1505,MATCH(V211,'Material routes'!$A$6:$A$1505,0)),"MISSING ID")</x:f>
        <x:v>Crafting components</x:v>
      </x:c>
      <x:c r="J211" s="4" t="str">
        <x:f>IFERROR(INDEX('Material routes'!$B$6:$B$1505,MATCH(U211,'Material routes'!$A$6:$A$1505,0)),"MISSING ID")</x:f>
        <x:v>design.t3.tuned_insert</x:v>
      </x:c>
      <x:c r="K211" s="4" t="str">
        <x:f>IFERROR(INDEX('Crafting recipes'!$C$6:$C$1005,MATCH(J211,'Crafting recipes'!$A$6:$A$1005,0)),"MISSING ID")</x:f>
        <x:v>Material refinement</x:v>
      </x:c>
      <x:c r="L211" s="4" t="str">
        <x:f>IFERROR(INDEX('Material routes'!$K$6:$K$1505,MATCH(U211,'Material routes'!$A$6:$A$1505,0)),"MISSING ID")</x:f>
        <x:v>Proposal</x:v>
      </x:c>
      <x:c r="M211" s="4" t="str">
        <x:f>IFERROR(INDEX('Material routes'!$M$6:$M$1505,MATCH(U211,'Material routes'!$A$6:$A$1505,0)),"MISSING ID")</x:f>
        <x:v>Partial proposal</x:v>
      </x:c>
      <x:c r="N211" s="4" t="str">
        <x:f>IF(IFERROR(INDEX('Material routes'!$I$6:$I$1005,MATCH(U211,'Material routes'!$A$6:$A$1005,0)),"MISSING ID")=0,"",IFERROR(INDEX('Material routes'!$I$6:$I$1005,MATCH(U211,'Material routes'!$A$6:$A$1005,0)),"MISSING ID"))</x:f>
      </x:c>
      <x:c r="O211" s="4" t="str">
        <x:f>IFERROR(INDEX('Material routes'!$J$6:$J$1505,MATCH(U211,'Material routes'!$A$6:$A$1505,0)),"MISSING ID")</x:f>
        <x:v>Unspecified</x:v>
      </x:c>
      <x:c r="P211" s="4" t="str">
        <x:f>IF(IFERROR(INDEX('Material routes'!$I$6:$I$1005,MATCH(V211,'Material routes'!$A$6:$A$1005,0)),"MISSING ID")=0,"",IFERROR(INDEX('Material routes'!$I$6:$I$1005,MATCH(V211,'Material routes'!$A$6:$A$1005,0)),"MISSING ID"))</x:f>
      </x:c>
      <x:c r="Q211" s="4" t="str">
        <x:f>IFERROR(INDEX('Material routes'!$J$6:$J$1505,MATCH(V211,'Material routes'!$A$6:$A$1505,0)),"MISSING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routes'!$D$6:$D$1505,MATCH(U211,'Material routes'!$A$6:$A$1505,0)),"MISSING ID")</x:f>
        <x:v>proposal.branch.tuned_stone</x:v>
      </x:c>
      <x:c r="T211" s="4" t="str">
        <x:f>IFERROR(INDEX('Material routes'!$D$6:$D$1505,MATCH(V211,'Material routes'!$A$6:$A$1505,0)),"MISSING ID")</x:f>
        <x:v>proposal.t3.tuned_insert</x:v>
      </x:c>
      <x:c r="U211" s="4" t="str">
        <x:v>design.t3.tuned_insert.in.1</x:v>
      </x:c>
      <x:c r="V211" s="4" t="str">
        <x:v>design.t3.tuned_insert.out</x:v>
      </x:c>
    </x:row>
    <x:row r="212" ht="115" customHeight="1">
      <x:c r="A212" s="4" t="str">
        <x:f>IFERROR(INDEX('Material routes'!$E$6:$E$1505,MATCH(U212,'Material routes'!$A$6:$A$1505,0)),"MISSING ID")</x:f>
        <x:v>Prepared bronze bearing stock</x:v>
      </x:c>
      <x:c r="B212" s="4" t="str">
        <x:f>IFERROR(INDEX('Material routes'!$F$6:$F$1505,MATCH(U212,'Material routes'!$A$6:$A$1505,0)),"MISSING ID")</x:f>
        <x:v>T2</x:v>
      </x:c>
      <x:c r="C212" s="4" t="str">
        <x:f>IFERROR(INDEX('Material routes'!$H$6:$H$1505,MATCH(U212,'Material routes'!$A$6:$A$1505,0)),"MISSING ID")</x:f>
        <x:v>Processed material</x:v>
      </x:c>
      <x:c r="D212" s="4" t="str">
        <x:f>IFERROR(INDEX('Material routes'!$G$6:$G$1505,MATCH(U212,'Material routes'!$A$6:$A$1505,0)),"MISSING ID")</x:f>
        <x:v>Manufactured stock</x:v>
      </x:c>
      <x:c r="E212" s="4" t="str">
        <x:f>IFERROR(INDEX('Material routes'!$C$6:$C$1505,MATCH(U212,'Material routes'!$A$6:$A$1505,0)),"MISSING ID")</x:f>
        <x:v>Ingredient candidate</x:v>
      </x:c>
      <x:c r="F212" s="4" t="str">
        <x:f>IFERROR(INDEX('Material routes'!$E$6:$E$1505,MATCH(V212,'Material routes'!$A$6:$A$1505,0)),"MISSING ID")</x:f>
        <x:v>Mounted tuned-stone inserts</x:v>
      </x:c>
      <x:c r="G212" s="4" t="str">
        <x:f>IFERROR(INDEX('Material routes'!$F$6:$F$1505,MATCH(V212,'Material routes'!$A$6:$A$1505,0)),"MISSING ID")</x:f>
        <x:v>T3</x:v>
      </x:c>
      <x:c r="H212" s="4" t="str">
        <x:f>IFERROR(INDEX('Material routes'!$H$6:$H$1505,MATCH(V212,'Material routes'!$A$6:$A$1505,0)),"MISSING ID")</x:f>
        <x:v>Crafting component</x:v>
      </x:c>
      <x:c r="I212" s="4" t="str">
        <x:f>IFERROR(INDEX('Material routes'!$G$6:$G$1505,MATCH(V212,'Material routes'!$A$6:$A$1505,0)),"MISSING ID")</x:f>
        <x:v>Crafting components</x:v>
      </x:c>
      <x:c r="J212" s="4" t="str">
        <x:f>IFERROR(INDEX('Material routes'!$B$6:$B$1505,MATCH(U212,'Material routes'!$A$6:$A$1505,0)),"MISSING ID")</x:f>
        <x:v>design.t3.tuned_insert</x:v>
      </x:c>
      <x:c r="K212" s="4" t="str">
        <x:f>IFERROR(INDEX('Crafting recipes'!$C$6:$C$1005,MATCH(J212,'Crafting recipes'!$A$6:$A$1005,0)),"MISSING ID")</x:f>
        <x:v>Material refinement</x:v>
      </x:c>
      <x:c r="L212" s="4" t="str">
        <x:f>IFERROR(INDEX('Material routes'!$K$6:$K$1505,MATCH(U212,'Material routes'!$A$6:$A$1505,0)),"MISSING ID")</x:f>
        <x:v>Proposal</x:v>
      </x:c>
      <x:c r="M212" s="4" t="str">
        <x:f>IFERROR(INDEX('Material routes'!$M$6:$M$1505,MATCH(U212,'Material routes'!$A$6:$A$1505,0)),"MISSING ID")</x:f>
        <x:v>Partial proposal</x:v>
      </x:c>
      <x:c r="N212" s="4" t="str">
        <x:f>IF(IFERROR(INDEX('Material routes'!$I$6:$I$1005,MATCH(U212,'Material routes'!$A$6:$A$1005,0)),"MISSING ID")=0,"",IFERROR(INDEX('Material routes'!$I$6:$I$1005,MATCH(U212,'Material routes'!$A$6:$A$1005,0)),"MISSING ID"))</x:f>
      </x:c>
      <x:c r="O212" s="4" t="str">
        <x:f>IFERROR(INDEX('Material routes'!$J$6:$J$1505,MATCH(U212,'Material routes'!$A$6:$A$1505,0)),"MISSING ID")</x:f>
        <x:v>Unspecified</x:v>
      </x:c>
      <x:c r="P212" s="4" t="str">
        <x:f>IF(IFERROR(INDEX('Material routes'!$I$6:$I$1005,MATCH(V212,'Material routes'!$A$6:$A$1005,0)),"MISSING ID")=0,"",IFERROR(INDEX('Material routes'!$I$6:$I$1005,MATCH(V212,'Material routes'!$A$6:$A$1005,0)),"MISSING ID"))</x:f>
      </x:c>
      <x:c r="Q212" s="4" t="str">
        <x:f>IFERROR(INDEX('Material routes'!$J$6:$J$1505,MATCH(V212,'Material routes'!$A$6:$A$1505,0)),"MISSING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routes'!$D$6:$D$1505,MATCH(U212,'Material routes'!$A$6:$A$1505,0)),"MISSING ID")</x:f>
        <x:v>proposal.branch.bearing_bronze</x:v>
      </x:c>
      <x:c r="T212" s="4" t="str">
        <x:f>IFERROR(INDEX('Material routes'!$D$6:$D$1505,MATCH(V212,'Material routes'!$A$6:$A$1505,0)),"MISSING ID")</x:f>
        <x:v>proposal.t3.tuned_insert</x:v>
      </x:c>
      <x:c r="U212" s="4" t="str">
        <x:v>design.t3.tuned_insert.in.2</x:v>
      </x:c>
      <x:c r="V212" s="4" t="str">
        <x:v>design.t3.tuned_insert.out</x:v>
      </x:c>
    </x:row>
    <x:row r="213" ht="115" customHeight="1">
      <x:c r="A213" s="4" t="str">
        <x:f>IFERROR(INDEX('Material routes'!$E$6:$E$1505,MATCH(U213,'Material routes'!$A$6:$A$1505,0)),"MISSING ID")</x:f>
        <x:v>Shell laminate</x:v>
      </x:c>
      <x:c r="B213" s="4" t="str">
        <x:f>IFERROR(INDEX('Material routes'!$F$6:$F$1505,MATCH(U213,'Material routes'!$A$6:$A$1505,0)),"MISSING ID")</x:f>
        <x:v>T2</x:v>
      </x:c>
      <x:c r="C213" s="4" t="str">
        <x:f>IFERROR(INDEX('Material routes'!$H$6:$H$1505,MATCH(U213,'Material routes'!$A$6:$A$1505,0)),"MISSING ID")</x:f>
        <x:v>Crafting component</x:v>
      </x:c>
      <x:c r="D213" s="4" t="str">
        <x:f>IFERROR(INDEX('Material routes'!$G$6:$G$1505,MATCH(U213,'Material routes'!$A$6:$A$1505,0)),"MISSING ID")</x:f>
        <x:v>Crafting components</x:v>
      </x:c>
      <x:c r="E213" s="4" t="str">
        <x:f>IFERROR(INDEX('Material routes'!$C$6:$C$1505,MATCH(U213,'Material routes'!$A$6:$A$1505,0)),"MISSING ID")</x:f>
        <x:v>Ingredient candidate</x:v>
      </x:c>
      <x:c r="F213" s="4" t="str">
        <x:f>IFERROR(INDEX('Material routes'!$E$6:$E$1505,MATCH(V213,'Material routes'!$A$6:$A$1505,0)),"MISSING ID")</x:f>
        <x:v>Hinged shell-panel sets</x:v>
      </x:c>
      <x:c r="G213" s="4" t="str">
        <x:f>IFERROR(INDEX('Material routes'!$F$6:$F$1505,MATCH(V213,'Material routes'!$A$6:$A$1505,0)),"MISSING ID")</x:f>
        <x:v>T3</x:v>
      </x:c>
      <x:c r="H213" s="4" t="str">
        <x:f>IFERROR(INDEX('Material routes'!$H$6:$H$1505,MATCH(V213,'Material routes'!$A$6:$A$1505,0)),"MISSING ID")</x:f>
        <x:v>Crafting component</x:v>
      </x:c>
      <x:c r="I213" s="4" t="str">
        <x:f>IFERROR(INDEX('Material routes'!$G$6:$G$1505,MATCH(V213,'Material routes'!$A$6:$A$1505,0)),"MISSING ID")</x:f>
        <x:v>Crafting components</x:v>
      </x:c>
      <x:c r="J213" s="4" t="str">
        <x:f>IFERROR(INDEX('Material routes'!$B$6:$B$1505,MATCH(U213,'Material routes'!$A$6:$A$1505,0)),"MISSING ID")</x:f>
        <x:v>design.t3.hinged_shell</x:v>
      </x:c>
      <x:c r="K213" s="4" t="str">
        <x:f>IFERROR(INDEX('Crafting recipes'!$C$6:$C$1005,MATCH(J213,'Crafting recipes'!$A$6:$A$1005,0)),"MISSING ID")</x:f>
        <x:v>Material refinement</x:v>
      </x:c>
      <x:c r="L213" s="4" t="str">
        <x:f>IFERROR(INDEX('Material routes'!$K$6:$K$1505,MATCH(U213,'Material routes'!$A$6:$A$1505,0)),"MISSING ID")</x:f>
        <x:v>Proposal</x:v>
      </x:c>
      <x:c r="M213" s="4" t="str">
        <x:f>IFERROR(INDEX('Material routes'!$M$6:$M$1505,MATCH(U213,'Material routes'!$A$6:$A$1505,0)),"MISSING ID")</x:f>
        <x:v>Partial proposal</x:v>
      </x:c>
      <x:c r="N213" s="4" t="str">
        <x:f>IF(IFERROR(INDEX('Material routes'!$I$6:$I$1005,MATCH(U213,'Material routes'!$A$6:$A$1005,0)),"MISSING ID")=0,"",IFERROR(INDEX('Material routes'!$I$6:$I$1005,MATCH(U213,'Material routes'!$A$6:$A$1005,0)),"MISSING ID"))</x:f>
      </x:c>
      <x:c r="O213" s="4" t="str">
        <x:f>IFERROR(INDEX('Material routes'!$J$6:$J$1505,MATCH(U213,'Material routes'!$A$6:$A$1505,0)),"MISSING ID")</x:f>
        <x:v>Unspecified</x:v>
      </x:c>
      <x:c r="P213" s="4" t="str">
        <x:f>IF(IFERROR(INDEX('Material routes'!$I$6:$I$1005,MATCH(V213,'Material routes'!$A$6:$A$1005,0)),"MISSING ID")=0,"",IFERROR(INDEX('Material routes'!$I$6:$I$1005,MATCH(V213,'Material routes'!$A$6:$A$1005,0)),"MISSING ID"))</x:f>
      </x:c>
      <x:c r="Q213" s="4" t="str">
        <x:f>IFERROR(INDEX('Material routes'!$J$6:$J$1505,MATCH(V213,'Material routes'!$A$6:$A$1505,0)),"MISSING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routes'!$D$6:$D$1505,MATCH(U213,'Material routes'!$A$6:$A$1505,0)),"MISSING ID")</x:f>
        <x:v>proposal.bio.laminate</x:v>
      </x:c>
      <x:c r="T213" s="4" t="str">
        <x:f>IFERROR(INDEX('Material routes'!$D$6:$D$1505,MATCH(V213,'Material routes'!$A$6:$A$1505,0)),"MISSING ID")</x:f>
        <x:v>proposal.t3.hinged_shell</x:v>
      </x:c>
      <x:c r="U213" s="4" t="str">
        <x:v>design.t3.hinged_shell.in.1</x:v>
      </x:c>
      <x:c r="V213" s="4" t="str">
        <x:v>design.t3.hinged_shell.out</x:v>
      </x:c>
    </x:row>
    <x:row r="214" ht="115" customHeight="1">
      <x:c r="A214" s="4" t="str">
        <x:f>IFERROR(INDEX('Material routes'!$E$6:$E$1505,MATCH(U214,'Material routes'!$A$6:$A$1505,0)),"MISSING ID")</x:f>
        <x:v>Prepared bronze bearing stock</x:v>
      </x:c>
      <x:c r="B214" s="4" t="str">
        <x:f>IFERROR(INDEX('Material routes'!$F$6:$F$1505,MATCH(U214,'Material routes'!$A$6:$A$1505,0)),"MISSING ID")</x:f>
        <x:v>T2</x:v>
      </x:c>
      <x:c r="C214" s="4" t="str">
        <x:f>IFERROR(INDEX('Material routes'!$H$6:$H$1505,MATCH(U214,'Material routes'!$A$6:$A$1505,0)),"MISSING ID")</x:f>
        <x:v>Processed material</x:v>
      </x:c>
      <x:c r="D214" s="4" t="str">
        <x:f>IFERROR(INDEX('Material routes'!$G$6:$G$1505,MATCH(U214,'Material routes'!$A$6:$A$1505,0)),"MISSING ID")</x:f>
        <x:v>Manufactured stock</x:v>
      </x:c>
      <x:c r="E214" s="4" t="str">
        <x:f>IFERROR(INDEX('Material routes'!$C$6:$C$1505,MATCH(U214,'Material routes'!$A$6:$A$1505,0)),"MISSING ID")</x:f>
        <x:v>Ingredient candidate</x:v>
      </x:c>
      <x:c r="F214" s="4" t="str">
        <x:f>IFERROR(INDEX('Material routes'!$E$6:$E$1505,MATCH(V214,'Material routes'!$A$6:$A$1505,0)),"MISSING ID")</x:f>
        <x:v>Hinged shell-panel sets</x:v>
      </x:c>
      <x:c r="G214" s="4" t="str">
        <x:f>IFERROR(INDEX('Material routes'!$F$6:$F$1505,MATCH(V214,'Material routes'!$A$6:$A$1505,0)),"MISSING ID")</x:f>
        <x:v>T3</x:v>
      </x:c>
      <x:c r="H214" s="4" t="str">
        <x:f>IFERROR(INDEX('Material routes'!$H$6:$H$1505,MATCH(V214,'Material routes'!$A$6:$A$1505,0)),"MISSING ID")</x:f>
        <x:v>Crafting component</x:v>
      </x:c>
      <x:c r="I214" s="4" t="str">
        <x:f>IFERROR(INDEX('Material routes'!$G$6:$G$1505,MATCH(V214,'Material routes'!$A$6:$A$1505,0)),"MISSING ID")</x:f>
        <x:v>Crafting components</x:v>
      </x:c>
      <x:c r="J214" s="4" t="str">
        <x:f>IFERROR(INDEX('Material routes'!$B$6:$B$1505,MATCH(U214,'Material routes'!$A$6:$A$1505,0)),"MISSING ID")</x:f>
        <x:v>design.t3.hinged_shell</x:v>
      </x:c>
      <x:c r="K214" s="4" t="str">
        <x:f>IFERROR(INDEX('Crafting recipes'!$C$6:$C$1005,MATCH(J214,'Crafting recipes'!$A$6:$A$1005,0)),"MISSING ID")</x:f>
        <x:v>Material refinement</x:v>
      </x:c>
      <x:c r="L214" s="4" t="str">
        <x:f>IFERROR(INDEX('Material routes'!$K$6:$K$1505,MATCH(U214,'Material routes'!$A$6:$A$1505,0)),"MISSING ID")</x:f>
        <x:v>Proposal</x:v>
      </x:c>
      <x:c r="M214" s="4" t="str">
        <x:f>IFERROR(INDEX('Material routes'!$M$6:$M$1505,MATCH(U214,'Material routes'!$A$6:$A$1505,0)),"MISSING ID")</x:f>
        <x:v>Partial proposal</x:v>
      </x:c>
      <x:c r="N214" s="4" t="str">
        <x:f>IF(IFERROR(INDEX('Material routes'!$I$6:$I$1005,MATCH(U214,'Material routes'!$A$6:$A$1005,0)),"MISSING ID")=0,"",IFERROR(INDEX('Material routes'!$I$6:$I$1005,MATCH(U214,'Material routes'!$A$6:$A$1005,0)),"MISSING ID"))</x:f>
      </x:c>
      <x:c r="O214" s="4" t="str">
        <x:f>IFERROR(INDEX('Material routes'!$J$6:$J$1505,MATCH(U214,'Material routes'!$A$6:$A$1505,0)),"MISSING ID")</x:f>
        <x:v>Unspecified</x:v>
      </x:c>
      <x:c r="P214" s="4" t="str">
        <x:f>IF(IFERROR(INDEX('Material routes'!$I$6:$I$1005,MATCH(V214,'Material routes'!$A$6:$A$1005,0)),"MISSING ID")=0,"",IFERROR(INDEX('Material routes'!$I$6:$I$1005,MATCH(V214,'Material routes'!$A$6:$A$1005,0)),"MISSING ID"))</x:f>
      </x:c>
      <x:c r="Q214" s="4" t="str">
        <x:f>IFERROR(INDEX('Material routes'!$J$6:$J$1505,MATCH(V214,'Material routes'!$A$6:$A$1505,0)),"MISSING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routes'!$D$6:$D$1505,MATCH(U214,'Material routes'!$A$6:$A$1505,0)),"MISSING ID")</x:f>
        <x:v>proposal.branch.bearing_bronze</x:v>
      </x:c>
      <x:c r="T214" s="4" t="str">
        <x:f>IFERROR(INDEX('Material routes'!$D$6:$D$1505,MATCH(V214,'Material routes'!$A$6:$A$1505,0)),"MISSING ID")</x:f>
        <x:v>proposal.t3.hinged_shell</x:v>
      </x:c>
      <x:c r="U214" s="4" t="str">
        <x:v>design.t3.hinged_shell.in.2</x:v>
      </x:c>
      <x:c r="V214" s="4" t="str">
        <x:v>design.t3.hinged_shell.out</x:v>
      </x:c>
    </x:row>
    <x:row r="215" ht="115" customHeight="1">
      <x:c r="A215" s="4" t="str">
        <x:f>IFERROR(INDEX('Material routes'!$E$6:$E$1505,MATCH(U215,'Material routes'!$A$6:$A$1505,0)),"MISSING ID")</x:f>
        <x:v>Filled shell-binding compound</x:v>
      </x:c>
      <x:c r="B215" s="4" t="str">
        <x:f>IFERROR(INDEX('Material routes'!$F$6:$F$1505,MATCH(U215,'Material routes'!$A$6:$A$1505,0)),"MISSING ID")</x:f>
        <x:v>T2</x:v>
      </x:c>
      <x:c r="C215" s="4" t="str">
        <x:f>IFERROR(INDEX('Material routes'!$H$6:$H$1505,MATCH(U215,'Material routes'!$A$6:$A$1505,0)),"MISSING ID")</x:f>
        <x:v>Chemical material</x:v>
      </x:c>
      <x:c r="D215" s="4" t="str">
        <x:f>IFERROR(INDEX('Material routes'!$G$6:$G$1505,MATCH(U215,'Material routes'!$A$6:$A$1505,0)),"MISSING ID")</x:f>
        <x:v>Processing agents</x:v>
      </x:c>
      <x:c r="E215" s="4" t="str">
        <x:f>IFERROR(INDEX('Material routes'!$C$6:$C$1505,MATCH(U215,'Material routes'!$A$6:$A$1505,0)),"MISSING ID")</x:f>
        <x:v>Ingredient candidate</x:v>
      </x:c>
      <x:c r="F215" s="4" t="str">
        <x:f>IFERROR(INDEX('Material routes'!$E$6:$E$1505,MATCH(V215,'Material routes'!$A$6:$A$1505,0)),"MISSING ID")</x:f>
        <x:v>Hinged shell-panel sets</x:v>
      </x:c>
      <x:c r="G215" s="4" t="str">
        <x:f>IFERROR(INDEX('Material routes'!$F$6:$F$1505,MATCH(V215,'Material routes'!$A$6:$A$1505,0)),"MISSING ID")</x:f>
        <x:v>T3</x:v>
      </x:c>
      <x:c r="H215" s="4" t="str">
        <x:f>IFERROR(INDEX('Material routes'!$H$6:$H$1505,MATCH(V215,'Material routes'!$A$6:$A$1505,0)),"MISSING ID")</x:f>
        <x:v>Crafting component</x:v>
      </x:c>
      <x:c r="I215" s="4" t="str">
        <x:f>IFERROR(INDEX('Material routes'!$G$6:$G$1505,MATCH(V215,'Material routes'!$A$6:$A$1505,0)),"MISSING ID")</x:f>
        <x:v>Crafting components</x:v>
      </x:c>
      <x:c r="J215" s="4" t="str">
        <x:f>IFERROR(INDEX('Material routes'!$B$6:$B$1505,MATCH(U215,'Material routes'!$A$6:$A$1505,0)),"MISSING ID")</x:f>
        <x:v>design.t3.hinged_shell</x:v>
      </x:c>
      <x:c r="K215" s="4" t="str">
        <x:f>IFERROR(INDEX('Crafting recipes'!$C$6:$C$1005,MATCH(J215,'Crafting recipes'!$A$6:$A$1005,0)),"MISSING ID")</x:f>
        <x:v>Material refinement</x:v>
      </x:c>
      <x:c r="L215" s="4" t="str">
        <x:f>IFERROR(INDEX('Material routes'!$K$6:$K$1505,MATCH(U215,'Material routes'!$A$6:$A$1505,0)),"MISSING ID")</x:f>
        <x:v>Proposal</x:v>
      </x:c>
      <x:c r="M215" s="4" t="str">
        <x:f>IFERROR(INDEX('Material routes'!$M$6:$M$1505,MATCH(U215,'Material routes'!$A$6:$A$1505,0)),"MISSING ID")</x:f>
        <x:v>Partial proposal</x:v>
      </x:c>
      <x:c r="N215" s="4" t="str">
        <x:f>IF(IFERROR(INDEX('Material routes'!$I$6:$I$1005,MATCH(U215,'Material routes'!$A$6:$A$1005,0)),"MISSING ID")=0,"",IFERROR(INDEX('Material routes'!$I$6:$I$1005,MATCH(U215,'Material routes'!$A$6:$A$1005,0)),"MISSING ID"))</x:f>
      </x:c>
      <x:c r="O215" s="4" t="str">
        <x:f>IFERROR(INDEX('Material routes'!$J$6:$J$1505,MATCH(U215,'Material routes'!$A$6:$A$1505,0)),"MISSING ID")</x:f>
        <x:v>Unspecified</x:v>
      </x:c>
      <x:c r="P215" s="4" t="str">
        <x:f>IF(IFERROR(INDEX('Material routes'!$I$6:$I$1005,MATCH(V215,'Material routes'!$A$6:$A$1005,0)),"MISSING ID")=0,"",IFERROR(INDEX('Material routes'!$I$6:$I$1005,MATCH(V215,'Material routes'!$A$6:$A$1005,0)),"MISSING ID"))</x:f>
      </x:c>
      <x:c r="Q215" s="4" t="str">
        <x:f>IFERROR(INDEX('Material routes'!$J$6:$J$1505,MATCH(V215,'Material routes'!$A$6:$A$1505,0)),"MISSING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routes'!$D$6:$D$1505,MATCH(U215,'Material routes'!$A$6:$A$1505,0)),"MISSING ID")</x:f>
        <x:v>proposal.branch.filled_binder</x:v>
      </x:c>
      <x:c r="T215" s="4" t="str">
        <x:f>IFERROR(INDEX('Material routes'!$D$6:$D$1505,MATCH(V215,'Material routes'!$A$6:$A$1505,0)),"MISSING ID")</x:f>
        <x:v>proposal.t3.hinged_shell</x:v>
      </x:c>
      <x:c r="U215" s="4" t="str">
        <x:v>design.t3.hinged_shell.in.3</x:v>
      </x:c>
      <x:c r="V215" s="4" t="str">
        <x:v>design.t3.hinged_shell.out</x:v>
      </x:c>
    </x:row>
    <x:row r="216" ht="115" customHeight="1">
      <x:c r="A216" s="4" t="str">
        <x:f>IFERROR(INDEX('Material routes'!$E$6:$E$1505,MATCH(U216,'Material routes'!$A$6:$A$1505,0)),"MISSING ID")</x:f>
        <x:v>Formed opaque glass sheet</x:v>
      </x:c>
      <x:c r="B216" s="4" t="str">
        <x:f>IFERROR(INDEX('Material routes'!$F$6:$F$1505,MATCH(U216,'Material routes'!$A$6:$A$1505,0)),"MISSING ID")</x:f>
        <x:v>T2</x:v>
      </x:c>
      <x:c r="C216" s="4" t="str">
        <x:f>IFERROR(INDEX('Material routes'!$H$6:$H$1505,MATCH(U216,'Material routes'!$A$6:$A$1505,0)),"MISSING ID")</x:f>
        <x:v>Processed material</x:v>
      </x:c>
      <x:c r="D216" s="4" t="str">
        <x:f>IFERROR(INDEX('Material routes'!$G$6:$G$1505,MATCH(U216,'Material routes'!$A$6:$A$1505,0)),"MISSING ID")</x:f>
        <x:v>Manufactured stock</x:v>
      </x:c>
      <x:c r="E216" s="4" t="str">
        <x:f>IFERROR(INDEX('Material routes'!$C$6:$C$1505,MATCH(U216,'Material routes'!$A$6:$A$1505,0)),"MISSING ID")</x:f>
        <x:v>Ingredient candidate</x:v>
      </x:c>
      <x:c r="F216" s="4" t="str">
        <x:f>IFERROR(INDEX('Material routes'!$E$6:$E$1505,MATCH(V216,'Material routes'!$A$6:$A$1505,0)),"MISSING ID")</x:f>
        <x:v>Bonded glass-ceramic lining stock</x:v>
      </x:c>
      <x:c r="G216" s="4" t="str">
        <x:f>IFERROR(INDEX('Material routes'!$F$6:$F$1505,MATCH(V216,'Material routes'!$A$6:$A$1505,0)),"MISSING ID")</x:f>
        <x:v>T3</x:v>
      </x:c>
      <x:c r="H216" s="4" t="str">
        <x:f>IFERROR(INDEX('Material routes'!$H$6:$H$1505,MATCH(V216,'Material routes'!$A$6:$A$1505,0)),"MISSING ID")</x:f>
        <x:v>Processed material</x:v>
      </x:c>
      <x:c r="I216" s="4" t="str">
        <x:f>IFERROR(INDEX('Material routes'!$G$6:$G$1505,MATCH(V216,'Material routes'!$A$6:$A$1505,0)),"MISSING ID")</x:f>
        <x:v>Manufactured stock</x:v>
      </x:c>
      <x:c r="J216" s="4" t="str">
        <x:f>IFERROR(INDEX('Material routes'!$B$6:$B$1505,MATCH(U216,'Material routes'!$A$6:$A$1505,0)),"MISSING ID")</x:f>
        <x:v>design.t3.lining_stock</x:v>
      </x:c>
      <x:c r="K216" s="4" t="str">
        <x:f>IFERROR(INDEX('Crafting recipes'!$C$6:$C$1005,MATCH(J216,'Crafting recipes'!$A$6:$A$1005,0)),"MISSING ID")</x:f>
        <x:v>Material refinement</x:v>
      </x:c>
      <x:c r="L216" s="4" t="str">
        <x:f>IFERROR(INDEX('Material routes'!$K$6:$K$1505,MATCH(U216,'Material routes'!$A$6:$A$1505,0)),"MISSING ID")</x:f>
        <x:v>Proposal</x:v>
      </x:c>
      <x:c r="M216" s="4" t="str">
        <x:f>IFERROR(INDEX('Material routes'!$M$6:$M$1505,MATCH(U216,'Material routes'!$A$6:$A$1505,0)),"MISSING ID")</x:f>
        <x:v>Partial proposal</x:v>
      </x:c>
      <x:c r="N216" s="4" t="str">
        <x:f>IF(IFERROR(INDEX('Material routes'!$I$6:$I$1005,MATCH(U216,'Material routes'!$A$6:$A$1005,0)),"MISSING ID")=0,"",IFERROR(INDEX('Material routes'!$I$6:$I$1005,MATCH(U216,'Material routes'!$A$6:$A$1005,0)),"MISSING ID"))</x:f>
      </x:c>
      <x:c r="O216" s="4" t="str">
        <x:f>IFERROR(INDEX('Material routes'!$J$6:$J$1505,MATCH(U216,'Material routes'!$A$6:$A$1505,0)),"MISSING ID")</x:f>
        <x:v>Unspecified</x:v>
      </x:c>
      <x:c r="P216" s="4" t="str">
        <x:f>IF(IFERROR(INDEX('Material routes'!$I$6:$I$1005,MATCH(V216,'Material routes'!$A$6:$A$1005,0)),"MISSING ID")=0,"",IFERROR(INDEX('Material routes'!$I$6:$I$1005,MATCH(V216,'Material routes'!$A$6:$A$1005,0)),"MISSING ID"))</x:f>
      </x:c>
      <x:c r="Q216" s="4" t="str">
        <x:f>IFERROR(INDEX('Material routes'!$J$6:$J$1505,MATCH(V216,'Material routes'!$A$6:$A$1505,0)),"MISSING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routes'!$D$6:$D$1505,MATCH(U216,'Material routes'!$A$6:$A$1505,0)),"MISSING ID")</x:f>
        <x:v>proposal.branch.opaque_sheet</x:v>
      </x:c>
      <x:c r="T216" s="4" t="str">
        <x:f>IFERROR(INDEX('Material routes'!$D$6:$D$1505,MATCH(V216,'Material routes'!$A$6:$A$1505,0)),"MISSING ID")</x:f>
        <x:v>proposal.t3.lining_stock</x:v>
      </x:c>
      <x:c r="U216" s="4" t="str">
        <x:v>design.t3.lining_stock.in.1</x:v>
      </x:c>
      <x:c r="V216" s="4" t="str">
        <x:v>design.t3.lining_stock.out</x:v>
      </x:c>
    </x:row>
    <x:row r="217" ht="115" customHeight="1">
      <x:c r="A217" s="4" t="str">
        <x:f>IFERROR(INDEX('Material routes'!$E$6:$E$1505,MATCH(U217,'Material routes'!$A$6:$A$1505,0)),"MISSING ID")</x:f>
        <x:v>Insulating ceramic blanks</x:v>
      </x:c>
      <x:c r="B217" s="4" t="str">
        <x:f>IFERROR(INDEX('Material routes'!$F$6:$F$1505,MATCH(U217,'Material routes'!$A$6:$A$1505,0)),"MISSING ID")</x:f>
        <x:v>T2</x:v>
      </x:c>
      <x:c r="C217" s="4" t="str">
        <x:f>IFERROR(INDEX('Material routes'!$H$6:$H$1505,MATCH(U217,'Material routes'!$A$6:$A$1505,0)),"MISSING ID")</x:f>
        <x:v>Processed material</x:v>
      </x:c>
      <x:c r="D217" s="4" t="str">
        <x:f>IFERROR(INDEX('Material routes'!$G$6:$G$1505,MATCH(U217,'Material routes'!$A$6:$A$1505,0)),"MISSING ID")</x:f>
        <x:v>Manufactured stock</x:v>
      </x:c>
      <x:c r="E217" s="4" t="str">
        <x:f>IFERROR(INDEX('Material routes'!$C$6:$C$1505,MATCH(U217,'Material routes'!$A$6:$A$1505,0)),"MISSING ID")</x:f>
        <x:v>Ingredient candidate</x:v>
      </x:c>
      <x:c r="F217" s="4" t="str">
        <x:f>IFERROR(INDEX('Material routes'!$E$6:$E$1505,MATCH(V217,'Material routes'!$A$6:$A$1505,0)),"MISSING ID")</x:f>
        <x:v>Bonded glass-ceramic lining stock</x:v>
      </x:c>
      <x:c r="G217" s="4" t="str">
        <x:f>IFERROR(INDEX('Material routes'!$F$6:$F$1505,MATCH(V217,'Material routes'!$A$6:$A$1505,0)),"MISSING ID")</x:f>
        <x:v>T3</x:v>
      </x:c>
      <x:c r="H217" s="4" t="str">
        <x:f>IFERROR(INDEX('Material routes'!$H$6:$H$1505,MATCH(V217,'Material routes'!$A$6:$A$1505,0)),"MISSING ID")</x:f>
        <x:v>Processed material</x:v>
      </x:c>
      <x:c r="I217" s="4" t="str">
        <x:f>IFERROR(INDEX('Material routes'!$G$6:$G$1505,MATCH(V217,'Material routes'!$A$6:$A$1505,0)),"MISSING ID")</x:f>
        <x:v>Manufactured stock</x:v>
      </x:c>
      <x:c r="J217" s="4" t="str">
        <x:f>IFERROR(INDEX('Material routes'!$B$6:$B$1505,MATCH(U217,'Material routes'!$A$6:$A$1505,0)),"MISSING ID")</x:f>
        <x:v>design.t3.lining_stock</x:v>
      </x:c>
      <x:c r="K217" s="4" t="str">
        <x:f>IFERROR(INDEX('Crafting recipes'!$C$6:$C$1005,MATCH(J217,'Crafting recipes'!$A$6:$A$1005,0)),"MISSING ID")</x:f>
        <x:v>Material refinement</x:v>
      </x:c>
      <x:c r="L217" s="4" t="str">
        <x:f>IFERROR(INDEX('Material routes'!$K$6:$K$1505,MATCH(U217,'Material routes'!$A$6:$A$1505,0)),"MISSING ID")</x:f>
        <x:v>Proposal</x:v>
      </x:c>
      <x:c r="M217" s="4" t="str">
        <x:f>IFERROR(INDEX('Material routes'!$M$6:$M$1505,MATCH(U217,'Material routes'!$A$6:$A$1505,0)),"MISSING ID")</x:f>
        <x:v>Partial proposal</x:v>
      </x:c>
      <x:c r="N217" s="4" t="str">
        <x:f>IF(IFERROR(INDEX('Material routes'!$I$6:$I$1005,MATCH(U217,'Material routes'!$A$6:$A$1005,0)),"MISSING ID")=0,"",IFERROR(INDEX('Material routes'!$I$6:$I$1005,MATCH(U217,'Material routes'!$A$6:$A$1005,0)),"MISSING ID"))</x:f>
      </x:c>
      <x:c r="O217" s="4" t="str">
        <x:f>IFERROR(INDEX('Material routes'!$J$6:$J$1505,MATCH(U217,'Material routes'!$A$6:$A$1505,0)),"MISSING ID")</x:f>
        <x:v>Unspecified</x:v>
      </x:c>
      <x:c r="P217" s="4" t="str">
        <x:f>IF(IFERROR(INDEX('Material routes'!$I$6:$I$1005,MATCH(V217,'Material routes'!$A$6:$A$1005,0)),"MISSING ID")=0,"",IFERROR(INDEX('Material routes'!$I$6:$I$1005,MATCH(V217,'Material routes'!$A$6:$A$1005,0)),"MISSING ID"))</x:f>
      </x:c>
      <x:c r="Q217" s="4" t="str">
        <x:f>IFERROR(INDEX('Material routes'!$J$6:$J$1505,MATCH(V217,'Material routes'!$A$6:$A$1505,0)),"MISSING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routes'!$D$6:$D$1505,MATCH(U217,'Material routes'!$A$6:$A$1505,0)),"MISSING ID")</x:f>
        <x:v>proposal.natural.ceramic</x:v>
      </x:c>
      <x:c r="T217" s="4" t="str">
        <x:f>IFERROR(INDEX('Material routes'!$D$6:$D$1505,MATCH(V217,'Material routes'!$A$6:$A$1505,0)),"MISSING ID")</x:f>
        <x:v>proposal.t3.lining_stock</x:v>
      </x:c>
      <x:c r="U217" s="4" t="str">
        <x:v>design.t3.lining_stock.in.2</x:v>
      </x:c>
      <x:c r="V217" s="4" t="str">
        <x:v>design.t3.lining_stock.out</x:v>
      </x:c>
    </x:row>
    <x:row r="218" ht="115" customHeight="1">
      <x:c r="A218" s="4" t="str">
        <x:f>IFERROR(INDEX('Material routes'!$E$6:$E$1505,MATCH(U218,'Material routes'!$A$6:$A$1505,0)),"MISSING ID")</x:f>
        <x:v>Filled shell-binding compound</x:v>
      </x:c>
      <x:c r="B218" s="4" t="str">
        <x:f>IFERROR(INDEX('Material routes'!$F$6:$F$1505,MATCH(U218,'Material routes'!$A$6:$A$1505,0)),"MISSING ID")</x:f>
        <x:v>T2</x:v>
      </x:c>
      <x:c r="C218" s="4" t="str">
        <x:f>IFERROR(INDEX('Material routes'!$H$6:$H$1505,MATCH(U218,'Material routes'!$A$6:$A$1505,0)),"MISSING ID")</x:f>
        <x:v>Chemical material</x:v>
      </x:c>
      <x:c r="D218" s="4" t="str">
        <x:f>IFERROR(INDEX('Material routes'!$G$6:$G$1505,MATCH(U218,'Material routes'!$A$6:$A$1505,0)),"MISSING ID")</x:f>
        <x:v>Processing agents</x:v>
      </x:c>
      <x:c r="E218" s="4" t="str">
        <x:f>IFERROR(INDEX('Material routes'!$C$6:$C$1505,MATCH(U218,'Material routes'!$A$6:$A$1505,0)),"MISSING ID")</x:f>
        <x:v>Ingredient candidate</x:v>
      </x:c>
      <x:c r="F218" s="4" t="str">
        <x:f>IFERROR(INDEX('Material routes'!$E$6:$E$1505,MATCH(V218,'Material routes'!$A$6:$A$1505,0)),"MISSING ID")</x:f>
        <x:v>Bonded glass-ceramic lining stock</x:v>
      </x:c>
      <x:c r="G218" s="4" t="str">
        <x:f>IFERROR(INDEX('Material routes'!$F$6:$F$1505,MATCH(V218,'Material routes'!$A$6:$A$1505,0)),"MISSING ID")</x:f>
        <x:v>T3</x:v>
      </x:c>
      <x:c r="H218" s="4" t="str">
        <x:f>IFERROR(INDEX('Material routes'!$H$6:$H$1505,MATCH(V218,'Material routes'!$A$6:$A$1505,0)),"MISSING ID")</x:f>
        <x:v>Processed material</x:v>
      </x:c>
      <x:c r="I218" s="4" t="str">
        <x:f>IFERROR(INDEX('Material routes'!$G$6:$G$1505,MATCH(V218,'Material routes'!$A$6:$A$1505,0)),"MISSING ID")</x:f>
        <x:v>Manufactured stock</x:v>
      </x:c>
      <x:c r="J218" s="4" t="str">
        <x:f>IFERROR(INDEX('Material routes'!$B$6:$B$1505,MATCH(U218,'Material routes'!$A$6:$A$1505,0)),"MISSING ID")</x:f>
        <x:v>design.t3.lining_stock</x:v>
      </x:c>
      <x:c r="K218" s="4" t="str">
        <x:f>IFERROR(INDEX('Crafting recipes'!$C$6:$C$1005,MATCH(J218,'Crafting recipes'!$A$6:$A$1005,0)),"MISSING ID")</x:f>
        <x:v>Material refinement</x:v>
      </x:c>
      <x:c r="L218" s="4" t="str">
        <x:f>IFERROR(INDEX('Material routes'!$K$6:$K$1505,MATCH(U218,'Material routes'!$A$6:$A$1505,0)),"MISSING ID")</x:f>
        <x:v>Proposal</x:v>
      </x:c>
      <x:c r="M218" s="4" t="str">
        <x:f>IFERROR(INDEX('Material routes'!$M$6:$M$1505,MATCH(U218,'Material routes'!$A$6:$A$1505,0)),"MISSING ID")</x:f>
        <x:v>Partial proposal</x:v>
      </x:c>
      <x:c r="N218" s="4" t="str">
        <x:f>IF(IFERROR(INDEX('Material routes'!$I$6:$I$1005,MATCH(U218,'Material routes'!$A$6:$A$1005,0)),"MISSING ID")=0,"",IFERROR(INDEX('Material routes'!$I$6:$I$1005,MATCH(U218,'Material routes'!$A$6:$A$1005,0)),"MISSING ID"))</x:f>
      </x:c>
      <x:c r="O218" s="4" t="str">
        <x:f>IFERROR(INDEX('Material routes'!$J$6:$J$1505,MATCH(U218,'Material routes'!$A$6:$A$1505,0)),"MISSING ID")</x:f>
        <x:v>Unspecified</x:v>
      </x:c>
      <x:c r="P218" s="4" t="str">
        <x:f>IF(IFERROR(INDEX('Material routes'!$I$6:$I$1005,MATCH(V218,'Material routes'!$A$6:$A$1005,0)),"MISSING ID")=0,"",IFERROR(INDEX('Material routes'!$I$6:$I$1005,MATCH(V218,'Material routes'!$A$6:$A$1005,0)),"MISSING ID"))</x:f>
      </x:c>
      <x:c r="Q218" s="4" t="str">
        <x:f>IFERROR(INDEX('Material routes'!$J$6:$J$1505,MATCH(V218,'Material routes'!$A$6:$A$1505,0)),"MISSING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routes'!$D$6:$D$1505,MATCH(U218,'Material routes'!$A$6:$A$1505,0)),"MISSING ID")</x:f>
        <x:v>proposal.branch.filled_binder</x:v>
      </x:c>
      <x:c r="T218" s="4" t="str">
        <x:f>IFERROR(INDEX('Material routes'!$D$6:$D$1505,MATCH(V218,'Material routes'!$A$6:$A$1505,0)),"MISSING ID")</x:f>
        <x:v>proposal.t3.lining_stock</x:v>
      </x:c>
      <x:c r="U218" s="4" t="str">
        <x:v>design.t3.lining_stock.in.3</x:v>
      </x:c>
      <x:c r="V218" s="4" t="str">
        <x:v>design.t3.lining_stock.out</x:v>
      </x:c>
    </x:row>
    <x:row r="219" ht="115" customHeight="1">
      <x:c r="A219" s="4" t="str">
        <x:f>IFERROR(INDEX('Material routes'!$E$6:$E$1505,MATCH(U219,'Material routes'!$A$6:$A$1505,0)),"MISSING ID")</x:f>
        <x:v>Heat-treated steel gear blanks</x:v>
      </x:c>
      <x:c r="B219" s="4" t="str">
        <x:f>IFERROR(INDEX('Material routes'!$F$6:$F$1505,MATCH(U219,'Material routes'!$A$6:$A$1505,0)),"MISSING ID")</x:f>
        <x:v>T3</x:v>
      </x:c>
      <x:c r="C219" s="4" t="str">
        <x:f>IFERROR(INDEX('Material routes'!$H$6:$H$1505,MATCH(U219,'Material routes'!$A$6:$A$1505,0)),"MISSING ID")</x:f>
        <x:v>Crafting component</x:v>
      </x:c>
      <x:c r="D219" s="4" t="str">
        <x:f>IFERROR(INDEX('Material routes'!$G$6:$G$1505,MATCH(U219,'Material routes'!$A$6:$A$1505,0)),"MISSING ID")</x:f>
        <x:v>Crafting components</x:v>
      </x:c>
      <x:c r="E219" s="4" t="str">
        <x:f>IFERROR(INDEX('Material routes'!$C$6:$C$1505,MATCH(U219,'Material routes'!$A$6:$A$1505,0)),"MISSING ID")</x:f>
        <x:v>Ingredient candidate</x:v>
      </x:c>
      <x:c r="F219" s="4" t="str">
        <x:f>IFERROR(INDEX('Material routes'!$E$6:$E$1505,MATCH(V219,'Material routes'!$A$6:$A$1505,0)),"MISSING ID")</x:f>
        <x:v>Matched mechanical drive cassette</x:v>
      </x:c>
      <x:c r="G219" s="4" t="str">
        <x:f>IFERROR(INDEX('Material routes'!$F$6:$F$1505,MATCH(V219,'Material routes'!$A$6:$A$1505,0)),"MISSING ID")</x:f>
        <x:v>T4</x:v>
      </x:c>
      <x:c r="H219" s="4" t="str">
        <x:f>IFERROR(INDEX('Material routes'!$H$6:$H$1505,MATCH(V219,'Material routes'!$A$6:$A$1505,0)),"MISSING ID")</x:f>
        <x:v>Crafting component</x:v>
      </x:c>
      <x:c r="I219" s="4" t="str">
        <x:f>IFERROR(INDEX('Material routes'!$G$6:$G$1505,MATCH(V219,'Material routes'!$A$6:$A$1505,0)),"MISSING ID")</x:f>
        <x:v>Crafting components</x:v>
      </x:c>
      <x:c r="J219" s="4" t="str">
        <x:f>IFERROR(INDEX('Material routes'!$B$6:$B$1505,MATCH(U219,'Material routes'!$A$6:$A$1505,0)),"MISSING ID")</x:f>
        <x:v>design.t4.drive_cassette</x:v>
      </x:c>
      <x:c r="K219" s="4" t="str">
        <x:f>IFERROR(INDEX('Crafting recipes'!$C$6:$C$1005,MATCH(J219,'Crafting recipes'!$A$6:$A$1005,0)),"MISSING ID")</x:f>
        <x:v>Material refinement</x:v>
      </x:c>
      <x:c r="L219" s="4" t="str">
        <x:f>IFERROR(INDEX('Material routes'!$K$6:$K$1505,MATCH(U219,'Material routes'!$A$6:$A$1505,0)),"MISSING ID")</x:f>
        <x:v>Proposal</x:v>
      </x:c>
      <x:c r="M219" s="4" t="str">
        <x:f>IFERROR(INDEX('Material routes'!$M$6:$M$1505,MATCH(U219,'Material routes'!$A$6:$A$1505,0)),"MISSING ID")</x:f>
        <x:v>Partial proposal</x:v>
      </x:c>
      <x:c r="N219" s="4" t="str">
        <x:f>IF(IFERROR(INDEX('Material routes'!$I$6:$I$1005,MATCH(U219,'Material routes'!$A$6:$A$1005,0)),"MISSING ID")=0,"",IFERROR(INDEX('Material routes'!$I$6:$I$1005,MATCH(U219,'Material routes'!$A$6:$A$1005,0)),"MISSING ID"))</x:f>
      </x:c>
      <x:c r="O219" s="4" t="str">
        <x:f>IFERROR(INDEX('Material routes'!$J$6:$J$1505,MATCH(U219,'Material routes'!$A$6:$A$1505,0)),"MISSING ID")</x:f>
        <x:v>Unspecified</x:v>
      </x:c>
      <x:c r="P219" s="4" t="str">
        <x:f>IF(IFERROR(INDEX('Material routes'!$I$6:$I$1005,MATCH(V219,'Material routes'!$A$6:$A$1005,0)),"MISSING ID")=0,"",IFERROR(INDEX('Material routes'!$I$6:$I$1005,MATCH(V219,'Material routes'!$A$6:$A$1005,0)),"MISSING ID"))</x:f>
      </x:c>
      <x:c r="Q219" s="4" t="str">
        <x:f>IFERROR(INDEX('Material routes'!$J$6:$J$1505,MATCH(V219,'Material routes'!$A$6:$A$1505,0)),"MISSING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routes'!$D$6:$D$1505,MATCH(U219,'Material routes'!$A$6:$A$1505,0)),"MISSING ID")</x:f>
        <x:v>proposal.t3.gear_blank</x:v>
      </x:c>
      <x:c r="T219" s="4" t="str">
        <x:f>IFERROR(INDEX('Material routes'!$D$6:$D$1505,MATCH(V219,'Material routes'!$A$6:$A$1505,0)),"MISSING ID")</x:f>
        <x:v>proposal.t4.drive_cassette</x:v>
      </x:c>
      <x:c r="U219" s="4" t="str">
        <x:v>design.t4.drive_cassette.in.1</x:v>
      </x:c>
      <x:c r="V219" s="4" t="str">
        <x:v>design.t4.drive_cassette.out</x:v>
      </x:c>
    </x:row>
    <x:row r="220" ht="115" customHeight="1">
      <x:c r="A220" s="4" t="str">
        <x:f>IFERROR(INDEX('Material routes'!$E$6:$E$1505,MATCH(U220,'Material routes'!$A$6:$A$1505,0)),"MISSING ID")</x:f>
        <x:v>Lapped bronze bearing blanks</x:v>
      </x:c>
      <x:c r="B220" s="4" t="str">
        <x:f>IFERROR(INDEX('Material routes'!$F$6:$F$1505,MATCH(U220,'Material routes'!$A$6:$A$1505,0)),"MISSING ID")</x:f>
        <x:v>T3</x:v>
      </x:c>
      <x:c r="C220" s="4" t="str">
        <x:f>IFERROR(INDEX('Material routes'!$H$6:$H$1505,MATCH(U220,'Material routes'!$A$6:$A$1505,0)),"MISSING ID")</x:f>
        <x:v>Crafting component</x:v>
      </x:c>
      <x:c r="D220" s="4" t="str">
        <x:f>IFERROR(INDEX('Material routes'!$G$6:$G$1505,MATCH(U220,'Material routes'!$A$6:$A$1505,0)),"MISSING ID")</x:f>
        <x:v>Crafting components</x:v>
      </x:c>
      <x:c r="E220" s="4" t="str">
        <x:f>IFERROR(INDEX('Material routes'!$C$6:$C$1505,MATCH(U220,'Material routes'!$A$6:$A$1505,0)),"MISSING ID")</x:f>
        <x:v>Ingredient candidate</x:v>
      </x:c>
      <x:c r="F220" s="4" t="str">
        <x:f>IFERROR(INDEX('Material routes'!$E$6:$E$1505,MATCH(V220,'Material routes'!$A$6:$A$1505,0)),"MISSING ID")</x:f>
        <x:v>Matched mechanical drive cassette</x:v>
      </x:c>
      <x:c r="G220" s="4" t="str">
        <x:f>IFERROR(INDEX('Material routes'!$F$6:$F$1505,MATCH(V220,'Material routes'!$A$6:$A$1505,0)),"MISSING ID")</x:f>
        <x:v>T4</x:v>
      </x:c>
      <x:c r="H220" s="4" t="str">
        <x:f>IFERROR(INDEX('Material routes'!$H$6:$H$1505,MATCH(V220,'Material routes'!$A$6:$A$1505,0)),"MISSING ID")</x:f>
        <x:v>Crafting component</x:v>
      </x:c>
      <x:c r="I220" s="4" t="str">
        <x:f>IFERROR(INDEX('Material routes'!$G$6:$G$1505,MATCH(V220,'Material routes'!$A$6:$A$1505,0)),"MISSING ID")</x:f>
        <x:v>Crafting components</x:v>
      </x:c>
      <x:c r="J220" s="4" t="str">
        <x:f>IFERROR(INDEX('Material routes'!$B$6:$B$1505,MATCH(U220,'Material routes'!$A$6:$A$1505,0)),"MISSING ID")</x:f>
        <x:v>design.t4.drive_cassette</x:v>
      </x:c>
      <x:c r="K220" s="4" t="str">
        <x:f>IFERROR(INDEX('Crafting recipes'!$C$6:$C$1005,MATCH(J220,'Crafting recipes'!$A$6:$A$1005,0)),"MISSING ID")</x:f>
        <x:v>Material refinement</x:v>
      </x:c>
      <x:c r="L220" s="4" t="str">
        <x:f>IFERROR(INDEX('Material routes'!$K$6:$K$1505,MATCH(U220,'Material routes'!$A$6:$A$1505,0)),"MISSING ID")</x:f>
        <x:v>Proposal</x:v>
      </x:c>
      <x:c r="M220" s="4" t="str">
        <x:f>IFERROR(INDEX('Material routes'!$M$6:$M$1505,MATCH(U220,'Material routes'!$A$6:$A$1505,0)),"MISSING ID")</x:f>
        <x:v>Partial proposal</x:v>
      </x:c>
      <x:c r="N220" s="4" t="str">
        <x:f>IF(IFERROR(INDEX('Material routes'!$I$6:$I$1005,MATCH(U220,'Material routes'!$A$6:$A$1005,0)),"MISSING ID")=0,"",IFERROR(INDEX('Material routes'!$I$6:$I$1005,MATCH(U220,'Material routes'!$A$6:$A$1005,0)),"MISSING ID"))</x:f>
      </x:c>
      <x:c r="O220" s="4" t="str">
        <x:f>IFERROR(INDEX('Material routes'!$J$6:$J$1505,MATCH(U220,'Material routes'!$A$6:$A$1505,0)),"MISSING ID")</x:f>
        <x:v>Unspecified</x:v>
      </x:c>
      <x:c r="P220" s="4" t="str">
        <x:f>IF(IFERROR(INDEX('Material routes'!$I$6:$I$1005,MATCH(V220,'Material routes'!$A$6:$A$1005,0)),"MISSING ID")=0,"",IFERROR(INDEX('Material routes'!$I$6:$I$1005,MATCH(V220,'Material routes'!$A$6:$A$1005,0)),"MISSING ID"))</x:f>
      </x:c>
      <x:c r="Q220" s="4" t="str">
        <x:f>IFERROR(INDEX('Material routes'!$J$6:$J$1505,MATCH(V220,'Material routes'!$A$6:$A$1505,0)),"MISSING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routes'!$D$6:$D$1505,MATCH(U220,'Material routes'!$A$6:$A$1505,0)),"MISSING ID")</x:f>
        <x:v>proposal.t3.bearing_blank</x:v>
      </x:c>
      <x:c r="T220" s="4" t="str">
        <x:f>IFERROR(INDEX('Material routes'!$D$6:$D$1505,MATCH(V220,'Material routes'!$A$6:$A$1505,0)),"MISSING ID")</x:f>
        <x:v>proposal.t4.drive_cassette</x:v>
      </x:c>
      <x:c r="U220" s="4" t="str">
        <x:v>design.t4.drive_cassette.in.2</x:v>
      </x:c>
      <x:c r="V220" s="4" t="str">
        <x:v>design.t4.drive_cassette.out</x:v>
      </x:c>
    </x:row>
    <x:row r="221" ht="115" customHeight="1">
      <x:c r="A221" s="4" t="str">
        <x:f>IFERROR(INDEX('Material routes'!$E$6:$E$1505,MATCH(U221,'Material routes'!$A$6:$A$1505,0)),"MISSING ID")</x:f>
        <x:v>Drawn steel tube stock</x:v>
      </x:c>
      <x:c r="B221" s="4" t="str">
        <x:f>IFERROR(INDEX('Material routes'!$F$6:$F$1505,MATCH(U221,'Material routes'!$A$6:$A$1505,0)),"MISSING ID")</x:f>
        <x:v>T3</x:v>
      </x:c>
      <x:c r="C221" s="4" t="str">
        <x:f>IFERROR(INDEX('Material routes'!$H$6:$H$1505,MATCH(U221,'Material routes'!$A$6:$A$1505,0)),"MISSING ID")</x:f>
        <x:v>Processed material</x:v>
      </x:c>
      <x:c r="D221" s="4" t="str">
        <x:f>IFERROR(INDEX('Material routes'!$G$6:$G$1505,MATCH(U221,'Material routes'!$A$6:$A$1505,0)),"MISSING ID")</x:f>
        <x:v>Manufactured stock</x:v>
      </x:c>
      <x:c r="E221" s="4" t="str">
        <x:f>IFERROR(INDEX('Material routes'!$C$6:$C$1505,MATCH(U221,'Material routes'!$A$6:$A$1505,0)),"MISSING ID")</x:f>
        <x:v>Ingredient candidate</x:v>
      </x:c>
      <x:c r="F221" s="4" t="str">
        <x:f>IFERROR(INDEX('Material routes'!$E$6:$E$1505,MATCH(V221,'Material routes'!$A$6:$A$1505,0)),"MISSING ID")</x:f>
        <x:v>Matched mechanical drive cassette</x:v>
      </x:c>
      <x:c r="G221" s="4" t="str">
        <x:f>IFERROR(INDEX('Material routes'!$F$6:$F$1505,MATCH(V221,'Material routes'!$A$6:$A$1505,0)),"MISSING ID")</x:f>
        <x:v>T4</x:v>
      </x:c>
      <x:c r="H221" s="4" t="str">
        <x:f>IFERROR(INDEX('Material routes'!$H$6:$H$1505,MATCH(V221,'Material routes'!$A$6:$A$1505,0)),"MISSING ID")</x:f>
        <x:v>Crafting component</x:v>
      </x:c>
      <x:c r="I221" s="4" t="str">
        <x:f>IFERROR(INDEX('Material routes'!$G$6:$G$1505,MATCH(V221,'Material routes'!$A$6:$A$1505,0)),"MISSING ID")</x:f>
        <x:v>Crafting components</x:v>
      </x:c>
      <x:c r="J221" s="4" t="str">
        <x:f>IFERROR(INDEX('Material routes'!$B$6:$B$1505,MATCH(U221,'Material routes'!$A$6:$A$1505,0)),"MISSING ID")</x:f>
        <x:v>design.t4.drive_cassette</x:v>
      </x:c>
      <x:c r="K221" s="4" t="str">
        <x:f>IFERROR(INDEX('Crafting recipes'!$C$6:$C$1005,MATCH(J221,'Crafting recipes'!$A$6:$A$1005,0)),"MISSING ID")</x:f>
        <x:v>Material refinement</x:v>
      </x:c>
      <x:c r="L221" s="4" t="str">
        <x:f>IFERROR(INDEX('Material routes'!$K$6:$K$1505,MATCH(U221,'Material routes'!$A$6:$A$1505,0)),"MISSING ID")</x:f>
        <x:v>Proposal</x:v>
      </x:c>
      <x:c r="M221" s="4" t="str">
        <x:f>IFERROR(INDEX('Material routes'!$M$6:$M$1505,MATCH(U221,'Material routes'!$A$6:$A$1505,0)),"MISSING ID")</x:f>
        <x:v>Partial proposal</x:v>
      </x:c>
      <x:c r="N221" s="4" t="str">
        <x:f>IF(IFERROR(INDEX('Material routes'!$I$6:$I$1005,MATCH(U221,'Material routes'!$A$6:$A$1005,0)),"MISSING ID")=0,"",IFERROR(INDEX('Material routes'!$I$6:$I$1005,MATCH(U221,'Material routes'!$A$6:$A$1005,0)),"MISSING ID"))</x:f>
      </x:c>
      <x:c r="O221" s="4" t="str">
        <x:f>IFERROR(INDEX('Material routes'!$J$6:$J$1505,MATCH(U221,'Material routes'!$A$6:$A$1505,0)),"MISSING ID")</x:f>
        <x:v>Unspecified</x:v>
      </x:c>
      <x:c r="P221" s="4" t="str">
        <x:f>IF(IFERROR(INDEX('Material routes'!$I$6:$I$1005,MATCH(V221,'Material routes'!$A$6:$A$1005,0)),"MISSING ID")=0,"",IFERROR(INDEX('Material routes'!$I$6:$I$1005,MATCH(V221,'Material routes'!$A$6:$A$1005,0)),"MISSING ID"))</x:f>
      </x:c>
      <x:c r="Q221" s="4" t="str">
        <x:f>IFERROR(INDEX('Material routes'!$J$6:$J$1505,MATCH(V221,'Material routes'!$A$6:$A$1505,0)),"MISSING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routes'!$D$6:$D$1505,MATCH(U221,'Material routes'!$A$6:$A$1505,0)),"MISSING ID")</x:f>
        <x:v>proposal.t3.precision_tube</x:v>
      </x:c>
      <x:c r="T221" s="4" t="str">
        <x:f>IFERROR(INDEX('Material routes'!$D$6:$D$1505,MATCH(V221,'Material routes'!$A$6:$A$1505,0)),"MISSING ID")</x:f>
        <x:v>proposal.t4.drive_cassette</x:v>
      </x:c>
      <x:c r="U221" s="4" t="str">
        <x:v>design.t4.drive_cassette.in.3</x:v>
      </x:c>
      <x:c r="V221" s="4" t="str">
        <x:v>design.t4.drive_cassette.out</x:v>
      </x:c>
    </x:row>
    <x:row r="222" ht="115" customHeight="1">
      <x:c r="A222" s="4" t="str">
        <x:f>IFERROR(INDEX('Material routes'!$E$6:$E$1505,MATCH(U222,'Material routes'!$A$6:$A$1505,0)),"MISSING ID")</x:f>
        <x:v>Conditioned mechanism-service grease</x:v>
      </x:c>
      <x:c r="B222" s="4" t="str">
        <x:f>IFERROR(INDEX('Material routes'!$F$6:$F$1505,MATCH(U222,'Material routes'!$A$6:$A$1505,0)),"MISSING ID")</x:f>
        <x:v>T3</x:v>
      </x:c>
      <x:c r="C222" s="4" t="str">
        <x:f>IFERROR(INDEX('Material routes'!$H$6:$H$1505,MATCH(U222,'Material routes'!$A$6:$A$1505,0)),"MISSING ID")</x:f>
        <x:v>Chemical material</x:v>
      </x:c>
      <x:c r="D222" s="4" t="str">
        <x:f>IFERROR(INDEX('Material routes'!$G$6:$G$1505,MATCH(U222,'Material routes'!$A$6:$A$1505,0)),"MISSING ID")</x:f>
        <x:v>Processing agents</x:v>
      </x:c>
      <x:c r="E222" s="4" t="str">
        <x:f>IFERROR(INDEX('Material routes'!$C$6:$C$1505,MATCH(U222,'Material routes'!$A$6:$A$1505,0)),"MISSING ID")</x:f>
        <x:v>Ingredient candidate</x:v>
      </x:c>
      <x:c r="F222" s="4" t="str">
        <x:f>IFERROR(INDEX('Material routes'!$E$6:$E$1505,MATCH(V222,'Material routes'!$A$6:$A$1505,0)),"MISSING ID")</x:f>
        <x:v>Matched mechanical drive cassette</x:v>
      </x:c>
      <x:c r="G222" s="4" t="str">
        <x:f>IFERROR(INDEX('Material routes'!$F$6:$F$1505,MATCH(V222,'Material routes'!$A$6:$A$1505,0)),"MISSING ID")</x:f>
        <x:v>T4</x:v>
      </x:c>
      <x:c r="H222" s="4" t="str">
        <x:f>IFERROR(INDEX('Material routes'!$H$6:$H$1505,MATCH(V222,'Material routes'!$A$6:$A$1505,0)),"MISSING ID")</x:f>
        <x:v>Crafting component</x:v>
      </x:c>
      <x:c r="I222" s="4" t="str">
        <x:f>IFERROR(INDEX('Material routes'!$G$6:$G$1505,MATCH(V222,'Material routes'!$A$6:$A$1505,0)),"MISSING ID")</x:f>
        <x:v>Crafting components</x:v>
      </x:c>
      <x:c r="J222" s="4" t="str">
        <x:f>IFERROR(INDEX('Material routes'!$B$6:$B$1505,MATCH(U222,'Material routes'!$A$6:$A$1505,0)),"MISSING ID")</x:f>
        <x:v>design.t4.drive_cassette</x:v>
      </x:c>
      <x:c r="K222" s="4" t="str">
        <x:f>IFERROR(INDEX('Crafting recipes'!$C$6:$C$1005,MATCH(J222,'Crafting recipes'!$A$6:$A$1005,0)),"MISSING ID")</x:f>
        <x:v>Material refinement</x:v>
      </x:c>
      <x:c r="L222" s="4" t="str">
        <x:f>IFERROR(INDEX('Material routes'!$K$6:$K$1505,MATCH(U222,'Material routes'!$A$6:$A$1505,0)),"MISSING ID")</x:f>
        <x:v>Proposal</x:v>
      </x:c>
      <x:c r="M222" s="4" t="str">
        <x:f>IFERROR(INDEX('Material routes'!$M$6:$M$1505,MATCH(U222,'Material routes'!$A$6:$A$1505,0)),"MISSING ID")</x:f>
        <x:v>Partial proposal</x:v>
      </x:c>
      <x:c r="N222" s="4" t="str">
        <x:f>IF(IFERROR(INDEX('Material routes'!$I$6:$I$1005,MATCH(U222,'Material routes'!$A$6:$A$1005,0)),"MISSING ID")=0,"",IFERROR(INDEX('Material routes'!$I$6:$I$1005,MATCH(U222,'Material routes'!$A$6:$A$1005,0)),"MISSING ID"))</x:f>
      </x:c>
      <x:c r="O222" s="4" t="str">
        <x:f>IFERROR(INDEX('Material routes'!$J$6:$J$1505,MATCH(U222,'Material routes'!$A$6:$A$1505,0)),"MISSING ID")</x:f>
        <x:v>Unspecified</x:v>
      </x:c>
      <x:c r="P222" s="4" t="str">
        <x:f>IF(IFERROR(INDEX('Material routes'!$I$6:$I$1005,MATCH(V222,'Material routes'!$A$6:$A$1005,0)),"MISSING ID")=0,"",IFERROR(INDEX('Material routes'!$I$6:$I$1005,MATCH(V222,'Material routes'!$A$6:$A$1005,0)),"MISSING ID"))</x:f>
      </x:c>
      <x:c r="Q222" s="4" t="str">
        <x:f>IFERROR(INDEX('Material routes'!$J$6:$J$1505,MATCH(V222,'Material routes'!$A$6:$A$1505,0)),"MISSING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routes'!$D$6:$D$1505,MATCH(U222,'Material routes'!$A$6:$A$1505,0)),"MISSING ID")</x:f>
        <x:v>proposal.t3.service_grease</x:v>
      </x:c>
      <x:c r="T222" s="4" t="str">
        <x:f>IFERROR(INDEX('Material routes'!$D$6:$D$1505,MATCH(V222,'Material routes'!$A$6:$A$1505,0)),"MISSING ID")</x:f>
        <x:v>proposal.t4.drive_cassette</x:v>
      </x:c>
      <x:c r="U222" s="4" t="str">
        <x:v>design.t4.drive_cassette.in.4</x:v>
      </x:c>
      <x:c r="V222" s="4" t="str">
        <x:v>design.t4.drive_cassette.out</x:v>
      </x:c>
    </x:row>
    <x:row r="223" ht="115" customHeight="1">
      <x:c r="A223" s="4" t="str">
        <x:f>IFERROR(INDEX('Material routes'!$E$6:$E$1505,MATCH(U223,'Material routes'!$A$6:$A$1505,0)),"MISSING ID")</x:f>
        <x:v>Steel stock</x:v>
      </x:c>
      <x:c r="B223" s="4" t="str">
        <x:f>IFERROR(INDEX('Material routes'!$F$6:$F$1505,MATCH(U223,'Material routes'!$A$6:$A$1505,0)),"MISSING ID")</x:f>
        <x:v>T2</x:v>
      </x:c>
      <x:c r="C223" s="4" t="str">
        <x:f>IFERROR(INDEX('Material routes'!$H$6:$H$1505,MATCH(U223,'Material routes'!$A$6:$A$1505,0)),"MISSING ID")</x:f>
        <x:v>Processed material</x:v>
      </x:c>
      <x:c r="D223" s="4" t="str">
        <x:f>IFERROR(INDEX('Material routes'!$G$6:$G$1505,MATCH(U223,'Material routes'!$A$6:$A$1505,0)),"MISSING ID")</x:f>
        <x:v>Manufactured stock</x:v>
      </x:c>
      <x:c r="E223" s="4" t="str">
        <x:f>IFERROR(INDEX('Material routes'!$C$6:$C$1505,MATCH(U223,'Material routes'!$A$6:$A$1505,0)),"MISSING ID")</x:f>
        <x:v>Ingredient candidate</x:v>
      </x:c>
      <x:c r="F223" s="4" t="str">
        <x:f>IFERROR(INDEX('Material routes'!$E$6:$E$1505,MATCH(V223,'Material routes'!$A$6:$A$1505,0)),"MISSING ID")</x:f>
        <x:v>Matched mechanical drive cassette</x:v>
      </x:c>
      <x:c r="G223" s="4" t="str">
        <x:f>IFERROR(INDEX('Material routes'!$F$6:$F$1505,MATCH(V223,'Material routes'!$A$6:$A$1505,0)),"MISSING ID")</x:f>
        <x:v>T4</x:v>
      </x:c>
      <x:c r="H223" s="4" t="str">
        <x:f>IFERROR(INDEX('Material routes'!$H$6:$H$1505,MATCH(V223,'Material routes'!$A$6:$A$1505,0)),"MISSING ID")</x:f>
        <x:v>Crafting component</x:v>
      </x:c>
      <x:c r="I223" s="4" t="str">
        <x:f>IFERROR(INDEX('Material routes'!$G$6:$G$1505,MATCH(V223,'Material routes'!$A$6:$A$1505,0)),"MISSING ID")</x:f>
        <x:v>Crafting components</x:v>
      </x:c>
      <x:c r="J223" s="4" t="str">
        <x:f>IFERROR(INDEX('Material routes'!$B$6:$B$1505,MATCH(U223,'Material routes'!$A$6:$A$1505,0)),"MISSING ID")</x:f>
        <x:v>design.t4.drive_cassette</x:v>
      </x:c>
      <x:c r="K223" s="4" t="str">
        <x:f>IFERROR(INDEX('Crafting recipes'!$C$6:$C$1005,MATCH(J223,'Crafting recipes'!$A$6:$A$1005,0)),"MISSING ID")</x:f>
        <x:v>Material refinement</x:v>
      </x:c>
      <x:c r="L223" s="4" t="str">
        <x:f>IFERROR(INDEX('Material routes'!$K$6:$K$1505,MATCH(U223,'Material routes'!$A$6:$A$1505,0)),"MISSING ID")</x:f>
        <x:v>Proposal</x:v>
      </x:c>
      <x:c r="M223" s="4" t="str">
        <x:f>IFERROR(INDEX('Material routes'!$M$6:$M$1505,MATCH(U223,'Material routes'!$A$6:$A$1505,0)),"MISSING ID")</x:f>
        <x:v>Partial proposal</x:v>
      </x:c>
      <x:c r="N223" s="4" t="str">
        <x:f>IF(IFERROR(INDEX('Material routes'!$I$6:$I$1005,MATCH(U223,'Material routes'!$A$6:$A$1005,0)),"MISSING ID")=0,"",IFERROR(INDEX('Material routes'!$I$6:$I$1005,MATCH(U223,'Material routes'!$A$6:$A$1005,0)),"MISSING ID"))</x:f>
      </x:c>
      <x:c r="O223" s="4" t="str">
        <x:f>IFERROR(INDEX('Material routes'!$J$6:$J$1505,MATCH(U223,'Material routes'!$A$6:$A$1505,0)),"MISSING ID")</x:f>
        <x:v>Unspecified</x:v>
      </x:c>
      <x:c r="P223" s="4" t="str">
        <x:f>IF(IFERROR(INDEX('Material routes'!$I$6:$I$1005,MATCH(V223,'Material routes'!$A$6:$A$1005,0)),"MISSING ID")=0,"",IFERROR(INDEX('Material routes'!$I$6:$I$1005,MATCH(V223,'Material routes'!$A$6:$A$1005,0)),"MISSING ID"))</x:f>
      </x:c>
      <x:c r="Q223" s="4" t="str">
        <x:f>IFERROR(INDEX('Material routes'!$J$6:$J$1505,MATCH(V223,'Material routes'!$A$6:$A$1505,0)),"MISSING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routes'!$D$6:$D$1505,MATCH(U223,'Material routes'!$A$6:$A$1505,0)),"MISSING ID")</x:f>
        <x:v>author.metallurgy.steel_stock</x:v>
      </x:c>
      <x:c r="T223" s="4" t="str">
        <x:f>IFERROR(INDEX('Material routes'!$D$6:$D$1505,MATCH(V223,'Material routes'!$A$6:$A$1505,0)),"MISSING ID")</x:f>
        <x:v>proposal.t4.drive_cassette</x:v>
      </x:c>
      <x:c r="U223" s="4" t="str">
        <x:v>design.t4.drive_cassette.in.5</x:v>
      </x:c>
      <x:c r="V223" s="4" t="str">
        <x:v>design.t4.drive_cassette.out</x:v>
      </x:c>
    </x:row>
    <x:row r="224" ht="115" customHeight="1">
      <x:c r="A224" s="4" t="str">
        <x:f>IFERROR(INDEX('Material routes'!$E$6:$E$1505,MATCH(U224,'Material routes'!$A$6:$A$1505,0)),"MISSING ID")</x:f>
        <x:v>Lapped bronze bearing blanks</x:v>
      </x:c>
      <x:c r="B224" s="4" t="str">
        <x:f>IFERROR(INDEX('Material routes'!$F$6:$F$1505,MATCH(U224,'Material routes'!$A$6:$A$1505,0)),"MISSING ID")</x:f>
        <x:v>T3</x:v>
      </x:c>
      <x:c r="C224" s="4" t="str">
        <x:f>IFERROR(INDEX('Material routes'!$H$6:$H$1505,MATCH(U224,'Material routes'!$A$6:$A$1505,0)),"MISSING ID")</x:f>
        <x:v>Crafting component</x:v>
      </x:c>
      <x:c r="D224" s="4" t="str">
        <x:f>IFERROR(INDEX('Material routes'!$G$6:$G$1505,MATCH(U224,'Material routes'!$A$6:$A$1505,0)),"MISSING ID")</x:f>
        <x:v>Crafting components</x:v>
      </x:c>
      <x:c r="E224" s="4" t="str">
        <x:f>IFERROR(INDEX('Material routes'!$C$6:$C$1505,MATCH(U224,'Material routes'!$A$6:$A$1505,0)),"MISSING ID")</x:f>
        <x:v>Ingredient candidate</x:v>
      </x:c>
      <x:c r="F224" s="4" t="str">
        <x:f>IFERROR(INDEX('Material routes'!$E$6:$E$1505,MATCH(V224,'Material routes'!$A$6:$A$1505,0)),"MISSING ID")</x:f>
        <x:v>Dust-excluding bearing cartridge</x:v>
      </x:c>
      <x:c r="G224" s="4" t="str">
        <x:f>IFERROR(INDEX('Material routes'!$F$6:$F$1505,MATCH(V224,'Material routes'!$A$6:$A$1505,0)),"MISSING ID")</x:f>
        <x:v>T4</x:v>
      </x:c>
      <x:c r="H224" s="4" t="str">
        <x:f>IFERROR(INDEX('Material routes'!$H$6:$H$1505,MATCH(V224,'Material routes'!$A$6:$A$1505,0)),"MISSING ID")</x:f>
        <x:v>Crafting component</x:v>
      </x:c>
      <x:c r="I224" s="4" t="str">
        <x:f>IFERROR(INDEX('Material routes'!$G$6:$G$1505,MATCH(V224,'Material routes'!$A$6:$A$1505,0)),"MISSING ID")</x:f>
        <x:v>Crafting components</x:v>
      </x:c>
      <x:c r="J224" s="4" t="str">
        <x:f>IFERROR(INDEX('Material routes'!$B$6:$B$1505,MATCH(U224,'Material routes'!$A$6:$A$1505,0)),"MISSING ID")</x:f>
        <x:v>design.t4.bearing_cartridge</x:v>
      </x:c>
      <x:c r="K224" s="4" t="str">
        <x:f>IFERROR(INDEX('Crafting recipes'!$C$6:$C$1005,MATCH(J224,'Crafting recipes'!$A$6:$A$1005,0)),"MISSING ID")</x:f>
        <x:v>Material refinement</x:v>
      </x:c>
      <x:c r="L224" s="4" t="str">
        <x:f>IFERROR(INDEX('Material routes'!$K$6:$K$1505,MATCH(U224,'Material routes'!$A$6:$A$1505,0)),"MISSING ID")</x:f>
        <x:v>Proposal</x:v>
      </x:c>
      <x:c r="M224" s="4" t="str">
        <x:f>IFERROR(INDEX('Material routes'!$M$6:$M$1505,MATCH(U224,'Material routes'!$A$6:$A$1505,0)),"MISSING ID")</x:f>
        <x:v>Partial proposal</x:v>
      </x:c>
      <x:c r="N224" s="4" t="str">
        <x:f>IF(IFERROR(INDEX('Material routes'!$I$6:$I$1005,MATCH(U224,'Material routes'!$A$6:$A$1005,0)),"MISSING ID")=0,"",IFERROR(INDEX('Material routes'!$I$6:$I$1005,MATCH(U224,'Material routes'!$A$6:$A$1005,0)),"MISSING ID"))</x:f>
      </x:c>
      <x:c r="O224" s="4" t="str">
        <x:f>IFERROR(INDEX('Material routes'!$J$6:$J$1505,MATCH(U224,'Material routes'!$A$6:$A$1505,0)),"MISSING ID")</x:f>
        <x:v>Unspecified</x:v>
      </x:c>
      <x:c r="P224" s="4" t="str">
        <x:f>IF(IFERROR(INDEX('Material routes'!$I$6:$I$1005,MATCH(V224,'Material routes'!$A$6:$A$1005,0)),"MISSING ID")=0,"",IFERROR(INDEX('Material routes'!$I$6:$I$1005,MATCH(V224,'Material routes'!$A$6:$A$1005,0)),"MISSING ID"))</x:f>
      </x:c>
      <x:c r="Q224" s="4" t="str">
        <x:f>IFERROR(INDEX('Material routes'!$J$6:$J$1505,MATCH(V224,'Material routes'!$A$6:$A$1505,0)),"MISSING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routes'!$D$6:$D$1505,MATCH(U224,'Material routes'!$A$6:$A$1505,0)),"MISSING ID")</x:f>
        <x:v>proposal.t3.bearing_blank</x:v>
      </x:c>
      <x:c r="T224" s="4" t="str">
        <x:f>IFERROR(INDEX('Material routes'!$D$6:$D$1505,MATCH(V224,'Material routes'!$A$6:$A$1505,0)),"MISSING ID")</x:f>
        <x:v>proposal.t4.bearing_cartridge</x:v>
      </x:c>
      <x:c r="U224" s="4" t="str">
        <x:v>design.t4.bearing_cartridge.in.1</x:v>
      </x:c>
      <x:c r="V224" s="4" t="str">
        <x:v>design.t4.bearing_cartridge.out</x:v>
      </x:c>
    </x:row>
    <x:row r="225" ht="115" customHeight="1">
      <x:c r="A225" s="4" t="str">
        <x:f>IFERROR(INDEX('Material routes'!$E$6:$E$1505,MATCH(U225,'Material routes'!$A$6:$A$1505,0)),"MISSING ID")</x:f>
        <x:v>Husk-reinforced packing stock</x:v>
      </x:c>
      <x:c r="B225" s="4" t="str">
        <x:f>IFERROR(INDEX('Material routes'!$F$6:$F$1505,MATCH(U225,'Material routes'!$A$6:$A$1505,0)),"MISSING ID")</x:f>
        <x:v>T3</x:v>
      </x:c>
      <x:c r="C225" s="4" t="str">
        <x:f>IFERROR(INDEX('Material routes'!$H$6:$H$1505,MATCH(U225,'Material routes'!$A$6:$A$1505,0)),"MISSING ID")</x:f>
        <x:v>Processed material</x:v>
      </x:c>
      <x:c r="D225" s="4" t="str">
        <x:f>IFERROR(INDEX('Material routes'!$G$6:$G$1505,MATCH(U225,'Material routes'!$A$6:$A$1505,0)),"MISSING ID")</x:f>
        <x:v>Manufactured stock</x:v>
      </x:c>
      <x:c r="E225" s="4" t="str">
        <x:f>IFERROR(INDEX('Material routes'!$C$6:$C$1505,MATCH(U225,'Material routes'!$A$6:$A$1505,0)),"MISSING ID")</x:f>
        <x:v>Ingredient candidate</x:v>
      </x:c>
      <x:c r="F225" s="4" t="str">
        <x:f>IFERROR(INDEX('Material routes'!$E$6:$E$1505,MATCH(V225,'Material routes'!$A$6:$A$1505,0)),"MISSING ID")</x:f>
        <x:v>Dust-excluding bearing cartridge</x:v>
      </x:c>
      <x:c r="G225" s="4" t="str">
        <x:f>IFERROR(INDEX('Material routes'!$F$6:$F$1505,MATCH(V225,'Material routes'!$A$6:$A$1505,0)),"MISSING ID")</x:f>
        <x:v>T4</x:v>
      </x:c>
      <x:c r="H225" s="4" t="str">
        <x:f>IFERROR(INDEX('Material routes'!$H$6:$H$1505,MATCH(V225,'Material routes'!$A$6:$A$1505,0)),"MISSING ID")</x:f>
        <x:v>Crafting component</x:v>
      </x:c>
      <x:c r="I225" s="4" t="str">
        <x:f>IFERROR(INDEX('Material routes'!$G$6:$G$1505,MATCH(V225,'Material routes'!$A$6:$A$1505,0)),"MISSING ID")</x:f>
        <x:v>Crafting components</x:v>
      </x:c>
      <x:c r="J225" s="4" t="str">
        <x:f>IFERROR(INDEX('Material routes'!$B$6:$B$1505,MATCH(U225,'Material routes'!$A$6:$A$1505,0)),"MISSING ID")</x:f>
        <x:v>design.t4.bearing_cartridge</x:v>
      </x:c>
      <x:c r="K225" s="4" t="str">
        <x:f>IFERROR(INDEX('Crafting recipes'!$C$6:$C$1005,MATCH(J225,'Crafting recipes'!$A$6:$A$1005,0)),"MISSING ID")</x:f>
        <x:v>Material refinement</x:v>
      </x:c>
      <x:c r="L225" s="4" t="str">
        <x:f>IFERROR(INDEX('Material routes'!$K$6:$K$1505,MATCH(U225,'Material routes'!$A$6:$A$1505,0)),"MISSING ID")</x:f>
        <x:v>Proposal</x:v>
      </x:c>
      <x:c r="M225" s="4" t="str">
        <x:f>IFERROR(INDEX('Material routes'!$M$6:$M$1505,MATCH(U225,'Material routes'!$A$6:$A$1505,0)),"MISSING ID")</x:f>
        <x:v>Partial proposal</x:v>
      </x:c>
      <x:c r="N225" s="4" t="str">
        <x:f>IF(IFERROR(INDEX('Material routes'!$I$6:$I$1005,MATCH(U225,'Material routes'!$A$6:$A$1005,0)),"MISSING ID")=0,"",IFERROR(INDEX('Material routes'!$I$6:$I$1005,MATCH(U225,'Material routes'!$A$6:$A$1005,0)),"MISSING ID"))</x:f>
      </x:c>
      <x:c r="O225" s="4" t="str">
        <x:f>IFERROR(INDEX('Material routes'!$J$6:$J$1505,MATCH(U225,'Material routes'!$A$6:$A$1505,0)),"MISSING ID")</x:f>
        <x:v>Unspecified</x:v>
      </x:c>
      <x:c r="P225" s="4" t="str">
        <x:f>IF(IFERROR(INDEX('Material routes'!$I$6:$I$1005,MATCH(V225,'Material routes'!$A$6:$A$1005,0)),"MISSING ID")=0,"",IFERROR(INDEX('Material routes'!$I$6:$I$1005,MATCH(V225,'Material routes'!$A$6:$A$1005,0)),"MISSING ID"))</x:f>
      </x:c>
      <x:c r="Q225" s="4" t="str">
        <x:f>IFERROR(INDEX('Material routes'!$J$6:$J$1505,MATCH(V225,'Material routes'!$A$6:$A$1505,0)),"MISSING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routes'!$D$6:$D$1505,MATCH(U225,'Material routes'!$A$6:$A$1505,0)),"MISSING ID")</x:f>
        <x:v>proposal.t3.packing_stock</x:v>
      </x:c>
      <x:c r="T225" s="4" t="str">
        <x:f>IFERROR(INDEX('Material routes'!$D$6:$D$1505,MATCH(V225,'Material routes'!$A$6:$A$1505,0)),"MISSING ID")</x:f>
        <x:v>proposal.t4.bearing_cartridge</x:v>
      </x:c>
      <x:c r="U225" s="4" t="str">
        <x:v>design.t4.bearing_cartridge.in.2</x:v>
      </x:c>
      <x:c r="V225" s="4" t="str">
        <x:v>design.t4.bearing_cartridge.out</x:v>
      </x:c>
    </x:row>
    <x:row r="226" ht="115" customHeight="1">
      <x:c r="A226" s="4" t="str">
        <x:f>IFERROR(INDEX('Material routes'!$E$6:$E$1505,MATCH(U226,'Material routes'!$A$6:$A$1505,0)),"MISSING ID")</x:f>
        <x:v>Drawn steel tube stock</x:v>
      </x:c>
      <x:c r="B226" s="4" t="str">
        <x:f>IFERROR(INDEX('Material routes'!$F$6:$F$1505,MATCH(U226,'Material routes'!$A$6:$A$1505,0)),"MISSING ID")</x:f>
        <x:v>T3</x:v>
      </x:c>
      <x:c r="C226" s="4" t="str">
        <x:f>IFERROR(INDEX('Material routes'!$H$6:$H$1505,MATCH(U226,'Material routes'!$A$6:$A$1505,0)),"MISSING ID")</x:f>
        <x:v>Processed material</x:v>
      </x:c>
      <x:c r="D226" s="4" t="str">
        <x:f>IFERROR(INDEX('Material routes'!$G$6:$G$1505,MATCH(U226,'Material routes'!$A$6:$A$1505,0)),"MISSING ID")</x:f>
        <x:v>Manufactured stock</x:v>
      </x:c>
      <x:c r="E226" s="4" t="str">
        <x:f>IFERROR(INDEX('Material routes'!$C$6:$C$1505,MATCH(U226,'Material routes'!$A$6:$A$1505,0)),"MISSING ID")</x:f>
        <x:v>Ingredient candidate</x:v>
      </x:c>
      <x:c r="F226" s="4" t="str">
        <x:f>IFERROR(INDEX('Material routes'!$E$6:$E$1505,MATCH(V226,'Material routes'!$A$6:$A$1505,0)),"MISSING ID")</x:f>
        <x:v>Dust-excluding bearing cartridge</x:v>
      </x:c>
      <x:c r="G226" s="4" t="str">
        <x:f>IFERROR(INDEX('Material routes'!$F$6:$F$1505,MATCH(V226,'Material routes'!$A$6:$A$1505,0)),"MISSING ID")</x:f>
        <x:v>T4</x:v>
      </x:c>
      <x:c r="H226" s="4" t="str">
        <x:f>IFERROR(INDEX('Material routes'!$H$6:$H$1505,MATCH(V226,'Material routes'!$A$6:$A$1505,0)),"MISSING ID")</x:f>
        <x:v>Crafting component</x:v>
      </x:c>
      <x:c r="I226" s="4" t="str">
        <x:f>IFERROR(INDEX('Material routes'!$G$6:$G$1505,MATCH(V226,'Material routes'!$A$6:$A$1505,0)),"MISSING ID")</x:f>
        <x:v>Crafting components</x:v>
      </x:c>
      <x:c r="J226" s="4" t="str">
        <x:f>IFERROR(INDEX('Material routes'!$B$6:$B$1505,MATCH(U226,'Material routes'!$A$6:$A$1505,0)),"MISSING ID")</x:f>
        <x:v>design.t4.bearing_cartridge</x:v>
      </x:c>
      <x:c r="K226" s="4" t="str">
        <x:f>IFERROR(INDEX('Crafting recipes'!$C$6:$C$1005,MATCH(J226,'Crafting recipes'!$A$6:$A$1005,0)),"MISSING ID")</x:f>
        <x:v>Material refinement</x:v>
      </x:c>
      <x:c r="L226" s="4" t="str">
        <x:f>IFERROR(INDEX('Material routes'!$K$6:$K$1505,MATCH(U226,'Material routes'!$A$6:$A$1505,0)),"MISSING ID")</x:f>
        <x:v>Proposal</x:v>
      </x:c>
      <x:c r="M226" s="4" t="str">
        <x:f>IFERROR(INDEX('Material routes'!$M$6:$M$1505,MATCH(U226,'Material routes'!$A$6:$A$1505,0)),"MISSING ID")</x:f>
        <x:v>Partial proposal</x:v>
      </x:c>
      <x:c r="N226" s="4" t="str">
        <x:f>IF(IFERROR(INDEX('Material routes'!$I$6:$I$1005,MATCH(U226,'Material routes'!$A$6:$A$1005,0)),"MISSING ID")=0,"",IFERROR(INDEX('Material routes'!$I$6:$I$1005,MATCH(U226,'Material routes'!$A$6:$A$1005,0)),"MISSING ID"))</x:f>
      </x:c>
      <x:c r="O226" s="4" t="str">
        <x:f>IFERROR(INDEX('Material routes'!$J$6:$J$1505,MATCH(U226,'Material routes'!$A$6:$A$1505,0)),"MISSING ID")</x:f>
        <x:v>Unspecified</x:v>
      </x:c>
      <x:c r="P226" s="4" t="str">
        <x:f>IF(IFERROR(INDEX('Material routes'!$I$6:$I$1005,MATCH(V226,'Material routes'!$A$6:$A$1005,0)),"MISSING ID")=0,"",IFERROR(INDEX('Material routes'!$I$6:$I$1005,MATCH(V226,'Material routes'!$A$6:$A$1005,0)),"MISSING ID"))</x:f>
      </x:c>
      <x:c r="Q226" s="4" t="str">
        <x:f>IFERROR(INDEX('Material routes'!$J$6:$J$1505,MATCH(V226,'Material routes'!$A$6:$A$1505,0)),"MISSING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routes'!$D$6:$D$1505,MATCH(U226,'Material routes'!$A$6:$A$1505,0)),"MISSING ID")</x:f>
        <x:v>proposal.t3.precision_tube</x:v>
      </x:c>
      <x:c r="T226" s="4" t="str">
        <x:f>IFERROR(INDEX('Material routes'!$D$6:$D$1505,MATCH(V226,'Material routes'!$A$6:$A$1505,0)),"MISSING ID")</x:f>
        <x:v>proposal.t4.bearing_cartridge</x:v>
      </x:c>
      <x:c r="U226" s="4" t="str">
        <x:v>design.t4.bearing_cartridge.in.3</x:v>
      </x:c>
      <x:c r="V226" s="4" t="str">
        <x:v>design.t4.bearing_cartridge.out</x:v>
      </x:c>
    </x:row>
    <x:row r="227" ht="115" customHeight="1">
      <x:c r="A227" s="4" t="str">
        <x:f>IFERROR(INDEX('Material routes'!$E$6:$E$1505,MATCH(U227,'Material routes'!$A$6:$A$1505,0)),"MISSING ID")</x:f>
        <x:v>Conditioned mechanism-service grease</x:v>
      </x:c>
      <x:c r="B227" s="4" t="str">
        <x:f>IFERROR(INDEX('Material routes'!$F$6:$F$1505,MATCH(U227,'Material routes'!$A$6:$A$1505,0)),"MISSING ID")</x:f>
        <x:v>T3</x:v>
      </x:c>
      <x:c r="C227" s="4" t="str">
        <x:f>IFERROR(INDEX('Material routes'!$H$6:$H$1505,MATCH(U227,'Material routes'!$A$6:$A$1505,0)),"MISSING ID")</x:f>
        <x:v>Chemical material</x:v>
      </x:c>
      <x:c r="D227" s="4" t="str">
        <x:f>IFERROR(INDEX('Material routes'!$G$6:$G$1505,MATCH(U227,'Material routes'!$A$6:$A$1505,0)),"MISSING ID")</x:f>
        <x:v>Processing agents</x:v>
      </x:c>
      <x:c r="E227" s="4" t="str">
        <x:f>IFERROR(INDEX('Material routes'!$C$6:$C$1505,MATCH(U227,'Material routes'!$A$6:$A$1505,0)),"MISSING ID")</x:f>
        <x:v>Ingredient candidate</x:v>
      </x:c>
      <x:c r="F227" s="4" t="str">
        <x:f>IFERROR(INDEX('Material routes'!$E$6:$E$1505,MATCH(V227,'Material routes'!$A$6:$A$1505,0)),"MISSING ID")</x:f>
        <x:v>Dust-excluding bearing cartridge</x:v>
      </x:c>
      <x:c r="G227" s="4" t="str">
        <x:f>IFERROR(INDEX('Material routes'!$F$6:$F$1505,MATCH(V227,'Material routes'!$A$6:$A$1505,0)),"MISSING ID")</x:f>
        <x:v>T4</x:v>
      </x:c>
      <x:c r="H227" s="4" t="str">
        <x:f>IFERROR(INDEX('Material routes'!$H$6:$H$1505,MATCH(V227,'Material routes'!$A$6:$A$1505,0)),"MISSING ID")</x:f>
        <x:v>Crafting component</x:v>
      </x:c>
      <x:c r="I227" s="4" t="str">
        <x:f>IFERROR(INDEX('Material routes'!$G$6:$G$1505,MATCH(V227,'Material routes'!$A$6:$A$1505,0)),"MISSING ID")</x:f>
        <x:v>Crafting components</x:v>
      </x:c>
      <x:c r="J227" s="4" t="str">
        <x:f>IFERROR(INDEX('Material routes'!$B$6:$B$1505,MATCH(U227,'Material routes'!$A$6:$A$1505,0)),"MISSING ID")</x:f>
        <x:v>design.t4.bearing_cartridge</x:v>
      </x:c>
      <x:c r="K227" s="4" t="str">
        <x:f>IFERROR(INDEX('Crafting recipes'!$C$6:$C$1005,MATCH(J227,'Crafting recipes'!$A$6:$A$1005,0)),"MISSING ID")</x:f>
        <x:v>Material refinement</x:v>
      </x:c>
      <x:c r="L227" s="4" t="str">
        <x:f>IFERROR(INDEX('Material routes'!$K$6:$K$1505,MATCH(U227,'Material routes'!$A$6:$A$1505,0)),"MISSING ID")</x:f>
        <x:v>Proposal</x:v>
      </x:c>
      <x:c r="M227" s="4" t="str">
        <x:f>IFERROR(INDEX('Material routes'!$M$6:$M$1505,MATCH(U227,'Material routes'!$A$6:$A$1505,0)),"MISSING ID")</x:f>
        <x:v>Partial proposal</x:v>
      </x:c>
      <x:c r="N227" s="4" t="str">
        <x:f>IF(IFERROR(INDEX('Material routes'!$I$6:$I$1005,MATCH(U227,'Material routes'!$A$6:$A$1005,0)),"MISSING ID")=0,"",IFERROR(INDEX('Material routes'!$I$6:$I$1005,MATCH(U227,'Material routes'!$A$6:$A$1005,0)),"MISSING ID"))</x:f>
      </x:c>
      <x:c r="O227" s="4" t="str">
        <x:f>IFERROR(INDEX('Material routes'!$J$6:$J$1505,MATCH(U227,'Material routes'!$A$6:$A$1505,0)),"MISSING ID")</x:f>
        <x:v>Unspecified</x:v>
      </x:c>
      <x:c r="P227" s="4" t="str">
        <x:f>IF(IFERROR(INDEX('Material routes'!$I$6:$I$1005,MATCH(V227,'Material routes'!$A$6:$A$1005,0)),"MISSING ID")=0,"",IFERROR(INDEX('Material routes'!$I$6:$I$1005,MATCH(V227,'Material routes'!$A$6:$A$1005,0)),"MISSING ID"))</x:f>
      </x:c>
      <x:c r="Q227" s="4" t="str">
        <x:f>IFERROR(INDEX('Material routes'!$J$6:$J$1505,MATCH(V227,'Material routes'!$A$6:$A$1505,0)),"MISSING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routes'!$D$6:$D$1505,MATCH(U227,'Material routes'!$A$6:$A$1505,0)),"MISSING ID")</x:f>
        <x:v>proposal.t3.service_grease</x:v>
      </x:c>
      <x:c r="T227" s="4" t="str">
        <x:f>IFERROR(INDEX('Material routes'!$D$6:$D$1505,MATCH(V227,'Material routes'!$A$6:$A$1505,0)),"MISSING ID")</x:f>
        <x:v>proposal.t4.bearing_cartridge</x:v>
      </x:c>
      <x:c r="U227" s="4" t="str">
        <x:v>design.t4.bearing_cartridge.in.4</x:v>
      </x:c>
      <x:c r="V227" s="4" t="str">
        <x:v>design.t4.bearing_cartridge.out</x:v>
      </x:c>
    </x:row>
    <x:row r="228" ht="115" customHeight="1">
      <x:c r="A228" s="4" t="str">
        <x:f>IFERROR(INDEX('Material routes'!$E$6:$E$1505,MATCH(U228,'Material routes'!$A$6:$A$1505,0)),"MISSING ID")</x:f>
        <x:v>Braided copper grounding stock</x:v>
      </x:c>
      <x:c r="B228" s="4" t="str">
        <x:f>IFERROR(INDEX('Material routes'!$F$6:$F$1505,MATCH(U228,'Material routes'!$A$6:$A$1505,0)),"MISSING ID")</x:f>
        <x:v>T3</x:v>
      </x:c>
      <x:c r="C228" s="4" t="str">
        <x:f>IFERROR(INDEX('Material routes'!$H$6:$H$1505,MATCH(U228,'Material routes'!$A$6:$A$1505,0)),"MISSING ID")</x:f>
        <x:v>Processed material</x:v>
      </x:c>
      <x:c r="D228" s="4" t="str">
        <x:f>IFERROR(INDEX('Material routes'!$G$6:$G$1505,MATCH(U228,'Material routes'!$A$6:$A$1505,0)),"MISSING ID")</x:f>
        <x:v>Manufactured stock</x:v>
      </x:c>
      <x:c r="E228" s="4" t="str">
        <x:f>IFERROR(INDEX('Material routes'!$C$6:$C$1505,MATCH(U228,'Material routes'!$A$6:$A$1505,0)),"MISSING ID")</x:f>
        <x:v>Ingredient candidate</x:v>
      </x:c>
      <x:c r="F228" s="4" t="str">
        <x:f>IFERROR(INDEX('Material routes'!$E$6:$E$1505,MATCH(V228,'Material routes'!$A$6:$A$1505,0)),"MISSING ID")</x:f>
        <x:v>Terminated grounding harness</x:v>
      </x:c>
      <x:c r="G228" s="4" t="str">
        <x:f>IFERROR(INDEX('Material routes'!$F$6:$F$1505,MATCH(V228,'Material routes'!$A$6:$A$1505,0)),"MISSING ID")</x:f>
        <x:v>T4</x:v>
      </x:c>
      <x:c r="H228" s="4" t="str">
        <x:f>IFERROR(INDEX('Material routes'!$H$6:$H$1505,MATCH(V228,'Material routes'!$A$6:$A$1505,0)),"MISSING ID")</x:f>
        <x:v>Crafting component</x:v>
      </x:c>
      <x:c r="I228" s="4" t="str">
        <x:f>IFERROR(INDEX('Material routes'!$G$6:$G$1505,MATCH(V228,'Material routes'!$A$6:$A$1505,0)),"MISSING ID")</x:f>
        <x:v>Crafting components</x:v>
      </x:c>
      <x:c r="J228" s="4" t="str">
        <x:f>IFERROR(INDEX('Material routes'!$B$6:$B$1505,MATCH(U228,'Material routes'!$A$6:$A$1505,0)),"MISSING ID")</x:f>
        <x:v>design.t4.grounding_harness</x:v>
      </x:c>
      <x:c r="K228" s="4" t="str">
        <x:f>IFERROR(INDEX('Crafting recipes'!$C$6:$C$1005,MATCH(J228,'Crafting recipes'!$A$6:$A$1005,0)),"MISSING ID")</x:f>
        <x:v>Material refinement</x:v>
      </x:c>
      <x:c r="L228" s="4" t="str">
        <x:f>IFERROR(INDEX('Material routes'!$K$6:$K$1505,MATCH(U228,'Material routes'!$A$6:$A$1505,0)),"MISSING ID")</x:f>
        <x:v>Proposal</x:v>
      </x:c>
      <x:c r="M228" s="4" t="str">
        <x:f>IFERROR(INDEX('Material routes'!$M$6:$M$1505,MATCH(U228,'Material routes'!$A$6:$A$1505,0)),"MISSING ID")</x:f>
        <x:v>Partial proposal</x:v>
      </x:c>
      <x:c r="N228" s="4" t="str">
        <x:f>IF(IFERROR(INDEX('Material routes'!$I$6:$I$1005,MATCH(U228,'Material routes'!$A$6:$A$1005,0)),"MISSING ID")=0,"",IFERROR(INDEX('Material routes'!$I$6:$I$1005,MATCH(U228,'Material routes'!$A$6:$A$1005,0)),"MISSING ID"))</x:f>
      </x:c>
      <x:c r="O228" s="4" t="str">
        <x:f>IFERROR(INDEX('Material routes'!$J$6:$J$1505,MATCH(U228,'Material routes'!$A$6:$A$1505,0)),"MISSING ID")</x:f>
        <x:v>Unspecified</x:v>
      </x:c>
      <x:c r="P228" s="4" t="str">
        <x:f>IF(IFERROR(INDEX('Material routes'!$I$6:$I$1005,MATCH(V228,'Material routes'!$A$6:$A$1005,0)),"MISSING ID")=0,"",IFERROR(INDEX('Material routes'!$I$6:$I$1005,MATCH(V228,'Material routes'!$A$6:$A$1005,0)),"MISSING ID"))</x:f>
      </x:c>
      <x:c r="Q228" s="4" t="str">
        <x:f>IFERROR(INDEX('Material routes'!$J$6:$J$1505,MATCH(V228,'Material routes'!$A$6:$A$1505,0)),"MISSING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routes'!$D$6:$D$1505,MATCH(U228,'Material routes'!$A$6:$A$1505,0)),"MISSING ID")</x:f>
        <x:v>proposal.t3.grounding_braid</x:v>
      </x:c>
      <x:c r="T228" s="4" t="str">
        <x:f>IFERROR(INDEX('Material routes'!$D$6:$D$1505,MATCH(V228,'Material routes'!$A$6:$A$1505,0)),"MISSING ID")</x:f>
        <x:v>proposal.t4.grounding_harness</x:v>
      </x:c>
      <x:c r="U228" s="4" t="str">
        <x:v>design.t4.grounding_harness.in.1</x:v>
      </x:c>
      <x:c r="V228" s="4" t="str">
        <x:v>design.t4.grounding_harness.out</x:v>
      </x:c>
    </x:row>
    <x:row r="229" ht="115" customHeight="1">
      <x:c r="A229" s="4" t="str">
        <x:f>IFERROR(INDEX('Material routes'!$E$6:$E$1505,MATCH(U229,'Material routes'!$A$6:$A$1505,0)),"MISSING ID")</x:f>
        <x:v>Fitted ceramic contact mounts</x:v>
      </x:c>
      <x:c r="B229" s="4" t="str">
        <x:f>IFERROR(INDEX('Material routes'!$F$6:$F$1505,MATCH(U229,'Material routes'!$A$6:$A$1505,0)),"MISSING ID")</x:f>
        <x:v>T3</x:v>
      </x:c>
      <x:c r="C229" s="4" t="str">
        <x:f>IFERROR(INDEX('Material routes'!$H$6:$H$1505,MATCH(U229,'Material routes'!$A$6:$A$1505,0)),"MISSING ID")</x:f>
        <x:v>Crafting component</x:v>
      </x:c>
      <x:c r="D229" s="4" t="str">
        <x:f>IFERROR(INDEX('Material routes'!$G$6:$G$1505,MATCH(U229,'Material routes'!$A$6:$A$1505,0)),"MISSING ID")</x:f>
        <x:v>Crafting components</x:v>
      </x:c>
      <x:c r="E229" s="4" t="str">
        <x:f>IFERROR(INDEX('Material routes'!$C$6:$C$1505,MATCH(U229,'Material routes'!$A$6:$A$1505,0)),"MISSING ID")</x:f>
        <x:v>Ingredient candidate</x:v>
      </x:c>
      <x:c r="F229" s="4" t="str">
        <x:f>IFERROR(INDEX('Material routes'!$E$6:$E$1505,MATCH(V229,'Material routes'!$A$6:$A$1505,0)),"MISSING ID")</x:f>
        <x:v>Terminated grounding harness</x:v>
      </x:c>
      <x:c r="G229" s="4" t="str">
        <x:f>IFERROR(INDEX('Material routes'!$F$6:$F$1505,MATCH(V229,'Material routes'!$A$6:$A$1505,0)),"MISSING ID")</x:f>
        <x:v>T4</x:v>
      </x:c>
      <x:c r="H229" s="4" t="str">
        <x:f>IFERROR(INDEX('Material routes'!$H$6:$H$1505,MATCH(V229,'Material routes'!$A$6:$A$1505,0)),"MISSING ID")</x:f>
        <x:v>Crafting component</x:v>
      </x:c>
      <x:c r="I229" s="4" t="str">
        <x:f>IFERROR(INDEX('Material routes'!$G$6:$G$1505,MATCH(V229,'Material routes'!$A$6:$A$1505,0)),"MISSING ID")</x:f>
        <x:v>Crafting components</x:v>
      </x:c>
      <x:c r="J229" s="4" t="str">
        <x:f>IFERROR(INDEX('Material routes'!$B$6:$B$1505,MATCH(U229,'Material routes'!$A$6:$A$1505,0)),"MISSING ID")</x:f>
        <x:v>design.t4.grounding_harness</x:v>
      </x:c>
      <x:c r="K229" s="4" t="str">
        <x:f>IFERROR(INDEX('Crafting recipes'!$C$6:$C$1005,MATCH(J229,'Crafting recipes'!$A$6:$A$1005,0)),"MISSING ID")</x:f>
        <x:v>Material refinement</x:v>
      </x:c>
      <x:c r="L229" s="4" t="str">
        <x:f>IFERROR(INDEX('Material routes'!$K$6:$K$1505,MATCH(U229,'Material routes'!$A$6:$A$1505,0)),"MISSING ID")</x:f>
        <x:v>Proposal</x:v>
      </x:c>
      <x:c r="M229" s="4" t="str">
        <x:f>IFERROR(INDEX('Material routes'!$M$6:$M$1505,MATCH(U229,'Material routes'!$A$6:$A$1505,0)),"MISSING ID")</x:f>
        <x:v>Partial proposal</x:v>
      </x:c>
      <x:c r="N229" s="4" t="str">
        <x:f>IF(IFERROR(INDEX('Material routes'!$I$6:$I$1005,MATCH(U229,'Material routes'!$A$6:$A$1005,0)),"MISSING ID")=0,"",IFERROR(INDEX('Material routes'!$I$6:$I$1005,MATCH(U229,'Material routes'!$A$6:$A$1005,0)),"MISSING ID"))</x:f>
      </x:c>
      <x:c r="O229" s="4" t="str">
        <x:f>IFERROR(INDEX('Material routes'!$J$6:$J$1505,MATCH(U229,'Material routes'!$A$6:$A$1505,0)),"MISSING ID")</x:f>
        <x:v>Unspecified</x:v>
      </x:c>
      <x:c r="P229" s="4" t="str">
        <x:f>IF(IFERROR(INDEX('Material routes'!$I$6:$I$1005,MATCH(V229,'Material routes'!$A$6:$A$1005,0)),"MISSING ID")=0,"",IFERROR(INDEX('Material routes'!$I$6:$I$1005,MATCH(V229,'Material routes'!$A$6:$A$1005,0)),"MISSING ID"))</x:f>
      </x:c>
      <x:c r="Q229" s="4" t="str">
        <x:f>IFERROR(INDEX('Material routes'!$J$6:$J$1505,MATCH(V229,'Material routes'!$A$6:$A$1505,0)),"MISSING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routes'!$D$6:$D$1505,MATCH(U229,'Material routes'!$A$6:$A$1505,0)),"MISSING ID")</x:f>
        <x:v>proposal.t3.contact_mount</x:v>
      </x:c>
      <x:c r="T229" s="4" t="str">
        <x:f>IFERROR(INDEX('Material routes'!$D$6:$D$1505,MATCH(V229,'Material routes'!$A$6:$A$1505,0)),"MISSING ID")</x:f>
        <x:v>proposal.t4.grounding_harness</x:v>
      </x:c>
      <x:c r="U229" s="4" t="str">
        <x:v>design.t4.grounding_harness.in.2</x:v>
      </x:c>
      <x:c r="V229" s="4" t="str">
        <x:v>design.t4.grounding_harness.out</x:v>
      </x:c>
    </x:row>
    <x:row r="230" ht="115" customHeight="1">
      <x:c r="A230" s="4" t="str">
        <x:f>IFERROR(INDEX('Material routes'!$E$6:$E$1505,MATCH(U230,'Material routes'!$A$6:$A$1505,0)),"MISSING ID")</x:f>
        <x:v>Steel stock</x:v>
      </x:c>
      <x:c r="B230" s="4" t="str">
        <x:f>IFERROR(INDEX('Material routes'!$F$6:$F$1505,MATCH(U230,'Material routes'!$A$6:$A$1505,0)),"MISSING ID")</x:f>
        <x:v>T2</x:v>
      </x:c>
      <x:c r="C230" s="4" t="str">
        <x:f>IFERROR(INDEX('Material routes'!$H$6:$H$1505,MATCH(U230,'Material routes'!$A$6:$A$1505,0)),"MISSING ID")</x:f>
        <x:v>Processed material</x:v>
      </x:c>
      <x:c r="D230" s="4" t="str">
        <x:f>IFERROR(INDEX('Material routes'!$G$6:$G$1505,MATCH(U230,'Material routes'!$A$6:$A$1505,0)),"MISSING ID")</x:f>
        <x:v>Manufactured stock</x:v>
      </x:c>
      <x:c r="E230" s="4" t="str">
        <x:f>IFERROR(INDEX('Material routes'!$C$6:$C$1505,MATCH(U230,'Material routes'!$A$6:$A$1505,0)),"MISSING ID")</x:f>
        <x:v>Ingredient candidate</x:v>
      </x:c>
      <x:c r="F230" s="4" t="str">
        <x:f>IFERROR(INDEX('Material routes'!$E$6:$E$1505,MATCH(V230,'Material routes'!$A$6:$A$1505,0)),"MISSING ID")</x:f>
        <x:v>Terminated grounding harness</x:v>
      </x:c>
      <x:c r="G230" s="4" t="str">
        <x:f>IFERROR(INDEX('Material routes'!$F$6:$F$1505,MATCH(V230,'Material routes'!$A$6:$A$1505,0)),"MISSING ID")</x:f>
        <x:v>T4</x:v>
      </x:c>
      <x:c r="H230" s="4" t="str">
        <x:f>IFERROR(INDEX('Material routes'!$H$6:$H$1505,MATCH(V230,'Material routes'!$A$6:$A$1505,0)),"MISSING ID")</x:f>
        <x:v>Crafting component</x:v>
      </x:c>
      <x:c r="I230" s="4" t="str">
        <x:f>IFERROR(INDEX('Material routes'!$G$6:$G$1505,MATCH(V230,'Material routes'!$A$6:$A$1505,0)),"MISSING ID")</x:f>
        <x:v>Crafting components</x:v>
      </x:c>
      <x:c r="J230" s="4" t="str">
        <x:f>IFERROR(INDEX('Material routes'!$B$6:$B$1505,MATCH(U230,'Material routes'!$A$6:$A$1505,0)),"MISSING ID")</x:f>
        <x:v>design.t4.grounding_harness</x:v>
      </x:c>
      <x:c r="K230" s="4" t="str">
        <x:f>IFERROR(INDEX('Crafting recipes'!$C$6:$C$1005,MATCH(J230,'Crafting recipes'!$A$6:$A$1005,0)),"MISSING ID")</x:f>
        <x:v>Material refinement</x:v>
      </x:c>
      <x:c r="L230" s="4" t="str">
        <x:f>IFERROR(INDEX('Material routes'!$K$6:$K$1505,MATCH(U230,'Material routes'!$A$6:$A$1505,0)),"MISSING ID")</x:f>
        <x:v>Proposal</x:v>
      </x:c>
      <x:c r="M230" s="4" t="str">
        <x:f>IFERROR(INDEX('Material routes'!$M$6:$M$1505,MATCH(U230,'Material routes'!$A$6:$A$1505,0)),"MISSING ID")</x:f>
        <x:v>Partial proposal</x:v>
      </x:c>
      <x:c r="N230" s="4" t="str">
        <x:f>IF(IFERROR(INDEX('Material routes'!$I$6:$I$1005,MATCH(U230,'Material routes'!$A$6:$A$1005,0)),"MISSING ID")=0,"",IFERROR(INDEX('Material routes'!$I$6:$I$1005,MATCH(U230,'Material routes'!$A$6:$A$1005,0)),"MISSING ID"))</x:f>
      </x:c>
      <x:c r="O230" s="4" t="str">
        <x:f>IFERROR(INDEX('Material routes'!$J$6:$J$1505,MATCH(U230,'Material routes'!$A$6:$A$1505,0)),"MISSING ID")</x:f>
        <x:v>Unspecified</x:v>
      </x:c>
      <x:c r="P230" s="4" t="str">
        <x:f>IF(IFERROR(INDEX('Material routes'!$I$6:$I$1005,MATCH(V230,'Material routes'!$A$6:$A$1005,0)),"MISSING ID")=0,"",IFERROR(INDEX('Material routes'!$I$6:$I$1005,MATCH(V230,'Material routes'!$A$6:$A$1005,0)),"MISSING ID"))</x:f>
      </x:c>
      <x:c r="Q230" s="4" t="str">
        <x:f>IFERROR(INDEX('Material routes'!$J$6:$J$1505,MATCH(V230,'Material routes'!$A$6:$A$1505,0)),"MISSING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routes'!$D$6:$D$1505,MATCH(U230,'Material routes'!$A$6:$A$1505,0)),"MISSING ID")</x:f>
        <x:v>author.metallurgy.steel_stock</x:v>
      </x:c>
      <x:c r="T230" s="4" t="str">
        <x:f>IFERROR(INDEX('Material routes'!$D$6:$D$1505,MATCH(V230,'Material routes'!$A$6:$A$1505,0)),"MISSING ID")</x:f>
        <x:v>proposal.t4.grounding_harness</x:v>
      </x:c>
      <x:c r="U230" s="4" t="str">
        <x:v>design.t4.grounding_harness.in.3</x:v>
      </x:c>
      <x:c r="V230" s="4" t="str">
        <x:v>design.t4.grounding_harness.out</x:v>
      </x:c>
    </x:row>
    <x:row r="231" ht="115" customHeight="1">
      <x:c r="A231" s="4" t="str">
        <x:f>IFERROR(INDEX('Material routes'!$E$6:$E$1505,MATCH(U231,'Material routes'!$A$6:$A$1505,0)),"MISSING ID")</x:f>
        <x:v>Wound copper coil blanks</x:v>
      </x:c>
      <x:c r="B231" s="4" t="str">
        <x:f>IFERROR(INDEX('Material routes'!$F$6:$F$1505,MATCH(U231,'Material routes'!$A$6:$A$1505,0)),"MISSING ID")</x:f>
        <x:v>T3</x:v>
      </x:c>
      <x:c r="C231" s="4" t="str">
        <x:f>IFERROR(INDEX('Material routes'!$H$6:$H$1505,MATCH(U231,'Material routes'!$A$6:$A$1505,0)),"MISSING ID")</x:f>
        <x:v>Crafting component</x:v>
      </x:c>
      <x:c r="D231" s="4" t="str">
        <x:f>IFERROR(INDEX('Material routes'!$G$6:$G$1505,MATCH(U231,'Material routes'!$A$6:$A$1505,0)),"MISSING ID")</x:f>
        <x:v>Crafting components</x:v>
      </x:c>
      <x:c r="E231" s="4" t="str">
        <x:f>IFERROR(INDEX('Material routes'!$C$6:$C$1505,MATCH(U231,'Material routes'!$A$6:$A$1505,0)),"MISSING ID")</x:f>
        <x:v>Ingredient candidate</x:v>
      </x:c>
      <x:c r="F231" s="4" t="str">
        <x:f>IFERROR(INDEX('Material routes'!$E$6:$E$1505,MATCH(V231,'Material routes'!$A$6:$A$1505,0)),"MISSING ID")</x:f>
        <x:v>Insulated winding subassembly</x:v>
      </x:c>
      <x:c r="G231" s="4" t="str">
        <x:f>IFERROR(INDEX('Material routes'!$F$6:$F$1505,MATCH(V231,'Material routes'!$A$6:$A$1505,0)),"MISSING ID")</x:f>
        <x:v>T4</x:v>
      </x:c>
      <x:c r="H231" s="4" t="str">
        <x:f>IFERROR(INDEX('Material routes'!$H$6:$H$1505,MATCH(V231,'Material routes'!$A$6:$A$1505,0)),"MISSING ID")</x:f>
        <x:v>Crafting component</x:v>
      </x:c>
      <x:c r="I231" s="4" t="str">
        <x:f>IFERROR(INDEX('Material routes'!$G$6:$G$1505,MATCH(V231,'Material routes'!$A$6:$A$1505,0)),"MISSING ID")</x:f>
        <x:v>Crafting components</x:v>
      </x:c>
      <x:c r="J231" s="4" t="str">
        <x:f>IFERROR(INDEX('Material routes'!$B$6:$B$1505,MATCH(U231,'Material routes'!$A$6:$A$1505,0)),"MISSING ID")</x:f>
        <x:v>design.t4.insulated_winding</x:v>
      </x:c>
      <x:c r="K231" s="4" t="str">
        <x:f>IFERROR(INDEX('Crafting recipes'!$C$6:$C$1005,MATCH(J231,'Crafting recipes'!$A$6:$A$1005,0)),"MISSING ID")</x:f>
        <x:v>Material refinement</x:v>
      </x:c>
      <x:c r="L231" s="4" t="str">
        <x:f>IFERROR(INDEX('Material routes'!$K$6:$K$1505,MATCH(U231,'Material routes'!$A$6:$A$1505,0)),"MISSING ID")</x:f>
        <x:v>Proposal</x:v>
      </x:c>
      <x:c r="M231" s="4" t="str">
        <x:f>IFERROR(INDEX('Material routes'!$M$6:$M$1505,MATCH(U231,'Material routes'!$A$6:$A$1505,0)),"MISSING ID")</x:f>
        <x:v>Partial proposal</x:v>
      </x:c>
      <x:c r="N231" s="4" t="str">
        <x:f>IF(IFERROR(INDEX('Material routes'!$I$6:$I$1005,MATCH(U231,'Material routes'!$A$6:$A$1005,0)),"MISSING ID")=0,"",IFERROR(INDEX('Material routes'!$I$6:$I$1005,MATCH(U231,'Material routes'!$A$6:$A$1005,0)),"MISSING ID"))</x:f>
      </x:c>
      <x:c r="O231" s="4" t="str">
        <x:f>IFERROR(INDEX('Material routes'!$J$6:$J$1505,MATCH(U231,'Material routes'!$A$6:$A$1505,0)),"MISSING ID")</x:f>
        <x:v>Unspecified</x:v>
      </x:c>
      <x:c r="P231" s="4" t="str">
        <x:f>IF(IFERROR(INDEX('Material routes'!$I$6:$I$1005,MATCH(V231,'Material routes'!$A$6:$A$1005,0)),"MISSING ID")=0,"",IFERROR(INDEX('Material routes'!$I$6:$I$1005,MATCH(V231,'Material routes'!$A$6:$A$1005,0)),"MISSING ID"))</x:f>
      </x:c>
      <x:c r="Q231" s="4" t="str">
        <x:f>IFERROR(INDEX('Material routes'!$J$6:$J$1505,MATCH(V231,'Material routes'!$A$6:$A$1505,0)),"MISSING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routes'!$D$6:$D$1505,MATCH(U231,'Material routes'!$A$6:$A$1505,0)),"MISSING ID")</x:f>
        <x:v>proposal.t3.wound_coil</x:v>
      </x:c>
      <x:c r="T231" s="4" t="str">
        <x:f>IFERROR(INDEX('Material routes'!$D$6:$D$1505,MATCH(V231,'Material routes'!$A$6:$A$1505,0)),"MISSING ID")</x:f>
        <x:v>proposal.t4.insulated_winding</x:v>
      </x:c>
      <x:c r="U231" s="4" t="str">
        <x:v>design.t4.insulated_winding.in.1</x:v>
      </x:c>
      <x:c r="V231" s="4" t="str">
        <x:v>design.t4.insulated_winding.out</x:v>
      </x:c>
    </x:row>
    <x:row r="232" ht="115" customHeight="1">
      <x:c r="A232" s="4" t="str">
        <x:f>IFERROR(INDEX('Material routes'!$E$6:$E$1505,MATCH(U232,'Material routes'!$A$6:$A$1505,0)),"MISSING ID")</x:f>
        <x:v>Matched ceramic spacer sets</x:v>
      </x:c>
      <x:c r="B232" s="4" t="str">
        <x:f>IFERROR(INDEX('Material routes'!$F$6:$F$1505,MATCH(U232,'Material routes'!$A$6:$A$1505,0)),"MISSING ID")</x:f>
        <x:v>T3</x:v>
      </x:c>
      <x:c r="C232" s="4" t="str">
        <x:f>IFERROR(INDEX('Material routes'!$H$6:$H$1505,MATCH(U232,'Material routes'!$A$6:$A$1505,0)),"MISSING ID")</x:f>
        <x:v>Crafting component</x:v>
      </x:c>
      <x:c r="D232" s="4" t="str">
        <x:f>IFERROR(INDEX('Material routes'!$G$6:$G$1505,MATCH(U232,'Material routes'!$A$6:$A$1505,0)),"MISSING ID")</x:f>
        <x:v>Crafting components</x:v>
      </x:c>
      <x:c r="E232" s="4" t="str">
        <x:f>IFERROR(INDEX('Material routes'!$C$6:$C$1505,MATCH(U232,'Material routes'!$A$6:$A$1505,0)),"MISSING ID")</x:f>
        <x:v>Ingredient candidate</x:v>
      </x:c>
      <x:c r="F232" s="4" t="str">
        <x:f>IFERROR(INDEX('Material routes'!$E$6:$E$1505,MATCH(V232,'Material routes'!$A$6:$A$1505,0)),"MISSING ID")</x:f>
        <x:v>Insulated winding subassembly</x:v>
      </x:c>
      <x:c r="G232" s="4" t="str">
        <x:f>IFERROR(INDEX('Material routes'!$F$6:$F$1505,MATCH(V232,'Material routes'!$A$6:$A$1505,0)),"MISSING ID")</x:f>
        <x:v>T4</x:v>
      </x:c>
      <x:c r="H232" s="4" t="str">
        <x:f>IFERROR(INDEX('Material routes'!$H$6:$H$1505,MATCH(V232,'Material routes'!$A$6:$A$1505,0)),"MISSING ID")</x:f>
        <x:v>Crafting component</x:v>
      </x:c>
      <x:c r="I232" s="4" t="str">
        <x:f>IFERROR(INDEX('Material routes'!$G$6:$G$1505,MATCH(V232,'Material routes'!$A$6:$A$1505,0)),"MISSING ID")</x:f>
        <x:v>Crafting components</x:v>
      </x:c>
      <x:c r="J232" s="4" t="str">
        <x:f>IFERROR(INDEX('Material routes'!$B$6:$B$1505,MATCH(U232,'Material routes'!$A$6:$A$1505,0)),"MISSING ID")</x:f>
        <x:v>design.t4.insulated_winding</x:v>
      </x:c>
      <x:c r="K232" s="4" t="str">
        <x:f>IFERROR(INDEX('Crafting recipes'!$C$6:$C$1005,MATCH(J232,'Crafting recipes'!$A$6:$A$1005,0)),"MISSING ID")</x:f>
        <x:v>Material refinement</x:v>
      </x:c>
      <x:c r="L232" s="4" t="str">
        <x:f>IFERROR(INDEX('Material routes'!$K$6:$K$1505,MATCH(U232,'Material routes'!$A$6:$A$1505,0)),"MISSING ID")</x:f>
        <x:v>Proposal</x:v>
      </x:c>
      <x:c r="M232" s="4" t="str">
        <x:f>IFERROR(INDEX('Material routes'!$M$6:$M$1505,MATCH(U232,'Material routes'!$A$6:$A$1505,0)),"MISSING ID")</x:f>
        <x:v>Partial proposal</x:v>
      </x:c>
      <x:c r="N232" s="4" t="str">
        <x:f>IF(IFERROR(INDEX('Material routes'!$I$6:$I$1005,MATCH(U232,'Material routes'!$A$6:$A$1005,0)),"MISSING ID")=0,"",IFERROR(INDEX('Material routes'!$I$6:$I$1005,MATCH(U232,'Material routes'!$A$6:$A$1005,0)),"MISSING ID"))</x:f>
      </x:c>
      <x:c r="O232" s="4" t="str">
        <x:f>IFERROR(INDEX('Material routes'!$J$6:$J$1505,MATCH(U232,'Material routes'!$A$6:$A$1505,0)),"MISSING ID")</x:f>
        <x:v>Unspecified</x:v>
      </x:c>
      <x:c r="P232" s="4" t="str">
        <x:f>IF(IFERROR(INDEX('Material routes'!$I$6:$I$1005,MATCH(V232,'Material routes'!$A$6:$A$1005,0)),"MISSING ID")=0,"",IFERROR(INDEX('Material routes'!$I$6:$I$1005,MATCH(V232,'Material routes'!$A$6:$A$1005,0)),"MISSING ID"))</x:f>
      </x:c>
      <x:c r="Q232" s="4" t="str">
        <x:f>IFERROR(INDEX('Material routes'!$J$6:$J$1505,MATCH(V232,'Material routes'!$A$6:$A$1505,0)),"MISSING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routes'!$D$6:$D$1505,MATCH(U232,'Material routes'!$A$6:$A$1505,0)),"MISSING ID")</x:f>
        <x:v>proposal.t3.spacer_set</x:v>
      </x:c>
      <x:c r="T232" s="4" t="str">
        <x:f>IFERROR(INDEX('Material routes'!$D$6:$D$1505,MATCH(V232,'Material routes'!$A$6:$A$1505,0)),"MISSING ID")</x:f>
        <x:v>proposal.t4.insulated_winding</x:v>
      </x:c>
      <x:c r="U232" s="4" t="str">
        <x:v>design.t4.insulated_winding.in.2</x:v>
      </x:c>
      <x:c r="V232" s="4" t="str">
        <x:v>design.t4.insulated_winding.out</x:v>
      </x:c>
    </x:row>
    <x:row r="233" ht="115" customHeight="1">
      <x:c r="A233" s="4" t="str">
        <x:f>IFERROR(INDEX('Material routes'!$E$6:$E$1505,MATCH(U233,'Material routes'!$A$6:$A$1505,0)),"MISSING ID")</x:f>
        <x:v>Insulated conductor stock</x:v>
      </x:c>
      <x:c r="B233" s="4" t="str">
        <x:f>IFERROR(INDEX('Material routes'!$F$6:$F$1505,MATCH(U233,'Material routes'!$A$6:$A$1505,0)),"MISSING ID")</x:f>
        <x:v>T3</x:v>
      </x:c>
      <x:c r="C233" s="4" t="str">
        <x:f>IFERROR(INDEX('Material routes'!$H$6:$H$1505,MATCH(U233,'Material routes'!$A$6:$A$1505,0)),"MISSING ID")</x:f>
        <x:v>Processed material</x:v>
      </x:c>
      <x:c r="D233" s="4" t="str">
        <x:f>IFERROR(INDEX('Material routes'!$G$6:$G$1505,MATCH(U233,'Material routes'!$A$6:$A$1505,0)),"MISSING ID")</x:f>
        <x:v>Manufactured stock</x:v>
      </x:c>
      <x:c r="E233" s="4" t="str">
        <x:f>IFERROR(INDEX('Material routes'!$C$6:$C$1505,MATCH(U233,'Material routes'!$A$6:$A$1505,0)),"MISSING ID")</x:f>
        <x:v>Ingredient candidate</x:v>
      </x:c>
      <x:c r="F233" s="4" t="str">
        <x:f>IFERROR(INDEX('Material routes'!$E$6:$E$1505,MATCH(V233,'Material routes'!$A$6:$A$1505,0)),"MISSING ID")</x:f>
        <x:v>Insulated winding subassembly</x:v>
      </x:c>
      <x:c r="G233" s="4" t="str">
        <x:f>IFERROR(INDEX('Material routes'!$F$6:$F$1505,MATCH(V233,'Material routes'!$A$6:$A$1505,0)),"MISSING ID")</x:f>
        <x:v>T4</x:v>
      </x:c>
      <x:c r="H233" s="4" t="str">
        <x:f>IFERROR(INDEX('Material routes'!$H$6:$H$1505,MATCH(V233,'Material routes'!$A$6:$A$1505,0)),"MISSING ID")</x:f>
        <x:v>Crafting component</x:v>
      </x:c>
      <x:c r="I233" s="4" t="str">
        <x:f>IFERROR(INDEX('Material routes'!$G$6:$G$1505,MATCH(V233,'Material routes'!$A$6:$A$1505,0)),"MISSING ID")</x:f>
        <x:v>Crafting components</x:v>
      </x:c>
      <x:c r="J233" s="4" t="str">
        <x:f>IFERROR(INDEX('Material routes'!$B$6:$B$1505,MATCH(U233,'Material routes'!$A$6:$A$1505,0)),"MISSING ID")</x:f>
        <x:v>design.t4.insulated_winding</x:v>
      </x:c>
      <x:c r="K233" s="4" t="str">
        <x:f>IFERROR(INDEX('Crafting recipes'!$C$6:$C$1005,MATCH(J233,'Crafting recipes'!$A$6:$A$1005,0)),"MISSING ID")</x:f>
        <x:v>Material refinement</x:v>
      </x:c>
      <x:c r="L233" s="4" t="str">
        <x:f>IFERROR(INDEX('Material routes'!$K$6:$K$1505,MATCH(U233,'Material routes'!$A$6:$A$1505,0)),"MISSING ID")</x:f>
        <x:v>Proposal</x:v>
      </x:c>
      <x:c r="M233" s="4" t="str">
        <x:f>IFERROR(INDEX('Material routes'!$M$6:$M$1505,MATCH(U233,'Material routes'!$A$6:$A$1505,0)),"MISSING ID")</x:f>
        <x:v>Partial proposal</x:v>
      </x:c>
      <x:c r="N233" s="4" t="str">
        <x:f>IF(IFERROR(INDEX('Material routes'!$I$6:$I$1005,MATCH(U233,'Material routes'!$A$6:$A$1005,0)),"MISSING ID")=0,"",IFERROR(INDEX('Material routes'!$I$6:$I$1005,MATCH(U233,'Material routes'!$A$6:$A$1005,0)),"MISSING ID"))</x:f>
      </x:c>
      <x:c r="O233" s="4" t="str">
        <x:f>IFERROR(INDEX('Material routes'!$J$6:$J$1505,MATCH(U233,'Material routes'!$A$6:$A$1505,0)),"MISSING ID")</x:f>
        <x:v>Unspecified</x:v>
      </x:c>
      <x:c r="P233" s="4" t="str">
        <x:f>IF(IFERROR(INDEX('Material routes'!$I$6:$I$1005,MATCH(V233,'Material routes'!$A$6:$A$1005,0)),"MISSING ID")=0,"",IFERROR(INDEX('Material routes'!$I$6:$I$1005,MATCH(V233,'Material routes'!$A$6:$A$1005,0)),"MISSING ID"))</x:f>
      </x:c>
      <x:c r="Q233" s="4" t="str">
        <x:f>IFERROR(INDEX('Material routes'!$J$6:$J$1505,MATCH(V233,'Material routes'!$A$6:$A$1505,0)),"MISSING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routes'!$D$6:$D$1505,MATCH(U233,'Material routes'!$A$6:$A$1505,0)),"MISSING ID")</x:f>
        <x:v>proposal.branch.insulated_conductor</x:v>
      </x:c>
      <x:c r="T233" s="4" t="str">
        <x:f>IFERROR(INDEX('Material routes'!$D$6:$D$1505,MATCH(V233,'Material routes'!$A$6:$A$1505,0)),"MISSING ID")</x:f>
        <x:v>proposal.t4.insulated_winding</x:v>
      </x:c>
      <x:c r="U233" s="4" t="str">
        <x:v>design.t4.insulated_winding.in.3</x:v>
      </x:c>
      <x:c r="V233" s="4" t="str">
        <x:v>design.t4.insulated_winding.out</x:v>
      </x:c>
    </x:row>
    <x:row r="234" ht="115" customHeight="1">
      <x:c r="A234" s="4" t="str">
        <x:f>IFERROR(INDEX('Material routes'!$E$6:$E$1505,MATCH(U234,'Material routes'!$A$6:$A$1505,0)),"MISSING ID")</x:f>
        <x:v>Wound copper coil blanks</x:v>
      </x:c>
      <x:c r="B234" s="4" t="str">
        <x:f>IFERROR(INDEX('Material routes'!$F$6:$F$1505,MATCH(U234,'Material routes'!$A$6:$A$1505,0)),"MISSING ID")</x:f>
        <x:v>T3</x:v>
      </x:c>
      <x:c r="C234" s="4" t="str">
        <x:f>IFERROR(INDEX('Material routes'!$H$6:$H$1505,MATCH(U234,'Material routes'!$A$6:$A$1505,0)),"MISSING ID")</x:f>
        <x:v>Crafting component</x:v>
      </x:c>
      <x:c r="D234" s="4" t="str">
        <x:f>IFERROR(INDEX('Material routes'!$G$6:$G$1505,MATCH(U234,'Material routes'!$A$6:$A$1505,0)),"MISSING ID")</x:f>
        <x:v>Crafting components</x:v>
      </x:c>
      <x:c r="E234" s="4" t="str">
        <x:f>IFERROR(INDEX('Material routes'!$C$6:$C$1505,MATCH(U234,'Material routes'!$A$6:$A$1505,0)),"MISSING ID")</x:f>
        <x:v>Ingredient candidate</x:v>
      </x:c>
      <x:c r="F234" s="4" t="str">
        <x:f>IFERROR(INDEX('Material routes'!$E$6:$E$1505,MATCH(V234,'Material routes'!$A$6:$A$1505,0)),"MISSING ID")</x:f>
        <x:v>Radio tuning support block</x:v>
      </x:c>
      <x:c r="G234" s="4" t="str">
        <x:f>IFERROR(INDEX('Material routes'!$F$6:$F$1505,MATCH(V234,'Material routes'!$A$6:$A$1505,0)),"MISSING ID")</x:f>
        <x:v>T4</x:v>
      </x:c>
      <x:c r="H234" s="4" t="str">
        <x:f>IFERROR(INDEX('Material routes'!$H$6:$H$1505,MATCH(V234,'Material routes'!$A$6:$A$1505,0)),"MISSING ID")</x:f>
        <x:v>Crafting component</x:v>
      </x:c>
      <x:c r="I234" s="4" t="str">
        <x:f>IFERROR(INDEX('Material routes'!$G$6:$G$1505,MATCH(V234,'Material routes'!$A$6:$A$1505,0)),"MISSING ID")</x:f>
        <x:v>Crafting components</x:v>
      </x:c>
      <x:c r="J234" s="4" t="str">
        <x:f>IFERROR(INDEX('Material routes'!$B$6:$B$1505,MATCH(U234,'Material routes'!$A$6:$A$1505,0)),"MISSING ID")</x:f>
        <x:v>design.t4.radio_tuning</x:v>
      </x:c>
      <x:c r="K234" s="4" t="str">
        <x:f>IFERROR(INDEX('Crafting recipes'!$C$6:$C$1005,MATCH(J234,'Crafting recipes'!$A$6:$A$1005,0)),"MISSING ID")</x:f>
        <x:v>Material refinement</x:v>
      </x:c>
      <x:c r="L234" s="4" t="str">
        <x:f>IFERROR(INDEX('Material routes'!$K$6:$K$1505,MATCH(U234,'Material routes'!$A$6:$A$1505,0)),"MISSING ID")</x:f>
        <x:v>Proposal</x:v>
      </x:c>
      <x:c r="M234" s="4" t="str">
        <x:f>IFERROR(INDEX('Material routes'!$M$6:$M$1505,MATCH(U234,'Material routes'!$A$6:$A$1505,0)),"MISSING ID")</x:f>
        <x:v>Partial proposal</x:v>
      </x:c>
      <x:c r="N234" s="4" t="str">
        <x:f>IF(IFERROR(INDEX('Material routes'!$I$6:$I$1005,MATCH(U234,'Material routes'!$A$6:$A$1005,0)),"MISSING ID")=0,"",IFERROR(INDEX('Material routes'!$I$6:$I$1005,MATCH(U234,'Material routes'!$A$6:$A$1005,0)),"MISSING ID"))</x:f>
      </x:c>
      <x:c r="O234" s="4" t="str">
        <x:f>IFERROR(INDEX('Material routes'!$J$6:$J$1505,MATCH(U234,'Material routes'!$A$6:$A$1505,0)),"MISSING ID")</x:f>
        <x:v>Unspecified</x:v>
      </x:c>
      <x:c r="P234" s="4" t="str">
        <x:f>IF(IFERROR(INDEX('Material routes'!$I$6:$I$1005,MATCH(V234,'Material routes'!$A$6:$A$1005,0)),"MISSING ID")=0,"",IFERROR(INDEX('Material routes'!$I$6:$I$1005,MATCH(V234,'Material routes'!$A$6:$A$1005,0)),"MISSING ID"))</x:f>
      </x:c>
      <x:c r="Q234" s="4" t="str">
        <x:f>IFERROR(INDEX('Material routes'!$J$6:$J$1505,MATCH(V234,'Material routes'!$A$6:$A$1505,0)),"MISSING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routes'!$D$6:$D$1505,MATCH(U234,'Material routes'!$A$6:$A$1505,0)),"MISSING ID")</x:f>
        <x:v>proposal.t3.wound_coil</x:v>
      </x:c>
      <x:c r="T234" s="4" t="str">
        <x:f>IFERROR(INDEX('Material routes'!$D$6:$D$1505,MATCH(V234,'Material routes'!$A$6:$A$1505,0)),"MISSING ID")</x:f>
        <x:v>proposal.t4.radio_tuning</x:v>
      </x:c>
      <x:c r="U234" s="4" t="str">
        <x:v>design.t4.radio_tuning.in.1</x:v>
      </x:c>
      <x:c r="V234" s="4" t="str">
        <x:v>design.t4.radio_tuning.out</x:v>
      </x:c>
    </x:row>
    <x:row r="235" ht="115" customHeight="1">
      <x:c r="A235" s="4" t="str">
        <x:f>IFERROR(INDEX('Material routes'!$E$6:$E$1505,MATCH(U235,'Material routes'!$A$6:$A$1505,0)),"MISSING ID")</x:f>
        <x:v>Fitted ceramic contact mounts</x:v>
      </x:c>
      <x:c r="B235" s="4" t="str">
        <x:f>IFERROR(INDEX('Material routes'!$F$6:$F$1505,MATCH(U235,'Material routes'!$A$6:$A$1505,0)),"MISSING ID")</x:f>
        <x:v>T3</x:v>
      </x:c>
      <x:c r="C235" s="4" t="str">
        <x:f>IFERROR(INDEX('Material routes'!$H$6:$H$1505,MATCH(U235,'Material routes'!$A$6:$A$1505,0)),"MISSING ID")</x:f>
        <x:v>Crafting component</x:v>
      </x:c>
      <x:c r="D235" s="4" t="str">
        <x:f>IFERROR(INDEX('Material routes'!$G$6:$G$1505,MATCH(U235,'Material routes'!$A$6:$A$1505,0)),"MISSING ID")</x:f>
        <x:v>Crafting components</x:v>
      </x:c>
      <x:c r="E235" s="4" t="str">
        <x:f>IFERROR(INDEX('Material routes'!$C$6:$C$1505,MATCH(U235,'Material routes'!$A$6:$A$1505,0)),"MISSING ID")</x:f>
        <x:v>Ingredient candidate</x:v>
      </x:c>
      <x:c r="F235" s="4" t="str">
        <x:f>IFERROR(INDEX('Material routes'!$E$6:$E$1505,MATCH(V235,'Material routes'!$A$6:$A$1505,0)),"MISSING ID")</x:f>
        <x:v>Radio tuning support block</x:v>
      </x:c>
      <x:c r="G235" s="4" t="str">
        <x:f>IFERROR(INDEX('Material routes'!$F$6:$F$1505,MATCH(V235,'Material routes'!$A$6:$A$1505,0)),"MISSING ID")</x:f>
        <x:v>T4</x:v>
      </x:c>
      <x:c r="H235" s="4" t="str">
        <x:f>IFERROR(INDEX('Material routes'!$H$6:$H$1505,MATCH(V235,'Material routes'!$A$6:$A$1505,0)),"MISSING ID")</x:f>
        <x:v>Crafting component</x:v>
      </x:c>
      <x:c r="I235" s="4" t="str">
        <x:f>IFERROR(INDEX('Material routes'!$G$6:$G$1505,MATCH(V235,'Material routes'!$A$6:$A$1505,0)),"MISSING ID")</x:f>
        <x:v>Crafting components</x:v>
      </x:c>
      <x:c r="J235" s="4" t="str">
        <x:f>IFERROR(INDEX('Material routes'!$B$6:$B$1505,MATCH(U235,'Material routes'!$A$6:$A$1505,0)),"MISSING ID")</x:f>
        <x:v>design.t4.radio_tuning</x:v>
      </x:c>
      <x:c r="K235" s="4" t="str">
        <x:f>IFERROR(INDEX('Crafting recipes'!$C$6:$C$1005,MATCH(J235,'Crafting recipes'!$A$6:$A$1005,0)),"MISSING ID")</x:f>
        <x:v>Material refinement</x:v>
      </x:c>
      <x:c r="L235" s="4" t="str">
        <x:f>IFERROR(INDEX('Material routes'!$K$6:$K$1505,MATCH(U235,'Material routes'!$A$6:$A$1505,0)),"MISSING ID")</x:f>
        <x:v>Proposal</x:v>
      </x:c>
      <x:c r="M235" s="4" t="str">
        <x:f>IFERROR(INDEX('Material routes'!$M$6:$M$1505,MATCH(U235,'Material routes'!$A$6:$A$1505,0)),"MISSING ID")</x:f>
        <x:v>Partial proposal</x:v>
      </x:c>
      <x:c r="N235" s="4" t="str">
        <x:f>IF(IFERROR(INDEX('Material routes'!$I$6:$I$1005,MATCH(U235,'Material routes'!$A$6:$A$1005,0)),"MISSING ID")=0,"",IFERROR(INDEX('Material routes'!$I$6:$I$1005,MATCH(U235,'Material routes'!$A$6:$A$1005,0)),"MISSING ID"))</x:f>
      </x:c>
      <x:c r="O235" s="4" t="str">
        <x:f>IFERROR(INDEX('Material routes'!$J$6:$J$1505,MATCH(U235,'Material routes'!$A$6:$A$1505,0)),"MISSING ID")</x:f>
        <x:v>Unspecified</x:v>
      </x:c>
      <x:c r="P235" s="4" t="str">
        <x:f>IF(IFERROR(INDEX('Material routes'!$I$6:$I$1005,MATCH(V235,'Material routes'!$A$6:$A$1005,0)),"MISSING ID")=0,"",IFERROR(INDEX('Material routes'!$I$6:$I$1005,MATCH(V235,'Material routes'!$A$6:$A$1005,0)),"MISSING ID"))</x:f>
      </x:c>
      <x:c r="Q235" s="4" t="str">
        <x:f>IFERROR(INDEX('Material routes'!$J$6:$J$1505,MATCH(V235,'Material routes'!$A$6:$A$1505,0)),"MISSING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routes'!$D$6:$D$1505,MATCH(U235,'Material routes'!$A$6:$A$1505,0)),"MISSING ID")</x:f>
        <x:v>proposal.t3.contact_mount</x:v>
      </x:c>
      <x:c r="T235" s="4" t="str">
        <x:f>IFERROR(INDEX('Material routes'!$D$6:$D$1505,MATCH(V235,'Material routes'!$A$6:$A$1505,0)),"MISSING ID")</x:f>
        <x:v>proposal.t4.radio_tuning</x:v>
      </x:c>
      <x:c r="U235" s="4" t="str">
        <x:v>design.t4.radio_tuning.in.2</x:v>
      </x:c>
      <x:c r="V235" s="4" t="str">
        <x:v>design.t4.radio_tuning.out</x:v>
      </x:c>
    </x:row>
    <x:row r="236" ht="115" customHeight="1">
      <x:c r="A236" s="4" t="str">
        <x:f>IFERROR(INDEX('Material routes'!$E$6:$E$1505,MATCH(U236,'Material routes'!$A$6:$A$1505,0)),"MISSING ID")</x:f>
        <x:v>Matched ceramic spacer sets</x:v>
      </x:c>
      <x:c r="B236" s="4" t="str">
        <x:f>IFERROR(INDEX('Material routes'!$F$6:$F$1505,MATCH(U236,'Material routes'!$A$6:$A$1505,0)),"MISSING ID")</x:f>
        <x:v>T3</x:v>
      </x:c>
      <x:c r="C236" s="4" t="str">
        <x:f>IFERROR(INDEX('Material routes'!$H$6:$H$1505,MATCH(U236,'Material routes'!$A$6:$A$1505,0)),"MISSING ID")</x:f>
        <x:v>Crafting component</x:v>
      </x:c>
      <x:c r="D236" s="4" t="str">
        <x:f>IFERROR(INDEX('Material routes'!$G$6:$G$1505,MATCH(U236,'Material routes'!$A$6:$A$1505,0)),"MISSING ID")</x:f>
        <x:v>Crafting components</x:v>
      </x:c>
      <x:c r="E236" s="4" t="str">
        <x:f>IFERROR(INDEX('Material routes'!$C$6:$C$1505,MATCH(U236,'Material routes'!$A$6:$A$1505,0)),"MISSING ID")</x:f>
        <x:v>Ingredient candidate</x:v>
      </x:c>
      <x:c r="F236" s="4" t="str">
        <x:f>IFERROR(INDEX('Material routes'!$E$6:$E$1505,MATCH(V236,'Material routes'!$A$6:$A$1505,0)),"MISSING ID")</x:f>
        <x:v>Radio tuning support block</x:v>
      </x:c>
      <x:c r="G236" s="4" t="str">
        <x:f>IFERROR(INDEX('Material routes'!$F$6:$F$1505,MATCH(V236,'Material routes'!$A$6:$A$1505,0)),"MISSING ID")</x:f>
        <x:v>T4</x:v>
      </x:c>
      <x:c r="H236" s="4" t="str">
        <x:f>IFERROR(INDEX('Material routes'!$H$6:$H$1505,MATCH(V236,'Material routes'!$A$6:$A$1505,0)),"MISSING ID")</x:f>
        <x:v>Crafting component</x:v>
      </x:c>
      <x:c r="I236" s="4" t="str">
        <x:f>IFERROR(INDEX('Material routes'!$G$6:$G$1505,MATCH(V236,'Material routes'!$A$6:$A$1505,0)),"MISSING ID")</x:f>
        <x:v>Crafting components</x:v>
      </x:c>
      <x:c r="J236" s="4" t="str">
        <x:f>IFERROR(INDEX('Material routes'!$B$6:$B$1505,MATCH(U236,'Material routes'!$A$6:$A$1505,0)),"MISSING ID")</x:f>
        <x:v>design.t4.radio_tuning</x:v>
      </x:c>
      <x:c r="K236" s="4" t="str">
        <x:f>IFERROR(INDEX('Crafting recipes'!$C$6:$C$1005,MATCH(J236,'Crafting recipes'!$A$6:$A$1005,0)),"MISSING ID")</x:f>
        <x:v>Material refinement</x:v>
      </x:c>
      <x:c r="L236" s="4" t="str">
        <x:f>IFERROR(INDEX('Material routes'!$K$6:$K$1505,MATCH(U236,'Material routes'!$A$6:$A$1505,0)),"MISSING ID")</x:f>
        <x:v>Proposal</x:v>
      </x:c>
      <x:c r="M236" s="4" t="str">
        <x:f>IFERROR(INDEX('Material routes'!$M$6:$M$1505,MATCH(U236,'Material routes'!$A$6:$A$1505,0)),"MISSING ID")</x:f>
        <x:v>Partial proposal</x:v>
      </x:c>
      <x:c r="N236" s="4" t="str">
        <x:f>IF(IFERROR(INDEX('Material routes'!$I$6:$I$1005,MATCH(U236,'Material routes'!$A$6:$A$1005,0)),"MISSING ID")=0,"",IFERROR(INDEX('Material routes'!$I$6:$I$1005,MATCH(U236,'Material routes'!$A$6:$A$1005,0)),"MISSING ID"))</x:f>
      </x:c>
      <x:c r="O236" s="4" t="str">
        <x:f>IFERROR(INDEX('Material routes'!$J$6:$J$1505,MATCH(U236,'Material routes'!$A$6:$A$1505,0)),"MISSING ID")</x:f>
        <x:v>Unspecified</x:v>
      </x:c>
      <x:c r="P236" s="4" t="str">
        <x:f>IF(IFERROR(INDEX('Material routes'!$I$6:$I$1005,MATCH(V236,'Material routes'!$A$6:$A$1005,0)),"MISSING ID")=0,"",IFERROR(INDEX('Material routes'!$I$6:$I$1005,MATCH(V236,'Material routes'!$A$6:$A$1005,0)),"MISSING ID"))</x:f>
      </x:c>
      <x:c r="Q236" s="4" t="str">
        <x:f>IFERROR(INDEX('Material routes'!$J$6:$J$1505,MATCH(V236,'Material routes'!$A$6:$A$1505,0)),"MISSING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routes'!$D$6:$D$1505,MATCH(U236,'Material routes'!$A$6:$A$1505,0)),"MISSING ID")</x:f>
        <x:v>proposal.t3.spacer_set</x:v>
      </x:c>
      <x:c r="T236" s="4" t="str">
        <x:f>IFERROR(INDEX('Material routes'!$D$6:$D$1505,MATCH(V236,'Material routes'!$A$6:$A$1505,0)),"MISSING ID")</x:f>
        <x:v>proposal.t4.radio_tuning</x:v>
      </x:c>
      <x:c r="U236" s="4" t="str">
        <x:v>design.t4.radio_tuning.in.3</x:v>
      </x:c>
      <x:c r="V236" s="4" t="str">
        <x:v>design.t4.radio_tuning.out</x:v>
      </x:c>
    </x:row>
    <x:row r="237" ht="115" customHeight="1">
      <x:c r="A237" s="4" t="str">
        <x:f>IFERROR(INDEX('Material routes'!$E$6:$E$1505,MATCH(U237,'Material routes'!$A$6:$A$1505,0)),"MISSING ID")</x:f>
        <x:v>Drawn copper stock</x:v>
      </x:c>
      <x:c r="B237" s="4" t="str">
        <x:f>IFERROR(INDEX('Material routes'!$F$6:$F$1505,MATCH(U237,'Material routes'!$A$6:$A$1505,0)),"MISSING ID")</x:f>
        <x:v>T2</x:v>
      </x:c>
      <x:c r="C237" s="4" t="str">
        <x:f>IFERROR(INDEX('Material routes'!$H$6:$H$1505,MATCH(U237,'Material routes'!$A$6:$A$1505,0)),"MISSING ID")</x:f>
        <x:v>Processed material</x:v>
      </x:c>
      <x:c r="D237" s="4" t="str">
        <x:f>IFERROR(INDEX('Material routes'!$G$6:$G$1505,MATCH(U237,'Material routes'!$A$6:$A$1505,0)),"MISSING ID")</x:f>
        <x:v>Manufactured stock</x:v>
      </x:c>
      <x:c r="E237" s="4" t="str">
        <x:f>IFERROR(INDEX('Material routes'!$C$6:$C$1505,MATCH(U237,'Material routes'!$A$6:$A$1505,0)),"MISSING ID")</x:f>
        <x:v>Ingredient candidate</x:v>
      </x:c>
      <x:c r="F237" s="4" t="str">
        <x:f>IFERROR(INDEX('Material routes'!$E$6:$E$1505,MATCH(V237,'Material routes'!$A$6:$A$1505,0)),"MISSING ID")</x:f>
        <x:v>Radio tuning support block</x:v>
      </x:c>
      <x:c r="G237" s="4" t="str">
        <x:f>IFERROR(INDEX('Material routes'!$F$6:$F$1505,MATCH(V237,'Material routes'!$A$6:$A$1505,0)),"MISSING ID")</x:f>
        <x:v>T4</x:v>
      </x:c>
      <x:c r="H237" s="4" t="str">
        <x:f>IFERROR(INDEX('Material routes'!$H$6:$H$1505,MATCH(V237,'Material routes'!$A$6:$A$1505,0)),"MISSING ID")</x:f>
        <x:v>Crafting component</x:v>
      </x:c>
      <x:c r="I237" s="4" t="str">
        <x:f>IFERROR(INDEX('Material routes'!$G$6:$G$1505,MATCH(V237,'Material routes'!$A$6:$A$1505,0)),"MISSING ID")</x:f>
        <x:v>Crafting components</x:v>
      </x:c>
      <x:c r="J237" s="4" t="str">
        <x:f>IFERROR(INDEX('Material routes'!$B$6:$B$1505,MATCH(U237,'Material routes'!$A$6:$A$1505,0)),"MISSING ID")</x:f>
        <x:v>design.t4.radio_tuning</x:v>
      </x:c>
      <x:c r="K237" s="4" t="str">
        <x:f>IFERROR(INDEX('Crafting recipes'!$C$6:$C$1005,MATCH(J237,'Crafting recipes'!$A$6:$A$1005,0)),"MISSING ID")</x:f>
        <x:v>Material refinement</x:v>
      </x:c>
      <x:c r="L237" s="4" t="str">
        <x:f>IFERROR(INDEX('Material routes'!$K$6:$K$1505,MATCH(U237,'Material routes'!$A$6:$A$1505,0)),"MISSING ID")</x:f>
        <x:v>Proposal</x:v>
      </x:c>
      <x:c r="M237" s="4" t="str">
        <x:f>IFERROR(INDEX('Material routes'!$M$6:$M$1505,MATCH(U237,'Material routes'!$A$6:$A$1505,0)),"MISSING ID")</x:f>
        <x:v>Partial proposal</x:v>
      </x:c>
      <x:c r="N237" s="4" t="str">
        <x:f>IF(IFERROR(INDEX('Material routes'!$I$6:$I$1005,MATCH(U237,'Material routes'!$A$6:$A$1005,0)),"MISSING ID")=0,"",IFERROR(INDEX('Material routes'!$I$6:$I$1005,MATCH(U237,'Material routes'!$A$6:$A$1005,0)),"MISSING ID"))</x:f>
      </x:c>
      <x:c r="O237" s="4" t="str">
        <x:f>IFERROR(INDEX('Material routes'!$J$6:$J$1505,MATCH(U237,'Material routes'!$A$6:$A$1505,0)),"MISSING ID")</x:f>
        <x:v>Unspecified</x:v>
      </x:c>
      <x:c r="P237" s="4" t="str">
        <x:f>IF(IFERROR(INDEX('Material routes'!$I$6:$I$1005,MATCH(V237,'Material routes'!$A$6:$A$1005,0)),"MISSING ID")=0,"",IFERROR(INDEX('Material routes'!$I$6:$I$1005,MATCH(V237,'Material routes'!$A$6:$A$1005,0)),"MISSING ID"))</x:f>
      </x:c>
      <x:c r="Q237" s="4" t="str">
        <x:f>IFERROR(INDEX('Material routes'!$J$6:$J$1505,MATCH(V237,'Material routes'!$A$6:$A$1505,0)),"MISSING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routes'!$D$6:$D$1505,MATCH(U237,'Material routes'!$A$6:$A$1505,0)),"MISSING ID")</x:f>
        <x:v>proposal.branch.drawn_copper</x:v>
      </x:c>
      <x:c r="T237" s="4" t="str">
        <x:f>IFERROR(INDEX('Material routes'!$D$6:$D$1505,MATCH(V237,'Material routes'!$A$6:$A$1505,0)),"MISSING ID")</x:f>
        <x:v>proposal.t4.radio_tuning</x:v>
      </x:c>
      <x:c r="U237" s="4" t="str">
        <x:v>design.t4.radio_tuning.in.4</x:v>
      </x:c>
      <x:c r="V237" s="4" t="str">
        <x:v>design.t4.radio_tuning.out</x:v>
      </x:c>
    </x:row>
    <x:row r="238" ht="115" customHeight="1">
      <x:c r="A238" s="4" t="str">
        <x:f>IFERROR(INDEX('Material routes'!$E$6:$E$1505,MATCH(U238,'Material routes'!$A$6:$A$1505,0)),"MISSING ID")</x:f>
        <x:v>Woven copper mesh stock</x:v>
      </x:c>
      <x:c r="B238" s="4" t="str">
        <x:f>IFERROR(INDEX('Material routes'!$F$6:$F$1505,MATCH(U238,'Material routes'!$A$6:$A$1505,0)),"MISSING ID")</x:f>
        <x:v>T3</x:v>
      </x:c>
      <x:c r="C238" s="4" t="str">
        <x:f>IFERROR(INDEX('Material routes'!$H$6:$H$1505,MATCH(U238,'Material routes'!$A$6:$A$1505,0)),"MISSING ID")</x:f>
        <x:v>Processed material</x:v>
      </x:c>
      <x:c r="D238" s="4" t="str">
        <x:f>IFERROR(INDEX('Material routes'!$G$6:$G$1505,MATCH(U238,'Material routes'!$A$6:$A$1505,0)),"MISSING ID")</x:f>
        <x:v>Manufactured stock</x:v>
      </x:c>
      <x:c r="E238" s="4" t="str">
        <x:f>IFERROR(INDEX('Material routes'!$C$6:$C$1505,MATCH(U238,'Material routes'!$A$6:$A$1505,0)),"MISSING ID")</x:f>
        <x:v>Ingredient candidate</x:v>
      </x:c>
      <x:c r="F238" s="4" t="str">
        <x:f>IFERROR(INDEX('Material routes'!$E$6:$E$1505,MATCH(V238,'Material routes'!$A$6:$A$1505,0)),"MISSING ID")</x:f>
        <x:v>Screened radio chassis insert</x:v>
      </x:c>
      <x:c r="G238" s="4" t="str">
        <x:f>IFERROR(INDEX('Material routes'!$F$6:$F$1505,MATCH(V238,'Material routes'!$A$6:$A$1505,0)),"MISSING ID")</x:f>
        <x:v>T4</x:v>
      </x:c>
      <x:c r="H238" s="4" t="str">
        <x:f>IFERROR(INDEX('Material routes'!$H$6:$H$1505,MATCH(V238,'Material routes'!$A$6:$A$1505,0)),"MISSING ID")</x:f>
        <x:v>Crafting component</x:v>
      </x:c>
      <x:c r="I238" s="4" t="str">
        <x:f>IFERROR(INDEX('Material routes'!$G$6:$G$1505,MATCH(V238,'Material routes'!$A$6:$A$1505,0)),"MISSING ID")</x:f>
        <x:v>Crafting components</x:v>
      </x:c>
      <x:c r="J238" s="4" t="str">
        <x:f>IFERROR(INDEX('Material routes'!$B$6:$B$1505,MATCH(U238,'Material routes'!$A$6:$A$1505,0)),"MISSING ID")</x:f>
        <x:v>design.t4.screened_chassis</x:v>
      </x:c>
      <x:c r="K238" s="4" t="str">
        <x:f>IFERROR(INDEX('Crafting recipes'!$C$6:$C$1005,MATCH(J238,'Crafting recipes'!$A$6:$A$1005,0)),"MISSING ID")</x:f>
        <x:v>Material refinement</x:v>
      </x:c>
      <x:c r="L238" s="4" t="str">
        <x:f>IFERROR(INDEX('Material routes'!$K$6:$K$1505,MATCH(U238,'Material routes'!$A$6:$A$1505,0)),"MISSING ID")</x:f>
        <x:v>Proposal</x:v>
      </x:c>
      <x:c r="M238" s="4" t="str">
        <x:f>IFERROR(INDEX('Material routes'!$M$6:$M$1505,MATCH(U238,'Material routes'!$A$6:$A$1505,0)),"MISSING ID")</x:f>
        <x:v>Partial proposal</x:v>
      </x:c>
      <x:c r="N238" s="4" t="str">
        <x:f>IF(IFERROR(INDEX('Material routes'!$I$6:$I$1005,MATCH(U238,'Material routes'!$A$6:$A$1005,0)),"MISSING ID")=0,"",IFERROR(INDEX('Material routes'!$I$6:$I$1005,MATCH(U238,'Material routes'!$A$6:$A$1005,0)),"MISSING ID"))</x:f>
      </x:c>
      <x:c r="O238" s="4" t="str">
        <x:f>IFERROR(INDEX('Material routes'!$J$6:$J$1505,MATCH(U238,'Material routes'!$A$6:$A$1505,0)),"MISSING ID")</x:f>
        <x:v>Unspecified</x:v>
      </x:c>
      <x:c r="P238" s="4" t="str">
        <x:f>IF(IFERROR(INDEX('Material routes'!$I$6:$I$1005,MATCH(V238,'Material routes'!$A$6:$A$1005,0)),"MISSING ID")=0,"",IFERROR(INDEX('Material routes'!$I$6:$I$1005,MATCH(V238,'Material routes'!$A$6:$A$1005,0)),"MISSING ID"))</x:f>
      </x:c>
      <x:c r="Q238" s="4" t="str">
        <x:f>IFERROR(INDEX('Material routes'!$J$6:$J$1505,MATCH(V238,'Material routes'!$A$6:$A$1505,0)),"MISSING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routes'!$D$6:$D$1505,MATCH(U238,'Material routes'!$A$6:$A$1505,0)),"MISSING ID")</x:f>
        <x:v>proposal.t3.copper_mesh</x:v>
      </x:c>
      <x:c r="T238" s="4" t="str">
        <x:f>IFERROR(INDEX('Material routes'!$D$6:$D$1505,MATCH(V238,'Material routes'!$A$6:$A$1505,0)),"MISSING ID")</x:f>
        <x:v>proposal.t4.screened_chassis</x:v>
      </x:c>
      <x:c r="U238" s="4" t="str">
        <x:v>design.t4.screened_chassis.in.1</x:v>
      </x:c>
      <x:c r="V238" s="4" t="str">
        <x:v>design.t4.screened_chassis.out</x:v>
      </x:c>
    </x:row>
    <x:row r="239" ht="115" customHeight="1">
      <x:c r="A239" s="4" t="str">
        <x:f>IFERROR(INDEX('Material routes'!$E$6:$E$1505,MATCH(U239,'Material routes'!$A$6:$A$1505,0)),"MISSING ID")</x:f>
        <x:v>Fitted ceramic contact mounts</x:v>
      </x:c>
      <x:c r="B239" s="4" t="str">
        <x:f>IFERROR(INDEX('Material routes'!$F$6:$F$1505,MATCH(U239,'Material routes'!$A$6:$A$1505,0)),"MISSING ID")</x:f>
        <x:v>T3</x:v>
      </x:c>
      <x:c r="C239" s="4" t="str">
        <x:f>IFERROR(INDEX('Material routes'!$H$6:$H$1505,MATCH(U239,'Material routes'!$A$6:$A$1505,0)),"MISSING ID")</x:f>
        <x:v>Crafting component</x:v>
      </x:c>
      <x:c r="D239" s="4" t="str">
        <x:f>IFERROR(INDEX('Material routes'!$G$6:$G$1505,MATCH(U239,'Material routes'!$A$6:$A$1505,0)),"MISSING ID")</x:f>
        <x:v>Crafting components</x:v>
      </x:c>
      <x:c r="E239" s="4" t="str">
        <x:f>IFERROR(INDEX('Material routes'!$C$6:$C$1505,MATCH(U239,'Material routes'!$A$6:$A$1505,0)),"MISSING ID")</x:f>
        <x:v>Ingredient candidate</x:v>
      </x:c>
      <x:c r="F239" s="4" t="str">
        <x:f>IFERROR(INDEX('Material routes'!$E$6:$E$1505,MATCH(V239,'Material routes'!$A$6:$A$1505,0)),"MISSING ID")</x:f>
        <x:v>Screened radio chassis insert</x:v>
      </x:c>
      <x:c r="G239" s="4" t="str">
        <x:f>IFERROR(INDEX('Material routes'!$F$6:$F$1505,MATCH(V239,'Material routes'!$A$6:$A$1505,0)),"MISSING ID")</x:f>
        <x:v>T4</x:v>
      </x:c>
      <x:c r="H239" s="4" t="str">
        <x:f>IFERROR(INDEX('Material routes'!$H$6:$H$1505,MATCH(V239,'Material routes'!$A$6:$A$1505,0)),"MISSING ID")</x:f>
        <x:v>Crafting component</x:v>
      </x:c>
      <x:c r="I239" s="4" t="str">
        <x:f>IFERROR(INDEX('Material routes'!$G$6:$G$1505,MATCH(V239,'Material routes'!$A$6:$A$1505,0)),"MISSING ID")</x:f>
        <x:v>Crafting components</x:v>
      </x:c>
      <x:c r="J239" s="4" t="str">
        <x:f>IFERROR(INDEX('Material routes'!$B$6:$B$1505,MATCH(U239,'Material routes'!$A$6:$A$1505,0)),"MISSING ID")</x:f>
        <x:v>design.t4.screened_chassis</x:v>
      </x:c>
      <x:c r="K239" s="4" t="str">
        <x:f>IFERROR(INDEX('Crafting recipes'!$C$6:$C$1005,MATCH(J239,'Crafting recipes'!$A$6:$A$1005,0)),"MISSING ID")</x:f>
        <x:v>Material refinement</x:v>
      </x:c>
      <x:c r="L239" s="4" t="str">
        <x:f>IFERROR(INDEX('Material routes'!$K$6:$K$1505,MATCH(U239,'Material routes'!$A$6:$A$1505,0)),"MISSING ID")</x:f>
        <x:v>Proposal</x:v>
      </x:c>
      <x:c r="M239" s="4" t="str">
        <x:f>IFERROR(INDEX('Material routes'!$M$6:$M$1505,MATCH(U239,'Material routes'!$A$6:$A$1505,0)),"MISSING ID")</x:f>
        <x:v>Partial proposal</x:v>
      </x:c>
      <x:c r="N239" s="4" t="str">
        <x:f>IF(IFERROR(INDEX('Material routes'!$I$6:$I$1005,MATCH(U239,'Material routes'!$A$6:$A$1005,0)),"MISSING ID")=0,"",IFERROR(INDEX('Material routes'!$I$6:$I$1005,MATCH(U239,'Material routes'!$A$6:$A$1005,0)),"MISSING ID"))</x:f>
      </x:c>
      <x:c r="O239" s="4" t="str">
        <x:f>IFERROR(INDEX('Material routes'!$J$6:$J$1505,MATCH(U239,'Material routes'!$A$6:$A$1505,0)),"MISSING ID")</x:f>
        <x:v>Unspecified</x:v>
      </x:c>
      <x:c r="P239" s="4" t="str">
        <x:f>IF(IFERROR(INDEX('Material routes'!$I$6:$I$1005,MATCH(V239,'Material routes'!$A$6:$A$1005,0)),"MISSING ID")=0,"",IFERROR(INDEX('Material routes'!$I$6:$I$1005,MATCH(V239,'Material routes'!$A$6:$A$1005,0)),"MISSING ID"))</x:f>
      </x:c>
      <x:c r="Q239" s="4" t="str">
        <x:f>IFERROR(INDEX('Material routes'!$J$6:$J$1505,MATCH(V239,'Material routes'!$A$6:$A$1505,0)),"MISSING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routes'!$D$6:$D$1505,MATCH(U239,'Material routes'!$A$6:$A$1505,0)),"MISSING ID")</x:f>
        <x:v>proposal.t3.contact_mount</x:v>
      </x:c>
      <x:c r="T239" s="4" t="str">
        <x:f>IFERROR(INDEX('Material routes'!$D$6:$D$1505,MATCH(V239,'Material routes'!$A$6:$A$1505,0)),"MISSING ID")</x:f>
        <x:v>proposal.t4.screened_chassis</x:v>
      </x:c>
      <x:c r="U239" s="4" t="str">
        <x:v>design.t4.screened_chassis.in.2</x:v>
      </x:c>
      <x:c r="V239" s="4" t="str">
        <x:v>design.t4.screened_chassis.out</x:v>
      </x:c>
    </x:row>
    <x:row r="240" ht="115" customHeight="1">
      <x:c r="A240" s="4" t="str">
        <x:f>IFERROR(INDEX('Material routes'!$E$6:$E$1505,MATCH(U240,'Material routes'!$A$6:$A$1505,0)),"MISSING ID")</x:f>
        <x:v>Layered husk composite stock</x:v>
      </x:c>
      <x:c r="B240" s="4" t="str">
        <x:f>IFERROR(INDEX('Material routes'!$F$6:$F$1505,MATCH(U240,'Material routes'!$A$6:$A$1505,0)),"MISSING ID")</x:f>
        <x:v>T3</x:v>
      </x:c>
      <x:c r="C240" s="4" t="str">
        <x:f>IFERROR(INDEX('Material routes'!$H$6:$H$1505,MATCH(U240,'Material routes'!$A$6:$A$1505,0)),"MISSING ID")</x:f>
        <x:v>Processed material</x:v>
      </x:c>
      <x:c r="D240" s="4" t="str">
        <x:f>IFERROR(INDEX('Material routes'!$G$6:$G$1505,MATCH(U240,'Material routes'!$A$6:$A$1505,0)),"MISSING ID")</x:f>
        <x:v>Manufactured stock</x:v>
      </x:c>
      <x:c r="E240" s="4" t="str">
        <x:f>IFERROR(INDEX('Material routes'!$C$6:$C$1505,MATCH(U240,'Material routes'!$A$6:$A$1505,0)),"MISSING ID")</x:f>
        <x:v>Ingredient candidate</x:v>
      </x:c>
      <x:c r="F240" s="4" t="str">
        <x:f>IFERROR(INDEX('Material routes'!$E$6:$E$1505,MATCH(V240,'Material routes'!$A$6:$A$1505,0)),"MISSING ID")</x:f>
        <x:v>Screened radio chassis insert</x:v>
      </x:c>
      <x:c r="G240" s="4" t="str">
        <x:f>IFERROR(INDEX('Material routes'!$F$6:$F$1505,MATCH(V240,'Material routes'!$A$6:$A$1505,0)),"MISSING ID")</x:f>
        <x:v>T4</x:v>
      </x:c>
      <x:c r="H240" s="4" t="str">
        <x:f>IFERROR(INDEX('Material routes'!$H$6:$H$1505,MATCH(V240,'Material routes'!$A$6:$A$1505,0)),"MISSING ID")</x:f>
        <x:v>Crafting component</x:v>
      </x:c>
      <x:c r="I240" s="4" t="str">
        <x:f>IFERROR(INDEX('Material routes'!$G$6:$G$1505,MATCH(V240,'Material routes'!$A$6:$A$1505,0)),"MISSING ID")</x:f>
        <x:v>Crafting components</x:v>
      </x:c>
      <x:c r="J240" s="4" t="str">
        <x:f>IFERROR(INDEX('Material routes'!$B$6:$B$1505,MATCH(U240,'Material routes'!$A$6:$A$1505,0)),"MISSING ID")</x:f>
        <x:v>design.t4.screened_chassis</x:v>
      </x:c>
      <x:c r="K240" s="4" t="str">
        <x:f>IFERROR(INDEX('Crafting recipes'!$C$6:$C$1005,MATCH(J240,'Crafting recipes'!$A$6:$A$1005,0)),"MISSING ID")</x:f>
        <x:v>Material refinement</x:v>
      </x:c>
      <x:c r="L240" s="4" t="str">
        <x:f>IFERROR(INDEX('Material routes'!$K$6:$K$1505,MATCH(U240,'Material routes'!$A$6:$A$1505,0)),"MISSING ID")</x:f>
        <x:v>Proposal</x:v>
      </x:c>
      <x:c r="M240" s="4" t="str">
        <x:f>IFERROR(INDEX('Material routes'!$M$6:$M$1505,MATCH(U240,'Material routes'!$A$6:$A$1505,0)),"MISSING ID")</x:f>
        <x:v>Partial proposal</x:v>
      </x:c>
      <x:c r="N240" s="4" t="str">
        <x:f>IF(IFERROR(INDEX('Material routes'!$I$6:$I$1005,MATCH(U240,'Material routes'!$A$6:$A$1005,0)),"MISSING ID")=0,"",IFERROR(INDEX('Material routes'!$I$6:$I$1005,MATCH(U240,'Material routes'!$A$6:$A$1005,0)),"MISSING ID"))</x:f>
      </x:c>
      <x:c r="O240" s="4" t="str">
        <x:f>IFERROR(INDEX('Material routes'!$J$6:$J$1505,MATCH(U240,'Material routes'!$A$6:$A$1505,0)),"MISSING ID")</x:f>
        <x:v>Unspecified</x:v>
      </x:c>
      <x:c r="P240" s="4" t="str">
        <x:f>IF(IFERROR(INDEX('Material routes'!$I$6:$I$1005,MATCH(V240,'Material routes'!$A$6:$A$1005,0)),"MISSING ID")=0,"",IFERROR(INDEX('Material routes'!$I$6:$I$1005,MATCH(V240,'Material routes'!$A$6:$A$1005,0)),"MISSING ID"))</x:f>
      </x:c>
      <x:c r="Q240" s="4" t="str">
        <x:f>IFERROR(INDEX('Material routes'!$J$6:$J$1505,MATCH(V240,'Material routes'!$A$6:$A$1505,0)),"MISSING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routes'!$D$6:$D$1505,MATCH(U240,'Material routes'!$A$6:$A$1505,0)),"MISSING ID")</x:f>
        <x:v>proposal.branch.husk_composite</x:v>
      </x:c>
      <x:c r="T240" s="4" t="str">
        <x:f>IFERROR(INDEX('Material routes'!$D$6:$D$1505,MATCH(V240,'Material routes'!$A$6:$A$1505,0)),"MISSING ID")</x:f>
        <x:v>proposal.t4.screened_chassis</x:v>
      </x:c>
      <x:c r="U240" s="4" t="str">
        <x:v>design.t4.screened_chassis.in.3</x:v>
      </x:c>
      <x:c r="V240" s="4" t="str">
        <x:v>design.t4.screened_chassis.out</x:v>
      </x:c>
    </x:row>
    <x:row r="241" ht="115" customHeight="1">
      <x:c r="A241" s="4" t="str">
        <x:f>IFERROR(INDEX('Material routes'!$E$6:$E$1505,MATCH(U241,'Material routes'!$A$6:$A$1505,0)),"MISSING ID")</x:f>
        <x:v>Ceramic-metal feedthrough blanks</x:v>
      </x:c>
      <x:c r="B241" s="4" t="str">
        <x:f>IFERROR(INDEX('Material routes'!$F$6:$F$1505,MATCH(U241,'Material routes'!$A$6:$A$1505,0)),"MISSING ID")</x:f>
        <x:v>T3</x:v>
      </x:c>
      <x:c r="C241" s="4" t="str">
        <x:f>IFERROR(INDEX('Material routes'!$H$6:$H$1505,MATCH(U241,'Material routes'!$A$6:$A$1505,0)),"MISSING ID")</x:f>
        <x:v>Crafting component</x:v>
      </x:c>
      <x:c r="D241" s="4" t="str">
        <x:f>IFERROR(INDEX('Material routes'!$G$6:$G$1505,MATCH(U241,'Material routes'!$A$6:$A$1505,0)),"MISSING ID")</x:f>
        <x:v>Crafting components</x:v>
      </x:c>
      <x:c r="E241" s="4" t="str">
        <x:f>IFERROR(INDEX('Material routes'!$C$6:$C$1505,MATCH(U241,'Material routes'!$A$6:$A$1505,0)),"MISSING ID")</x:f>
        <x:v>Ingredient candidate</x:v>
      </x:c>
      <x:c r="F241" s="4" t="str">
        <x:f>IFERROR(INDEX('Material routes'!$E$6:$E$1505,MATCH(V241,'Material routes'!$A$6:$A$1505,0)),"MISSING ID")</x:f>
        <x:v>Sealed electrical bulkhead insert</x:v>
      </x:c>
      <x:c r="G241" s="4" t="str">
        <x:f>IFERROR(INDEX('Material routes'!$F$6:$F$1505,MATCH(V241,'Material routes'!$A$6:$A$1505,0)),"MISSING ID")</x:f>
        <x:v>T4</x:v>
      </x:c>
      <x:c r="H241" s="4" t="str">
        <x:f>IFERROR(INDEX('Material routes'!$H$6:$H$1505,MATCH(V241,'Material routes'!$A$6:$A$1505,0)),"MISSING ID")</x:f>
        <x:v>Crafting component</x:v>
      </x:c>
      <x:c r="I241" s="4" t="str">
        <x:f>IFERROR(INDEX('Material routes'!$G$6:$G$1505,MATCH(V241,'Material routes'!$A$6:$A$1505,0)),"MISSING ID")</x:f>
        <x:v>Crafting components</x:v>
      </x:c>
      <x:c r="J241" s="4" t="str">
        <x:f>IFERROR(INDEX('Material routes'!$B$6:$B$1505,MATCH(U241,'Material routes'!$A$6:$A$1505,0)),"MISSING ID")</x:f>
        <x:v>design.t4.electrical_bulkhead</x:v>
      </x:c>
      <x:c r="K241" s="4" t="str">
        <x:f>IFERROR(INDEX('Crafting recipes'!$C$6:$C$1005,MATCH(J241,'Crafting recipes'!$A$6:$A$1005,0)),"MISSING ID")</x:f>
        <x:v>Material refinement</x:v>
      </x:c>
      <x:c r="L241" s="4" t="str">
        <x:f>IFERROR(INDEX('Material routes'!$K$6:$K$1505,MATCH(U241,'Material routes'!$A$6:$A$1505,0)),"MISSING ID")</x:f>
        <x:v>Proposal</x:v>
      </x:c>
      <x:c r="M241" s="4" t="str">
        <x:f>IFERROR(INDEX('Material routes'!$M$6:$M$1505,MATCH(U241,'Material routes'!$A$6:$A$1505,0)),"MISSING ID")</x:f>
        <x:v>Partial proposal</x:v>
      </x:c>
      <x:c r="N241" s="4" t="str">
        <x:f>IF(IFERROR(INDEX('Material routes'!$I$6:$I$1005,MATCH(U241,'Material routes'!$A$6:$A$1005,0)),"MISSING ID")=0,"",IFERROR(INDEX('Material routes'!$I$6:$I$1005,MATCH(U241,'Material routes'!$A$6:$A$1005,0)),"MISSING ID"))</x:f>
      </x:c>
      <x:c r="O241" s="4" t="str">
        <x:f>IFERROR(INDEX('Material routes'!$J$6:$J$1505,MATCH(U241,'Material routes'!$A$6:$A$1505,0)),"MISSING ID")</x:f>
        <x:v>Unspecified</x:v>
      </x:c>
      <x:c r="P241" s="4" t="str">
        <x:f>IF(IFERROR(INDEX('Material routes'!$I$6:$I$1005,MATCH(V241,'Material routes'!$A$6:$A$1005,0)),"MISSING ID")=0,"",IFERROR(INDEX('Material routes'!$I$6:$I$1005,MATCH(V241,'Material routes'!$A$6:$A$1005,0)),"MISSING ID"))</x:f>
      </x:c>
      <x:c r="Q241" s="4" t="str">
        <x:f>IFERROR(INDEX('Material routes'!$J$6:$J$1505,MATCH(V241,'Material routes'!$A$6:$A$1505,0)),"MISSING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routes'!$D$6:$D$1505,MATCH(U241,'Material routes'!$A$6:$A$1505,0)),"MISSING ID")</x:f>
        <x:v>proposal.t3.feedthrough_blank</x:v>
      </x:c>
      <x:c r="T241" s="4" t="str">
        <x:f>IFERROR(INDEX('Material routes'!$D$6:$D$1505,MATCH(V241,'Material routes'!$A$6:$A$1505,0)),"MISSING ID")</x:f>
        <x:v>proposal.t4.electrical_bulkhead</x:v>
      </x:c>
      <x:c r="U241" s="4" t="str">
        <x:v>design.t4.electrical_bulkhead.in.1</x:v>
      </x:c>
      <x:c r="V241" s="4" t="str">
        <x:v>design.t4.electrical_bulkhead.out</x:v>
      </x:c>
    </x:row>
    <x:row r="242" ht="115" customHeight="1">
      <x:c r="A242" s="4" t="str">
        <x:f>IFERROR(INDEX('Material routes'!$E$6:$E$1505,MATCH(U242,'Material routes'!$A$6:$A$1505,0)),"MISSING ID")</x:f>
        <x:v>Fitted ceramic contact mounts</x:v>
      </x:c>
      <x:c r="B242" s="4" t="str">
        <x:f>IFERROR(INDEX('Material routes'!$F$6:$F$1505,MATCH(U242,'Material routes'!$A$6:$A$1505,0)),"MISSING ID")</x:f>
        <x:v>T3</x:v>
      </x:c>
      <x:c r="C242" s="4" t="str">
        <x:f>IFERROR(INDEX('Material routes'!$H$6:$H$1505,MATCH(U242,'Material routes'!$A$6:$A$1505,0)),"MISSING ID")</x:f>
        <x:v>Crafting component</x:v>
      </x:c>
      <x:c r="D242" s="4" t="str">
        <x:f>IFERROR(INDEX('Material routes'!$G$6:$G$1505,MATCH(U242,'Material routes'!$A$6:$A$1505,0)),"MISSING ID")</x:f>
        <x:v>Crafting components</x:v>
      </x:c>
      <x:c r="E242" s="4" t="str">
        <x:f>IFERROR(INDEX('Material routes'!$C$6:$C$1505,MATCH(U242,'Material routes'!$A$6:$A$1505,0)),"MISSING ID")</x:f>
        <x:v>Ingredient candidate</x:v>
      </x:c>
      <x:c r="F242" s="4" t="str">
        <x:f>IFERROR(INDEX('Material routes'!$E$6:$E$1505,MATCH(V242,'Material routes'!$A$6:$A$1505,0)),"MISSING ID")</x:f>
        <x:v>Sealed electrical bulkhead insert</x:v>
      </x:c>
      <x:c r="G242" s="4" t="str">
        <x:f>IFERROR(INDEX('Material routes'!$F$6:$F$1505,MATCH(V242,'Material routes'!$A$6:$A$1505,0)),"MISSING ID")</x:f>
        <x:v>T4</x:v>
      </x:c>
      <x:c r="H242" s="4" t="str">
        <x:f>IFERROR(INDEX('Material routes'!$H$6:$H$1505,MATCH(V242,'Material routes'!$A$6:$A$1505,0)),"MISSING ID")</x:f>
        <x:v>Crafting component</x:v>
      </x:c>
      <x:c r="I242" s="4" t="str">
        <x:f>IFERROR(INDEX('Material routes'!$G$6:$G$1505,MATCH(V242,'Material routes'!$A$6:$A$1505,0)),"MISSING ID")</x:f>
        <x:v>Crafting components</x:v>
      </x:c>
      <x:c r="J242" s="4" t="str">
        <x:f>IFERROR(INDEX('Material routes'!$B$6:$B$1505,MATCH(U242,'Material routes'!$A$6:$A$1505,0)),"MISSING ID")</x:f>
        <x:v>design.t4.electrical_bulkhead</x:v>
      </x:c>
      <x:c r="K242" s="4" t="str">
        <x:f>IFERROR(INDEX('Crafting recipes'!$C$6:$C$1005,MATCH(J242,'Crafting recipes'!$A$6:$A$1005,0)),"MISSING ID")</x:f>
        <x:v>Material refinement</x:v>
      </x:c>
      <x:c r="L242" s="4" t="str">
        <x:f>IFERROR(INDEX('Material routes'!$K$6:$K$1505,MATCH(U242,'Material routes'!$A$6:$A$1505,0)),"MISSING ID")</x:f>
        <x:v>Proposal</x:v>
      </x:c>
      <x:c r="M242" s="4" t="str">
        <x:f>IFERROR(INDEX('Material routes'!$M$6:$M$1505,MATCH(U242,'Material routes'!$A$6:$A$1505,0)),"MISSING ID")</x:f>
        <x:v>Partial proposal</x:v>
      </x:c>
      <x:c r="N242" s="4" t="str">
        <x:f>IF(IFERROR(INDEX('Material routes'!$I$6:$I$1005,MATCH(U242,'Material routes'!$A$6:$A$1005,0)),"MISSING ID")=0,"",IFERROR(INDEX('Material routes'!$I$6:$I$1005,MATCH(U242,'Material routes'!$A$6:$A$1005,0)),"MISSING ID"))</x:f>
      </x:c>
      <x:c r="O242" s="4" t="str">
        <x:f>IFERROR(INDEX('Material routes'!$J$6:$J$1505,MATCH(U242,'Material routes'!$A$6:$A$1505,0)),"MISSING ID")</x:f>
        <x:v>Unspecified</x:v>
      </x:c>
      <x:c r="P242" s="4" t="str">
        <x:f>IF(IFERROR(INDEX('Material routes'!$I$6:$I$1005,MATCH(V242,'Material routes'!$A$6:$A$1005,0)),"MISSING ID")=0,"",IFERROR(INDEX('Material routes'!$I$6:$I$1005,MATCH(V242,'Material routes'!$A$6:$A$1005,0)),"MISSING ID"))</x:f>
      </x:c>
      <x:c r="Q242" s="4" t="str">
        <x:f>IFERROR(INDEX('Material routes'!$J$6:$J$1505,MATCH(V242,'Material routes'!$A$6:$A$1505,0)),"MISSING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routes'!$D$6:$D$1505,MATCH(U242,'Material routes'!$A$6:$A$1505,0)),"MISSING ID")</x:f>
        <x:v>proposal.t3.contact_mount</x:v>
      </x:c>
      <x:c r="T242" s="4" t="str">
        <x:f>IFERROR(INDEX('Material routes'!$D$6:$D$1505,MATCH(V242,'Material routes'!$A$6:$A$1505,0)),"MISSING ID")</x:f>
        <x:v>proposal.t4.electrical_bulkhead</x:v>
      </x:c>
      <x:c r="U242" s="4" t="str">
        <x:v>design.t4.electrical_bulkhead.in.2</x:v>
      </x:c>
      <x:c r="V242" s="4" t="str">
        <x:v>design.t4.electrical_bulkhead.out</x:v>
      </x:c>
    </x:row>
    <x:row r="243" ht="115" customHeight="1">
      <x:c r="A243" s="4" t="str">
        <x:f>IFERROR(INDEX('Material routes'!$E$6:$E$1505,MATCH(U243,'Material routes'!$A$6:$A$1505,0)),"MISSING ID")</x:f>
        <x:v>Reinforced sealing sheet</x:v>
      </x:c>
      <x:c r="B243" s="4" t="str">
        <x:f>IFERROR(INDEX('Material routes'!$F$6:$F$1505,MATCH(U243,'Material routes'!$A$6:$A$1505,0)),"MISSING ID")</x:f>
        <x:v>T3</x:v>
      </x:c>
      <x:c r="C243" s="4" t="str">
        <x:f>IFERROR(INDEX('Material routes'!$H$6:$H$1505,MATCH(U243,'Material routes'!$A$6:$A$1505,0)),"MISSING ID")</x:f>
        <x:v>Processed material</x:v>
      </x:c>
      <x:c r="D243" s="4" t="str">
        <x:f>IFERROR(INDEX('Material routes'!$G$6:$G$1505,MATCH(U243,'Material routes'!$A$6:$A$1505,0)),"MISSING ID")</x:f>
        <x:v>Manufactured stock</x:v>
      </x:c>
      <x:c r="E243" s="4" t="str">
        <x:f>IFERROR(INDEX('Material routes'!$C$6:$C$1505,MATCH(U243,'Material routes'!$A$6:$A$1505,0)),"MISSING ID")</x:f>
        <x:v>Ingredient candidate</x:v>
      </x:c>
      <x:c r="F243" s="4" t="str">
        <x:f>IFERROR(INDEX('Material routes'!$E$6:$E$1505,MATCH(V243,'Material routes'!$A$6:$A$1505,0)),"MISSING ID")</x:f>
        <x:v>Sealed electrical bulkhead insert</x:v>
      </x:c>
      <x:c r="G243" s="4" t="str">
        <x:f>IFERROR(INDEX('Material routes'!$F$6:$F$1505,MATCH(V243,'Material routes'!$A$6:$A$1505,0)),"MISSING ID")</x:f>
        <x:v>T4</x:v>
      </x:c>
      <x:c r="H243" s="4" t="str">
        <x:f>IFERROR(INDEX('Material routes'!$H$6:$H$1505,MATCH(V243,'Material routes'!$A$6:$A$1505,0)),"MISSING ID")</x:f>
        <x:v>Crafting component</x:v>
      </x:c>
      <x:c r="I243" s="4" t="str">
        <x:f>IFERROR(INDEX('Material routes'!$G$6:$G$1505,MATCH(V243,'Material routes'!$A$6:$A$1505,0)),"MISSING ID")</x:f>
        <x:v>Crafting components</x:v>
      </x:c>
      <x:c r="J243" s="4" t="str">
        <x:f>IFERROR(INDEX('Material routes'!$B$6:$B$1505,MATCH(U243,'Material routes'!$A$6:$A$1505,0)),"MISSING ID")</x:f>
        <x:v>design.t4.electrical_bulkhead</x:v>
      </x:c>
      <x:c r="K243" s="4" t="str">
        <x:f>IFERROR(INDEX('Crafting recipes'!$C$6:$C$1005,MATCH(J243,'Crafting recipes'!$A$6:$A$1005,0)),"MISSING ID")</x:f>
        <x:v>Material refinement</x:v>
      </x:c>
      <x:c r="L243" s="4" t="str">
        <x:f>IFERROR(INDEX('Material routes'!$K$6:$K$1505,MATCH(U243,'Material routes'!$A$6:$A$1505,0)),"MISSING ID")</x:f>
        <x:v>Proposal</x:v>
      </x:c>
      <x:c r="M243" s="4" t="str">
        <x:f>IFERROR(INDEX('Material routes'!$M$6:$M$1505,MATCH(U243,'Material routes'!$A$6:$A$1505,0)),"MISSING ID")</x:f>
        <x:v>Partial proposal</x:v>
      </x:c>
      <x:c r="N243" s="4" t="str">
        <x:f>IF(IFERROR(INDEX('Material routes'!$I$6:$I$1005,MATCH(U243,'Material routes'!$A$6:$A$1005,0)),"MISSING ID")=0,"",IFERROR(INDEX('Material routes'!$I$6:$I$1005,MATCH(U243,'Material routes'!$A$6:$A$1005,0)),"MISSING ID"))</x:f>
      </x:c>
      <x:c r="O243" s="4" t="str">
        <x:f>IFERROR(INDEX('Material routes'!$J$6:$J$1505,MATCH(U243,'Material routes'!$A$6:$A$1505,0)),"MISSING ID")</x:f>
        <x:v>Unspecified</x:v>
      </x:c>
      <x:c r="P243" s="4" t="str">
        <x:f>IF(IFERROR(INDEX('Material routes'!$I$6:$I$1005,MATCH(V243,'Material routes'!$A$6:$A$1005,0)),"MISSING ID")=0,"",IFERROR(INDEX('Material routes'!$I$6:$I$1005,MATCH(V243,'Material routes'!$A$6:$A$1005,0)),"MISSING ID"))</x:f>
      </x:c>
      <x:c r="Q243" s="4" t="str">
        <x:f>IFERROR(INDEX('Material routes'!$J$6:$J$1505,MATCH(V243,'Material routes'!$A$6:$A$1505,0)),"MISSING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routes'!$D$6:$D$1505,MATCH(U243,'Material routes'!$A$6:$A$1505,0)),"MISSING ID")</x:f>
        <x:v>proposal.branch.sealing_sheet</x:v>
      </x:c>
      <x:c r="T243" s="4" t="str">
        <x:f>IFERROR(INDEX('Material routes'!$D$6:$D$1505,MATCH(V243,'Material routes'!$A$6:$A$1505,0)),"MISSING ID")</x:f>
        <x:v>proposal.t4.electrical_bulkhead</x:v>
      </x:c>
      <x:c r="U243" s="4" t="str">
        <x:v>design.t4.electrical_bulkhead.in.3</x:v>
      </x:c>
      <x:c r="V243" s="4" t="str">
        <x:v>design.t4.electrical_bulkhead.out</x:v>
      </x:c>
    </x:row>
    <x:row r="244" ht="115" customHeight="1">
      <x:c r="A244" s="4" t="str">
        <x:f>IFERROR(INDEX('Material routes'!$E$6:$E$1505,MATCH(U244,'Material routes'!$A$6:$A$1505,0)),"MISSING ID")</x:f>
        <x:v>Fitted ceramic contact mounts</x:v>
      </x:c>
      <x:c r="B244" s="4" t="str">
        <x:f>IFERROR(INDEX('Material routes'!$F$6:$F$1505,MATCH(U244,'Material routes'!$A$6:$A$1505,0)),"MISSING ID")</x:f>
        <x:v>T3</x:v>
      </x:c>
      <x:c r="C244" s="4" t="str">
        <x:f>IFERROR(INDEX('Material routes'!$H$6:$H$1505,MATCH(U244,'Material routes'!$A$6:$A$1505,0)),"MISSING ID")</x:f>
        <x:v>Crafting component</x:v>
      </x:c>
      <x:c r="D244" s="4" t="str">
        <x:f>IFERROR(INDEX('Material routes'!$G$6:$G$1505,MATCH(U244,'Material routes'!$A$6:$A$1505,0)),"MISSING ID")</x:f>
        <x:v>Crafting components</x:v>
      </x:c>
      <x:c r="E244" s="4" t="str">
        <x:f>IFERROR(INDEX('Material routes'!$C$6:$C$1505,MATCH(U244,'Material routes'!$A$6:$A$1505,0)),"MISSING ID")</x:f>
        <x:v>Ingredient candidate</x:v>
      </x:c>
      <x:c r="F244" s="4" t="str">
        <x:f>IFERROR(INDEX('Material routes'!$E$6:$E$1505,MATCH(V244,'Material routes'!$A$6:$A$1505,0)),"MISSING ID")</x:f>
        <x:v>Serviceable insulated contact block</x:v>
      </x:c>
      <x:c r="G244" s="4" t="str">
        <x:f>IFERROR(INDEX('Material routes'!$F$6:$F$1505,MATCH(V244,'Material routes'!$A$6:$A$1505,0)),"MISSING ID")</x:f>
        <x:v>T4</x:v>
      </x:c>
      <x:c r="H244" s="4" t="str">
        <x:f>IFERROR(INDEX('Material routes'!$H$6:$H$1505,MATCH(V244,'Material routes'!$A$6:$A$1505,0)),"MISSING ID")</x:f>
        <x:v>Crafting component</x:v>
      </x:c>
      <x:c r="I244" s="4" t="str">
        <x:f>IFERROR(INDEX('Material routes'!$G$6:$G$1505,MATCH(V244,'Material routes'!$A$6:$A$1505,0)),"MISSING ID")</x:f>
        <x:v>Crafting components</x:v>
      </x:c>
      <x:c r="J244" s="4" t="str">
        <x:f>IFERROR(INDEX('Material routes'!$B$6:$B$1505,MATCH(U244,'Material routes'!$A$6:$A$1505,0)),"MISSING ID")</x:f>
        <x:v>design.t4.contact_block</x:v>
      </x:c>
      <x:c r="K244" s="4" t="str">
        <x:f>IFERROR(INDEX('Crafting recipes'!$C$6:$C$1005,MATCH(J244,'Crafting recipes'!$A$6:$A$1005,0)),"MISSING ID")</x:f>
        <x:v>Material refinement</x:v>
      </x:c>
      <x:c r="L244" s="4" t="str">
        <x:f>IFERROR(INDEX('Material routes'!$K$6:$K$1505,MATCH(U244,'Material routes'!$A$6:$A$1505,0)),"MISSING ID")</x:f>
        <x:v>Proposal</x:v>
      </x:c>
      <x:c r="M244" s="4" t="str">
        <x:f>IFERROR(INDEX('Material routes'!$M$6:$M$1505,MATCH(U244,'Material routes'!$A$6:$A$1505,0)),"MISSING ID")</x:f>
        <x:v>Partial proposal</x:v>
      </x:c>
      <x:c r="N244" s="4" t="str">
        <x:f>IF(IFERROR(INDEX('Material routes'!$I$6:$I$1005,MATCH(U244,'Material routes'!$A$6:$A$1005,0)),"MISSING ID")=0,"",IFERROR(INDEX('Material routes'!$I$6:$I$1005,MATCH(U244,'Material routes'!$A$6:$A$1005,0)),"MISSING ID"))</x:f>
      </x:c>
      <x:c r="O244" s="4" t="str">
        <x:f>IFERROR(INDEX('Material routes'!$J$6:$J$1505,MATCH(U244,'Material routes'!$A$6:$A$1505,0)),"MISSING ID")</x:f>
        <x:v>Unspecified</x:v>
      </x:c>
      <x:c r="P244" s="4" t="str">
        <x:f>IF(IFERROR(INDEX('Material routes'!$I$6:$I$1005,MATCH(V244,'Material routes'!$A$6:$A$1005,0)),"MISSING ID")=0,"",IFERROR(INDEX('Material routes'!$I$6:$I$1005,MATCH(V244,'Material routes'!$A$6:$A$1005,0)),"MISSING ID"))</x:f>
      </x:c>
      <x:c r="Q244" s="4" t="str">
        <x:f>IFERROR(INDEX('Material routes'!$J$6:$J$1505,MATCH(V244,'Material routes'!$A$6:$A$1505,0)),"MISSING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routes'!$D$6:$D$1505,MATCH(U244,'Material routes'!$A$6:$A$1505,0)),"MISSING ID")</x:f>
        <x:v>proposal.t3.contact_mount</x:v>
      </x:c>
      <x:c r="T244" s="4" t="str">
        <x:f>IFERROR(INDEX('Material routes'!$D$6:$D$1505,MATCH(V244,'Material routes'!$A$6:$A$1505,0)),"MISSING ID")</x:f>
        <x:v>proposal.t4.contact_block</x:v>
      </x:c>
      <x:c r="U244" s="4" t="str">
        <x:v>design.t4.contact_block.in.1</x:v>
      </x:c>
      <x:c r="V244" s="4" t="str">
        <x:v>design.t4.contact_block.out</x:v>
      </x:c>
    </x:row>
    <x:row r="245" ht="115" customHeight="1">
      <x:c r="A245" s="4" t="str">
        <x:f>IFERROR(INDEX('Material routes'!$E$6:$E$1505,MATCH(U245,'Material routes'!$A$6:$A$1505,0)),"MISSING ID")</x:f>
        <x:v>Matched ceramic spacer sets</x:v>
      </x:c>
      <x:c r="B245" s="4" t="str">
        <x:f>IFERROR(INDEX('Material routes'!$F$6:$F$1505,MATCH(U245,'Material routes'!$A$6:$A$1505,0)),"MISSING ID")</x:f>
        <x:v>T3</x:v>
      </x:c>
      <x:c r="C245" s="4" t="str">
        <x:f>IFERROR(INDEX('Material routes'!$H$6:$H$1505,MATCH(U245,'Material routes'!$A$6:$A$1505,0)),"MISSING ID")</x:f>
        <x:v>Crafting component</x:v>
      </x:c>
      <x:c r="D245" s="4" t="str">
        <x:f>IFERROR(INDEX('Material routes'!$G$6:$G$1505,MATCH(U245,'Material routes'!$A$6:$A$1505,0)),"MISSING ID")</x:f>
        <x:v>Crafting components</x:v>
      </x:c>
      <x:c r="E245" s="4" t="str">
        <x:f>IFERROR(INDEX('Material routes'!$C$6:$C$1505,MATCH(U245,'Material routes'!$A$6:$A$1505,0)),"MISSING ID")</x:f>
        <x:v>Ingredient candidate</x:v>
      </x:c>
      <x:c r="F245" s="4" t="str">
        <x:f>IFERROR(INDEX('Material routes'!$E$6:$E$1505,MATCH(V245,'Material routes'!$A$6:$A$1505,0)),"MISSING ID")</x:f>
        <x:v>Serviceable insulated contact block</x:v>
      </x:c>
      <x:c r="G245" s="4" t="str">
        <x:f>IFERROR(INDEX('Material routes'!$F$6:$F$1505,MATCH(V245,'Material routes'!$A$6:$A$1505,0)),"MISSING ID")</x:f>
        <x:v>T4</x:v>
      </x:c>
      <x:c r="H245" s="4" t="str">
        <x:f>IFERROR(INDEX('Material routes'!$H$6:$H$1505,MATCH(V245,'Material routes'!$A$6:$A$1505,0)),"MISSING ID")</x:f>
        <x:v>Crafting component</x:v>
      </x:c>
      <x:c r="I245" s="4" t="str">
        <x:f>IFERROR(INDEX('Material routes'!$G$6:$G$1505,MATCH(V245,'Material routes'!$A$6:$A$1505,0)),"MISSING ID")</x:f>
        <x:v>Crafting components</x:v>
      </x:c>
      <x:c r="J245" s="4" t="str">
        <x:f>IFERROR(INDEX('Material routes'!$B$6:$B$1505,MATCH(U245,'Material routes'!$A$6:$A$1505,0)),"MISSING ID")</x:f>
        <x:v>design.t4.contact_block</x:v>
      </x:c>
      <x:c r="K245" s="4" t="str">
        <x:f>IFERROR(INDEX('Crafting recipes'!$C$6:$C$1005,MATCH(J245,'Crafting recipes'!$A$6:$A$1005,0)),"MISSING ID")</x:f>
        <x:v>Material refinement</x:v>
      </x:c>
      <x:c r="L245" s="4" t="str">
        <x:f>IFERROR(INDEX('Material routes'!$K$6:$K$1505,MATCH(U245,'Material routes'!$A$6:$A$1505,0)),"MISSING ID")</x:f>
        <x:v>Proposal</x:v>
      </x:c>
      <x:c r="M245" s="4" t="str">
        <x:f>IFERROR(INDEX('Material routes'!$M$6:$M$1505,MATCH(U245,'Material routes'!$A$6:$A$1505,0)),"MISSING ID")</x:f>
        <x:v>Partial proposal</x:v>
      </x:c>
      <x:c r="N245" s="4" t="str">
        <x:f>IF(IFERROR(INDEX('Material routes'!$I$6:$I$1005,MATCH(U245,'Material routes'!$A$6:$A$1005,0)),"MISSING ID")=0,"",IFERROR(INDEX('Material routes'!$I$6:$I$1005,MATCH(U245,'Material routes'!$A$6:$A$1005,0)),"MISSING ID"))</x:f>
      </x:c>
      <x:c r="O245" s="4" t="str">
        <x:f>IFERROR(INDEX('Material routes'!$J$6:$J$1505,MATCH(U245,'Material routes'!$A$6:$A$1505,0)),"MISSING ID")</x:f>
        <x:v>Unspecified</x:v>
      </x:c>
      <x:c r="P245" s="4" t="str">
        <x:f>IF(IFERROR(INDEX('Material routes'!$I$6:$I$1005,MATCH(V245,'Material routes'!$A$6:$A$1005,0)),"MISSING ID")=0,"",IFERROR(INDEX('Material routes'!$I$6:$I$1005,MATCH(V245,'Material routes'!$A$6:$A$1005,0)),"MISSING ID"))</x:f>
      </x:c>
      <x:c r="Q245" s="4" t="str">
        <x:f>IFERROR(INDEX('Material routes'!$J$6:$J$1505,MATCH(V245,'Material routes'!$A$6:$A$1505,0)),"MISSING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routes'!$D$6:$D$1505,MATCH(U245,'Material routes'!$A$6:$A$1505,0)),"MISSING ID")</x:f>
        <x:v>proposal.t3.spacer_set</x:v>
      </x:c>
      <x:c r="T245" s="4" t="str">
        <x:f>IFERROR(INDEX('Material routes'!$D$6:$D$1505,MATCH(V245,'Material routes'!$A$6:$A$1505,0)),"MISSING ID")</x:f>
        <x:v>proposal.t4.contact_block</x:v>
      </x:c>
      <x:c r="U245" s="4" t="str">
        <x:v>design.t4.contact_block.in.2</x:v>
      </x:c>
      <x:c r="V245" s="4" t="str">
        <x:v>design.t4.contact_block.out</x:v>
      </x:c>
    </x:row>
    <x:row r="246" ht="115" customHeight="1">
      <x:c r="A246" s="4" t="str">
        <x:f>IFERROR(INDEX('Material routes'!$E$6:$E$1505,MATCH(U246,'Material routes'!$A$6:$A$1505,0)),"MISSING ID")</x:f>
        <x:v>Insulated conductor stock</x:v>
      </x:c>
      <x:c r="B246" s="4" t="str">
        <x:f>IFERROR(INDEX('Material routes'!$F$6:$F$1505,MATCH(U246,'Material routes'!$A$6:$A$1505,0)),"MISSING ID")</x:f>
        <x:v>T3</x:v>
      </x:c>
      <x:c r="C246" s="4" t="str">
        <x:f>IFERROR(INDEX('Material routes'!$H$6:$H$1505,MATCH(U246,'Material routes'!$A$6:$A$1505,0)),"MISSING ID")</x:f>
        <x:v>Processed material</x:v>
      </x:c>
      <x:c r="D246" s="4" t="str">
        <x:f>IFERROR(INDEX('Material routes'!$G$6:$G$1505,MATCH(U246,'Material routes'!$A$6:$A$1505,0)),"MISSING ID")</x:f>
        <x:v>Manufactured stock</x:v>
      </x:c>
      <x:c r="E246" s="4" t="str">
        <x:f>IFERROR(INDEX('Material routes'!$C$6:$C$1505,MATCH(U246,'Material routes'!$A$6:$A$1505,0)),"MISSING ID")</x:f>
        <x:v>Ingredient candidate</x:v>
      </x:c>
      <x:c r="F246" s="4" t="str">
        <x:f>IFERROR(INDEX('Material routes'!$E$6:$E$1505,MATCH(V246,'Material routes'!$A$6:$A$1505,0)),"MISSING ID")</x:f>
        <x:v>Serviceable insulated contact block</x:v>
      </x:c>
      <x:c r="G246" s="4" t="str">
        <x:f>IFERROR(INDEX('Material routes'!$F$6:$F$1505,MATCH(V246,'Material routes'!$A$6:$A$1505,0)),"MISSING ID")</x:f>
        <x:v>T4</x:v>
      </x:c>
      <x:c r="H246" s="4" t="str">
        <x:f>IFERROR(INDEX('Material routes'!$H$6:$H$1505,MATCH(V246,'Material routes'!$A$6:$A$1505,0)),"MISSING ID")</x:f>
        <x:v>Crafting component</x:v>
      </x:c>
      <x:c r="I246" s="4" t="str">
        <x:f>IFERROR(INDEX('Material routes'!$G$6:$G$1505,MATCH(V246,'Material routes'!$A$6:$A$1505,0)),"MISSING ID")</x:f>
        <x:v>Crafting components</x:v>
      </x:c>
      <x:c r="J246" s="4" t="str">
        <x:f>IFERROR(INDEX('Material routes'!$B$6:$B$1505,MATCH(U246,'Material routes'!$A$6:$A$1505,0)),"MISSING ID")</x:f>
        <x:v>design.t4.contact_block</x:v>
      </x:c>
      <x:c r="K246" s="4" t="str">
        <x:f>IFERROR(INDEX('Crafting recipes'!$C$6:$C$1005,MATCH(J246,'Crafting recipes'!$A$6:$A$1005,0)),"MISSING ID")</x:f>
        <x:v>Material refinement</x:v>
      </x:c>
      <x:c r="L246" s="4" t="str">
        <x:f>IFERROR(INDEX('Material routes'!$K$6:$K$1505,MATCH(U246,'Material routes'!$A$6:$A$1505,0)),"MISSING ID")</x:f>
        <x:v>Proposal</x:v>
      </x:c>
      <x:c r="M246" s="4" t="str">
        <x:f>IFERROR(INDEX('Material routes'!$M$6:$M$1505,MATCH(U246,'Material routes'!$A$6:$A$1505,0)),"MISSING ID")</x:f>
        <x:v>Partial proposal</x:v>
      </x:c>
      <x:c r="N246" s="4" t="str">
        <x:f>IF(IFERROR(INDEX('Material routes'!$I$6:$I$1005,MATCH(U246,'Material routes'!$A$6:$A$1005,0)),"MISSING ID")=0,"",IFERROR(INDEX('Material routes'!$I$6:$I$1005,MATCH(U246,'Material routes'!$A$6:$A$1005,0)),"MISSING ID"))</x:f>
      </x:c>
      <x:c r="O246" s="4" t="str">
        <x:f>IFERROR(INDEX('Material routes'!$J$6:$J$1505,MATCH(U246,'Material routes'!$A$6:$A$1505,0)),"MISSING ID")</x:f>
        <x:v>Unspecified</x:v>
      </x:c>
      <x:c r="P246" s="4" t="str">
        <x:f>IF(IFERROR(INDEX('Material routes'!$I$6:$I$1005,MATCH(V246,'Material routes'!$A$6:$A$1005,0)),"MISSING ID")=0,"",IFERROR(INDEX('Material routes'!$I$6:$I$1005,MATCH(V246,'Material routes'!$A$6:$A$1005,0)),"MISSING ID"))</x:f>
      </x:c>
      <x:c r="Q246" s="4" t="str">
        <x:f>IFERROR(INDEX('Material routes'!$J$6:$J$1505,MATCH(V246,'Material routes'!$A$6:$A$1505,0)),"MISSING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routes'!$D$6:$D$1505,MATCH(U246,'Material routes'!$A$6:$A$1505,0)),"MISSING ID")</x:f>
        <x:v>proposal.branch.insulated_conductor</x:v>
      </x:c>
      <x:c r="T246" s="4" t="str">
        <x:f>IFERROR(INDEX('Material routes'!$D$6:$D$1505,MATCH(V246,'Material routes'!$A$6:$A$1505,0)),"MISSING ID")</x:f>
        <x:v>proposal.t4.contact_block</x:v>
      </x:c>
      <x:c r="U246" s="4" t="str">
        <x:v>design.t4.contact_block.in.3</x:v>
      </x:c>
      <x:c r="V246" s="4" t="str">
        <x:v>design.t4.contact_block.out</x:v>
      </x:c>
    </x:row>
    <x:row r="247" ht="115" customHeight="1">
      <x:c r="A247" s="4" t="str">
        <x:f>IFERROR(INDEX('Material routes'!$E$6:$E$1505,MATCH(U247,'Material routes'!$A$6:$A$1505,0)),"MISSING ID")</x:f>
        <x:v>Hinged shell-panel sets</x:v>
      </x:c>
      <x:c r="B247" s="4" t="str">
        <x:f>IFERROR(INDEX('Material routes'!$F$6:$F$1505,MATCH(U247,'Material routes'!$A$6:$A$1505,0)),"MISSING ID")</x:f>
        <x:v>T3</x:v>
      </x:c>
      <x:c r="C247" s="4" t="str">
        <x:f>IFERROR(INDEX('Material routes'!$H$6:$H$1505,MATCH(U247,'Material routes'!$A$6:$A$1505,0)),"MISSING ID")</x:f>
        <x:v>Crafting component</x:v>
      </x:c>
      <x:c r="D247" s="4" t="str">
        <x:f>IFERROR(INDEX('Material routes'!$G$6:$G$1505,MATCH(U247,'Material routes'!$A$6:$A$1505,0)),"MISSING ID")</x:f>
        <x:v>Crafting components</x:v>
      </x:c>
      <x:c r="E247" s="4" t="str">
        <x:f>IFERROR(INDEX('Material routes'!$C$6:$C$1505,MATCH(U247,'Material routes'!$A$6:$A$1505,0)),"MISSING ID")</x:f>
        <x:v>Ingredient candidate</x:v>
      </x:c>
      <x:c r="F247" s="4" t="str">
        <x:f>IFERROR(INDEX('Material routes'!$E$6:$E$1505,MATCH(V247,'Material routes'!$A$6:$A$1505,0)),"MISSING ID")</x:f>
        <x:v>Articulated guard-panel subassembly</x:v>
      </x:c>
      <x:c r="G247" s="4" t="str">
        <x:f>IFERROR(INDEX('Material routes'!$F$6:$F$1505,MATCH(V247,'Material routes'!$A$6:$A$1505,0)),"MISSING ID")</x:f>
        <x:v>T4</x:v>
      </x:c>
      <x:c r="H247" s="4" t="str">
        <x:f>IFERROR(INDEX('Material routes'!$H$6:$H$1505,MATCH(V247,'Material routes'!$A$6:$A$1505,0)),"MISSING ID")</x:f>
        <x:v>Crafting component</x:v>
      </x:c>
      <x:c r="I247" s="4" t="str">
        <x:f>IFERROR(INDEX('Material routes'!$G$6:$G$1505,MATCH(V247,'Material routes'!$A$6:$A$1505,0)),"MISSING ID")</x:f>
        <x:v>Crafting components</x:v>
      </x:c>
      <x:c r="J247" s="4" t="str">
        <x:f>IFERROR(INDEX('Material routes'!$B$6:$B$1505,MATCH(U247,'Material routes'!$A$6:$A$1505,0)),"MISSING ID")</x:f>
        <x:v>design.t4.articulated_guard</x:v>
      </x:c>
      <x:c r="K247" s="4" t="str">
        <x:f>IFERROR(INDEX('Crafting recipes'!$C$6:$C$1005,MATCH(J247,'Crafting recipes'!$A$6:$A$1005,0)),"MISSING ID")</x:f>
        <x:v>Material refinement</x:v>
      </x:c>
      <x:c r="L247" s="4" t="str">
        <x:f>IFERROR(INDEX('Material routes'!$K$6:$K$1505,MATCH(U247,'Material routes'!$A$6:$A$1505,0)),"MISSING ID")</x:f>
        <x:v>Proposal</x:v>
      </x:c>
      <x:c r="M247" s="4" t="str">
        <x:f>IFERROR(INDEX('Material routes'!$M$6:$M$1505,MATCH(U247,'Material routes'!$A$6:$A$1505,0)),"MISSING ID")</x:f>
        <x:v>Partial proposal</x:v>
      </x:c>
      <x:c r="N247" s="4" t="str">
        <x:f>IF(IFERROR(INDEX('Material routes'!$I$6:$I$1005,MATCH(U247,'Material routes'!$A$6:$A$1005,0)),"MISSING ID")=0,"",IFERROR(INDEX('Material routes'!$I$6:$I$1005,MATCH(U247,'Material routes'!$A$6:$A$1005,0)),"MISSING ID"))</x:f>
      </x:c>
      <x:c r="O247" s="4" t="str">
        <x:f>IFERROR(INDEX('Material routes'!$J$6:$J$1505,MATCH(U247,'Material routes'!$A$6:$A$1505,0)),"MISSING ID")</x:f>
        <x:v>Unspecified</x:v>
      </x:c>
      <x:c r="P247" s="4" t="str">
        <x:f>IF(IFERROR(INDEX('Material routes'!$I$6:$I$1005,MATCH(V247,'Material routes'!$A$6:$A$1005,0)),"MISSING ID")=0,"",IFERROR(INDEX('Material routes'!$I$6:$I$1005,MATCH(V247,'Material routes'!$A$6:$A$1005,0)),"MISSING ID"))</x:f>
      </x:c>
      <x:c r="Q247" s="4" t="str">
        <x:f>IFERROR(INDEX('Material routes'!$J$6:$J$1505,MATCH(V247,'Material routes'!$A$6:$A$1505,0)),"MISSING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routes'!$D$6:$D$1505,MATCH(U247,'Material routes'!$A$6:$A$1505,0)),"MISSING ID")</x:f>
        <x:v>proposal.t3.hinged_shell</x:v>
      </x:c>
      <x:c r="T247" s="4" t="str">
        <x:f>IFERROR(INDEX('Material routes'!$D$6:$D$1505,MATCH(V247,'Material routes'!$A$6:$A$1505,0)),"MISSING ID")</x:f>
        <x:v>proposal.t4.articulated_guard</x:v>
      </x:c>
      <x:c r="U247" s="4" t="str">
        <x:v>design.t4.articulated_guard.in.1</x:v>
      </x:c>
      <x:c r="V247" s="4" t="str">
        <x:v>design.t4.articulated_guard.out</x:v>
      </x:c>
    </x:row>
    <x:row r="248" ht="115" customHeight="1">
      <x:c r="A248" s="4" t="str">
        <x:f>IFERROR(INDEX('Material routes'!$E$6:$E$1505,MATCH(U248,'Material routes'!$A$6:$A$1505,0)),"MISSING ID")</x:f>
        <x:v>Steel-faced shell composite</x:v>
      </x:c>
      <x:c r="B248" s="4" t="str">
        <x:f>IFERROR(INDEX('Material routes'!$F$6:$F$1505,MATCH(U248,'Material routes'!$A$6:$A$1505,0)),"MISSING ID")</x:f>
        <x:v>T3</x:v>
      </x:c>
      <x:c r="C248" s="4" t="str">
        <x:f>IFERROR(INDEX('Material routes'!$H$6:$H$1505,MATCH(U248,'Material routes'!$A$6:$A$1505,0)),"MISSING ID")</x:f>
        <x:v>Processed material</x:v>
      </x:c>
      <x:c r="D248" s="4" t="str">
        <x:f>IFERROR(INDEX('Material routes'!$G$6:$G$1505,MATCH(U248,'Material routes'!$A$6:$A$1505,0)),"MISSING ID")</x:f>
        <x:v>Manufactured stock</x:v>
      </x:c>
      <x:c r="E248" s="4" t="str">
        <x:f>IFERROR(INDEX('Material routes'!$C$6:$C$1505,MATCH(U248,'Material routes'!$A$6:$A$1505,0)),"MISSING ID")</x:f>
        <x:v>Ingredient candidate</x:v>
      </x:c>
      <x:c r="F248" s="4" t="str">
        <x:f>IFERROR(INDEX('Material routes'!$E$6:$E$1505,MATCH(V248,'Material routes'!$A$6:$A$1505,0)),"MISSING ID")</x:f>
        <x:v>Articulated guard-panel subassembly</x:v>
      </x:c>
      <x:c r="G248" s="4" t="str">
        <x:f>IFERROR(INDEX('Material routes'!$F$6:$F$1505,MATCH(V248,'Material routes'!$A$6:$A$1505,0)),"MISSING ID")</x:f>
        <x:v>T4</x:v>
      </x:c>
      <x:c r="H248" s="4" t="str">
        <x:f>IFERROR(INDEX('Material routes'!$H$6:$H$1505,MATCH(V248,'Material routes'!$A$6:$A$1505,0)),"MISSING ID")</x:f>
        <x:v>Crafting component</x:v>
      </x:c>
      <x:c r="I248" s="4" t="str">
        <x:f>IFERROR(INDEX('Material routes'!$G$6:$G$1505,MATCH(V248,'Material routes'!$A$6:$A$1505,0)),"MISSING ID")</x:f>
        <x:v>Crafting components</x:v>
      </x:c>
      <x:c r="J248" s="4" t="str">
        <x:f>IFERROR(INDEX('Material routes'!$B$6:$B$1505,MATCH(U248,'Material routes'!$A$6:$A$1505,0)),"MISSING ID")</x:f>
        <x:v>design.t4.articulated_guard</x:v>
      </x:c>
      <x:c r="K248" s="4" t="str">
        <x:f>IFERROR(INDEX('Crafting recipes'!$C$6:$C$1005,MATCH(J248,'Crafting recipes'!$A$6:$A$1005,0)),"MISSING ID")</x:f>
        <x:v>Material refinement</x:v>
      </x:c>
      <x:c r="L248" s="4" t="str">
        <x:f>IFERROR(INDEX('Material routes'!$K$6:$K$1505,MATCH(U248,'Material routes'!$A$6:$A$1505,0)),"MISSING ID")</x:f>
        <x:v>Proposal</x:v>
      </x:c>
      <x:c r="M248" s="4" t="str">
        <x:f>IFERROR(INDEX('Material routes'!$M$6:$M$1505,MATCH(U248,'Material routes'!$A$6:$A$1505,0)),"MISSING ID")</x:f>
        <x:v>Partial proposal</x:v>
      </x:c>
      <x:c r="N248" s="4" t="str">
        <x:f>IF(IFERROR(INDEX('Material routes'!$I$6:$I$1005,MATCH(U248,'Material routes'!$A$6:$A$1005,0)),"MISSING ID")=0,"",IFERROR(INDEX('Material routes'!$I$6:$I$1005,MATCH(U248,'Material routes'!$A$6:$A$1005,0)),"MISSING ID"))</x:f>
      </x:c>
      <x:c r="O248" s="4" t="str">
        <x:f>IFERROR(INDEX('Material routes'!$J$6:$J$1505,MATCH(U248,'Material routes'!$A$6:$A$1505,0)),"MISSING ID")</x:f>
        <x:v>Unspecified</x:v>
      </x:c>
      <x:c r="P248" s="4" t="str">
        <x:f>IF(IFERROR(INDEX('Material routes'!$I$6:$I$1005,MATCH(V248,'Material routes'!$A$6:$A$1005,0)),"MISSING ID")=0,"",IFERROR(INDEX('Material routes'!$I$6:$I$1005,MATCH(V248,'Material routes'!$A$6:$A$1005,0)),"MISSING ID"))</x:f>
      </x:c>
      <x:c r="Q248" s="4" t="str">
        <x:f>IFERROR(INDEX('Material routes'!$J$6:$J$1505,MATCH(V248,'Material routes'!$A$6:$A$1505,0)),"MISSING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routes'!$D$6:$D$1505,MATCH(U248,'Material routes'!$A$6:$A$1505,0)),"MISSING ID")</x:f>
        <x:v>proposal.branch.steel_shell</x:v>
      </x:c>
      <x:c r="T248" s="4" t="str">
        <x:f>IFERROR(INDEX('Material routes'!$D$6:$D$1505,MATCH(V248,'Material routes'!$A$6:$A$1505,0)),"MISSING ID")</x:f>
        <x:v>proposal.t4.articulated_guard</x:v>
      </x:c>
      <x:c r="U248" s="4" t="str">
        <x:v>design.t4.articulated_guard.in.2</x:v>
      </x:c>
      <x:c r="V248" s="4" t="str">
        <x:v>design.t4.articulated_guard.out</x:v>
      </x:c>
    </x:row>
    <x:row r="249" ht="115" customHeight="1">
      <x:c r="A249" s="4" t="str">
        <x:f>IFERROR(INDEX('Material routes'!$E$6:$E$1505,MATCH(U249,'Material routes'!$A$6:$A$1505,0)),"MISSING ID")</x:f>
        <x:v>Spring-grade steel stock</x:v>
      </x:c>
      <x:c r="B249" s="4" t="str">
        <x:f>IFERROR(INDEX('Material routes'!$F$6:$F$1505,MATCH(U249,'Material routes'!$A$6:$A$1505,0)),"MISSING ID")</x:f>
        <x:v>T3</x:v>
      </x:c>
      <x:c r="C249" s="4" t="str">
        <x:f>IFERROR(INDEX('Material routes'!$H$6:$H$1505,MATCH(U249,'Material routes'!$A$6:$A$1505,0)),"MISSING ID")</x:f>
        <x:v>Processed material</x:v>
      </x:c>
      <x:c r="D249" s="4" t="str">
        <x:f>IFERROR(INDEX('Material routes'!$G$6:$G$1505,MATCH(U249,'Material routes'!$A$6:$A$1505,0)),"MISSING ID")</x:f>
        <x:v>Manufactured stock</x:v>
      </x:c>
      <x:c r="E249" s="4" t="str">
        <x:f>IFERROR(INDEX('Material routes'!$C$6:$C$1505,MATCH(U249,'Material routes'!$A$6:$A$1505,0)),"MISSING ID")</x:f>
        <x:v>Ingredient candidate</x:v>
      </x:c>
      <x:c r="F249" s="4" t="str">
        <x:f>IFERROR(INDEX('Material routes'!$E$6:$E$1505,MATCH(V249,'Material routes'!$A$6:$A$1505,0)),"MISSING ID")</x:f>
        <x:v>Articulated guard-panel subassembly</x:v>
      </x:c>
      <x:c r="G249" s="4" t="str">
        <x:f>IFERROR(INDEX('Material routes'!$F$6:$F$1505,MATCH(V249,'Material routes'!$A$6:$A$1505,0)),"MISSING ID")</x:f>
        <x:v>T4</x:v>
      </x:c>
      <x:c r="H249" s="4" t="str">
        <x:f>IFERROR(INDEX('Material routes'!$H$6:$H$1505,MATCH(V249,'Material routes'!$A$6:$A$1505,0)),"MISSING ID")</x:f>
        <x:v>Crafting component</x:v>
      </x:c>
      <x:c r="I249" s="4" t="str">
        <x:f>IFERROR(INDEX('Material routes'!$G$6:$G$1505,MATCH(V249,'Material routes'!$A$6:$A$1505,0)),"MISSING ID")</x:f>
        <x:v>Crafting components</x:v>
      </x:c>
      <x:c r="J249" s="4" t="str">
        <x:f>IFERROR(INDEX('Material routes'!$B$6:$B$1505,MATCH(U249,'Material routes'!$A$6:$A$1505,0)),"MISSING ID")</x:f>
        <x:v>design.t4.articulated_guard</x:v>
      </x:c>
      <x:c r="K249" s="4" t="str">
        <x:f>IFERROR(INDEX('Crafting recipes'!$C$6:$C$1005,MATCH(J249,'Crafting recipes'!$A$6:$A$1005,0)),"MISSING ID")</x:f>
        <x:v>Material refinement</x:v>
      </x:c>
      <x:c r="L249" s="4" t="str">
        <x:f>IFERROR(INDEX('Material routes'!$K$6:$K$1505,MATCH(U249,'Material routes'!$A$6:$A$1505,0)),"MISSING ID")</x:f>
        <x:v>Proposal</x:v>
      </x:c>
      <x:c r="M249" s="4" t="str">
        <x:f>IFERROR(INDEX('Material routes'!$M$6:$M$1505,MATCH(U249,'Material routes'!$A$6:$A$1505,0)),"MISSING ID")</x:f>
        <x:v>Partial proposal</x:v>
      </x:c>
      <x:c r="N249" s="4" t="str">
        <x:f>IF(IFERROR(INDEX('Material routes'!$I$6:$I$1005,MATCH(U249,'Material routes'!$A$6:$A$1005,0)),"MISSING ID")=0,"",IFERROR(INDEX('Material routes'!$I$6:$I$1005,MATCH(U249,'Material routes'!$A$6:$A$1005,0)),"MISSING ID"))</x:f>
      </x:c>
      <x:c r="O249" s="4" t="str">
        <x:f>IFERROR(INDEX('Material routes'!$J$6:$J$1505,MATCH(U249,'Material routes'!$A$6:$A$1505,0)),"MISSING ID")</x:f>
        <x:v>Unspecified</x:v>
      </x:c>
      <x:c r="P249" s="4" t="str">
        <x:f>IF(IFERROR(INDEX('Material routes'!$I$6:$I$1005,MATCH(V249,'Material routes'!$A$6:$A$1005,0)),"MISSING ID")=0,"",IFERROR(INDEX('Material routes'!$I$6:$I$1005,MATCH(V249,'Material routes'!$A$6:$A$1005,0)),"MISSING ID"))</x:f>
      </x:c>
      <x:c r="Q249" s="4" t="str">
        <x:f>IFERROR(INDEX('Material routes'!$J$6:$J$1505,MATCH(V249,'Material routes'!$A$6:$A$1505,0)),"MISSING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routes'!$D$6:$D$1505,MATCH(U249,'Material routes'!$A$6:$A$1505,0)),"MISSING ID")</x:f>
        <x:v>proposal.branch.spring_steel</x:v>
      </x:c>
      <x:c r="T249" s="4" t="str">
        <x:f>IFERROR(INDEX('Material routes'!$D$6:$D$1505,MATCH(V249,'Material routes'!$A$6:$A$1505,0)),"MISSING ID")</x:f>
        <x:v>proposal.t4.articulated_guard</x:v>
      </x:c>
      <x:c r="U249" s="4" t="str">
        <x:v>design.t4.articulated_guard.in.3</x:v>
      </x:c>
      <x:c r="V249" s="4" t="str">
        <x:v>design.t4.articulated_guard.out</x:v>
      </x:c>
    </x:row>
    <x:row r="250" ht="115" customHeight="1">
      <x:c r="A250" s="4" t="str">
        <x:f>IFERROR(INDEX('Material routes'!$E$6:$E$1505,MATCH(U250,'Material routes'!$A$6:$A$1505,0)),"MISSING ID")</x:f>
        <x:v>Faunal joint grease</x:v>
      </x:c>
      <x:c r="B250" s="4" t="str">
        <x:f>IFERROR(INDEX('Material routes'!$F$6:$F$1505,MATCH(U250,'Material routes'!$A$6:$A$1505,0)),"MISSING ID")</x:f>
        <x:v>T2</x:v>
      </x:c>
      <x:c r="C250" s="4" t="str">
        <x:f>IFERROR(INDEX('Material routes'!$H$6:$H$1505,MATCH(U250,'Material routes'!$A$6:$A$1505,0)),"MISSING ID")</x:f>
        <x:v>Chemical material</x:v>
      </x:c>
      <x:c r="D250" s="4" t="str">
        <x:f>IFERROR(INDEX('Material routes'!$G$6:$G$1505,MATCH(U250,'Material routes'!$A$6:$A$1505,0)),"MISSING ID")</x:f>
        <x:v>Processing agents</x:v>
      </x:c>
      <x:c r="E250" s="4" t="str">
        <x:f>IFERROR(INDEX('Material routes'!$C$6:$C$1505,MATCH(U250,'Material routes'!$A$6:$A$1505,0)),"MISSING ID")</x:f>
        <x:v>Ingredient candidate</x:v>
      </x:c>
      <x:c r="F250" s="4" t="str">
        <x:f>IFERROR(INDEX('Material routes'!$E$6:$E$1505,MATCH(V250,'Material routes'!$A$6:$A$1505,0)),"MISSING ID")</x:f>
        <x:v>Articulated guard-panel subassembly</x:v>
      </x:c>
      <x:c r="G250" s="4" t="str">
        <x:f>IFERROR(INDEX('Material routes'!$F$6:$F$1505,MATCH(V250,'Material routes'!$A$6:$A$1505,0)),"MISSING ID")</x:f>
        <x:v>T4</x:v>
      </x:c>
      <x:c r="H250" s="4" t="str">
        <x:f>IFERROR(INDEX('Material routes'!$H$6:$H$1505,MATCH(V250,'Material routes'!$A$6:$A$1505,0)),"MISSING ID")</x:f>
        <x:v>Crafting component</x:v>
      </x:c>
      <x:c r="I250" s="4" t="str">
        <x:f>IFERROR(INDEX('Material routes'!$G$6:$G$1505,MATCH(V250,'Material routes'!$A$6:$A$1505,0)),"MISSING ID")</x:f>
        <x:v>Crafting components</x:v>
      </x:c>
      <x:c r="J250" s="4" t="str">
        <x:f>IFERROR(INDEX('Material routes'!$B$6:$B$1505,MATCH(U250,'Material routes'!$A$6:$A$1505,0)),"MISSING ID")</x:f>
        <x:v>design.t4.articulated_guard</x:v>
      </x:c>
      <x:c r="K250" s="4" t="str">
        <x:f>IFERROR(INDEX('Crafting recipes'!$C$6:$C$1005,MATCH(J250,'Crafting recipes'!$A$6:$A$1005,0)),"MISSING ID")</x:f>
        <x:v>Material refinement</x:v>
      </x:c>
      <x:c r="L250" s="4" t="str">
        <x:f>IFERROR(INDEX('Material routes'!$K$6:$K$1505,MATCH(U250,'Material routes'!$A$6:$A$1505,0)),"MISSING ID")</x:f>
        <x:v>Proposal</x:v>
      </x:c>
      <x:c r="M250" s="4" t="str">
        <x:f>IFERROR(INDEX('Material routes'!$M$6:$M$1505,MATCH(U250,'Material routes'!$A$6:$A$1505,0)),"MISSING ID")</x:f>
        <x:v>Partial proposal</x:v>
      </x:c>
      <x:c r="N250" s="4" t="str">
        <x:f>IF(IFERROR(INDEX('Material routes'!$I$6:$I$1005,MATCH(U250,'Material routes'!$A$6:$A$1005,0)),"MISSING ID")=0,"",IFERROR(INDEX('Material routes'!$I$6:$I$1005,MATCH(U250,'Material routes'!$A$6:$A$1005,0)),"MISSING ID"))</x:f>
      </x:c>
      <x:c r="O250" s="4" t="str">
        <x:f>IFERROR(INDEX('Material routes'!$J$6:$J$1505,MATCH(U250,'Material routes'!$A$6:$A$1505,0)),"MISSING ID")</x:f>
        <x:v>Unspecified</x:v>
      </x:c>
      <x:c r="P250" s="4" t="str">
        <x:f>IF(IFERROR(INDEX('Material routes'!$I$6:$I$1005,MATCH(V250,'Material routes'!$A$6:$A$1005,0)),"MISSING ID")=0,"",IFERROR(INDEX('Material routes'!$I$6:$I$1005,MATCH(V250,'Material routes'!$A$6:$A$1005,0)),"MISSING ID"))</x:f>
      </x:c>
      <x:c r="Q250" s="4" t="str">
        <x:f>IFERROR(INDEX('Material routes'!$J$6:$J$1505,MATCH(V250,'Material routes'!$A$6:$A$1505,0)),"MISSING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routes'!$D$6:$D$1505,MATCH(U250,'Material routes'!$A$6:$A$1505,0)),"MISSING ID")</x:f>
        <x:v>proposal.lubricant.joint_grease</x:v>
      </x:c>
      <x:c r="T250" s="4" t="str">
        <x:f>IFERROR(INDEX('Material routes'!$D$6:$D$1505,MATCH(V250,'Material routes'!$A$6:$A$1505,0)),"MISSING ID")</x:f>
        <x:v>proposal.t4.articulated_guard</x:v>
      </x:c>
      <x:c r="U250" s="4" t="str">
        <x:v>design.t4.articulated_guard.in.4</x:v>
      </x:c>
      <x:c r="V250" s="4" t="str">
        <x:v>design.t4.articulated_guard.out</x:v>
      </x:c>
    </x:row>
    <x:row r="251" ht="115" customHeight="1">
      <x:c r="A251" s="4" t="str">
        <x:f>IFERROR(INDEX('Material routes'!$E$6:$E$1505,MATCH(U251,'Material routes'!$A$6:$A$1505,0)),"MISSING ID")</x:f>
        <x:v>Drawn steel tube stock</x:v>
      </x:c>
      <x:c r="B251" s="4" t="str">
        <x:f>IFERROR(INDEX('Material routes'!$F$6:$F$1505,MATCH(U251,'Material routes'!$A$6:$A$1505,0)),"MISSING ID")</x:f>
        <x:v>T3</x:v>
      </x:c>
      <x:c r="C251" s="4" t="str">
        <x:f>IFERROR(INDEX('Material routes'!$H$6:$H$1505,MATCH(U251,'Material routes'!$A$6:$A$1505,0)),"MISSING ID")</x:f>
        <x:v>Processed material</x:v>
      </x:c>
      <x:c r="D251" s="4" t="str">
        <x:f>IFERROR(INDEX('Material routes'!$G$6:$G$1505,MATCH(U251,'Material routes'!$A$6:$A$1505,0)),"MISSING ID")</x:f>
        <x:v>Manufactured stock</x:v>
      </x:c>
      <x:c r="E251" s="4" t="str">
        <x:f>IFERROR(INDEX('Material routes'!$C$6:$C$1505,MATCH(U251,'Material routes'!$A$6:$A$1505,0)),"MISSING ID")</x:f>
        <x:v>Ingredient candidate</x:v>
      </x:c>
      <x:c r="F251" s="4" t="str">
        <x:f>IFERROR(INDEX('Material routes'!$E$6:$E$1505,MATCH(V251,'Material routes'!$A$6:$A$1505,0)),"MISSING ID")</x:f>
        <x:v>Fitted canister valve-core assembly</x:v>
      </x:c>
      <x:c r="G251" s="4" t="str">
        <x:f>IFERROR(INDEX('Material routes'!$F$6:$F$1505,MATCH(V251,'Material routes'!$A$6:$A$1505,0)),"MISSING ID")</x:f>
        <x:v>T4</x:v>
      </x:c>
      <x:c r="H251" s="4" t="str">
        <x:f>IFERROR(INDEX('Material routes'!$H$6:$H$1505,MATCH(V251,'Material routes'!$A$6:$A$1505,0)),"MISSING ID")</x:f>
        <x:v>Crafting component</x:v>
      </x:c>
      <x:c r="I251" s="4" t="str">
        <x:f>IFERROR(INDEX('Material routes'!$G$6:$G$1505,MATCH(V251,'Material routes'!$A$6:$A$1505,0)),"MISSING ID")</x:f>
        <x:v>Crafting components</x:v>
      </x:c>
      <x:c r="J251" s="4" t="str">
        <x:f>IFERROR(INDEX('Material routes'!$B$6:$B$1505,MATCH(U251,'Material routes'!$A$6:$A$1505,0)),"MISSING ID")</x:f>
        <x:v>design.t4.valve_core</x:v>
      </x:c>
      <x:c r="K251" s="4" t="str">
        <x:f>IFERROR(INDEX('Crafting recipes'!$C$6:$C$1005,MATCH(J251,'Crafting recipes'!$A$6:$A$1005,0)),"MISSING ID")</x:f>
        <x:v>Material refinement</x:v>
      </x:c>
      <x:c r="L251" s="4" t="str">
        <x:f>IFERROR(INDEX('Material routes'!$K$6:$K$1505,MATCH(U251,'Material routes'!$A$6:$A$1505,0)),"MISSING ID")</x:f>
        <x:v>Proposal</x:v>
      </x:c>
      <x:c r="M251" s="4" t="str">
        <x:f>IFERROR(INDEX('Material routes'!$M$6:$M$1505,MATCH(U251,'Material routes'!$A$6:$A$1505,0)),"MISSING ID")</x:f>
        <x:v>Partial proposal</x:v>
      </x:c>
      <x:c r="N251" s="4" t="str">
        <x:f>IF(IFERROR(INDEX('Material routes'!$I$6:$I$1005,MATCH(U251,'Material routes'!$A$6:$A$1005,0)),"MISSING ID")=0,"",IFERROR(INDEX('Material routes'!$I$6:$I$1005,MATCH(U251,'Material routes'!$A$6:$A$1005,0)),"MISSING ID"))</x:f>
      </x:c>
      <x:c r="O251" s="4" t="str">
        <x:f>IFERROR(INDEX('Material routes'!$J$6:$J$1505,MATCH(U251,'Material routes'!$A$6:$A$1505,0)),"MISSING ID")</x:f>
        <x:v>Unspecified</x:v>
      </x:c>
      <x:c r="P251" s="4" t="str">
        <x:f>IF(IFERROR(INDEX('Material routes'!$I$6:$I$1005,MATCH(V251,'Material routes'!$A$6:$A$1005,0)),"MISSING ID")=0,"",IFERROR(INDEX('Material routes'!$I$6:$I$1005,MATCH(V251,'Material routes'!$A$6:$A$1005,0)),"MISSING ID"))</x:f>
      </x:c>
      <x:c r="Q251" s="4" t="str">
        <x:f>IFERROR(INDEX('Material routes'!$J$6:$J$1505,MATCH(V251,'Material routes'!$A$6:$A$1505,0)),"MISSING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routes'!$D$6:$D$1505,MATCH(U251,'Material routes'!$A$6:$A$1505,0)),"MISSING ID")</x:f>
        <x:v>proposal.t3.precision_tube</x:v>
      </x:c>
      <x:c r="T251" s="4" t="str">
        <x:f>IFERROR(INDEX('Material routes'!$D$6:$D$1505,MATCH(V251,'Material routes'!$A$6:$A$1505,0)),"MISSING ID")</x:f>
        <x:v>proposal.t4.valve_core</x:v>
      </x:c>
      <x:c r="U251" s="4" t="str">
        <x:v>design.t4.valve_core.in.1</x:v>
      </x:c>
      <x:c r="V251" s="4" t="str">
        <x:v>design.t4.valve_core.out</x:v>
      </x:c>
    </x:row>
    <x:row r="252" ht="115" customHeight="1">
      <x:c r="A252" s="4" t="str">
        <x:f>IFERROR(INDEX('Material routes'!$E$6:$E$1505,MATCH(U252,'Material routes'!$A$6:$A$1505,0)),"MISSING ID")</x:f>
        <x:v>Husk-reinforced packing stock</x:v>
      </x:c>
      <x:c r="B252" s="4" t="str">
        <x:f>IFERROR(INDEX('Material routes'!$F$6:$F$1505,MATCH(U252,'Material routes'!$A$6:$A$1505,0)),"MISSING ID")</x:f>
        <x:v>T3</x:v>
      </x:c>
      <x:c r="C252" s="4" t="str">
        <x:f>IFERROR(INDEX('Material routes'!$H$6:$H$1505,MATCH(U252,'Material routes'!$A$6:$A$1505,0)),"MISSING ID")</x:f>
        <x:v>Processed material</x:v>
      </x:c>
      <x:c r="D252" s="4" t="str">
        <x:f>IFERROR(INDEX('Material routes'!$G$6:$G$1505,MATCH(U252,'Material routes'!$A$6:$A$1505,0)),"MISSING ID")</x:f>
        <x:v>Manufactured stock</x:v>
      </x:c>
      <x:c r="E252" s="4" t="str">
        <x:f>IFERROR(INDEX('Material routes'!$C$6:$C$1505,MATCH(U252,'Material routes'!$A$6:$A$1505,0)),"MISSING ID")</x:f>
        <x:v>Ingredient candidate</x:v>
      </x:c>
      <x:c r="F252" s="4" t="str">
        <x:f>IFERROR(INDEX('Material routes'!$E$6:$E$1505,MATCH(V252,'Material routes'!$A$6:$A$1505,0)),"MISSING ID")</x:f>
        <x:v>Fitted canister valve-core assembly</x:v>
      </x:c>
      <x:c r="G252" s="4" t="str">
        <x:f>IFERROR(INDEX('Material routes'!$F$6:$F$1505,MATCH(V252,'Material routes'!$A$6:$A$1505,0)),"MISSING ID")</x:f>
        <x:v>T4</x:v>
      </x:c>
      <x:c r="H252" s="4" t="str">
        <x:f>IFERROR(INDEX('Material routes'!$H$6:$H$1505,MATCH(V252,'Material routes'!$A$6:$A$1505,0)),"MISSING ID")</x:f>
        <x:v>Crafting component</x:v>
      </x:c>
      <x:c r="I252" s="4" t="str">
        <x:f>IFERROR(INDEX('Material routes'!$G$6:$G$1505,MATCH(V252,'Material routes'!$A$6:$A$1505,0)),"MISSING ID")</x:f>
        <x:v>Crafting components</x:v>
      </x:c>
      <x:c r="J252" s="4" t="str">
        <x:f>IFERROR(INDEX('Material routes'!$B$6:$B$1505,MATCH(U252,'Material routes'!$A$6:$A$1505,0)),"MISSING ID")</x:f>
        <x:v>design.t4.valve_core</x:v>
      </x:c>
      <x:c r="K252" s="4" t="str">
        <x:f>IFERROR(INDEX('Crafting recipes'!$C$6:$C$1005,MATCH(J252,'Crafting recipes'!$A$6:$A$1005,0)),"MISSING ID")</x:f>
        <x:v>Material refinement</x:v>
      </x:c>
      <x:c r="L252" s="4" t="str">
        <x:f>IFERROR(INDEX('Material routes'!$K$6:$K$1505,MATCH(U252,'Material routes'!$A$6:$A$1505,0)),"MISSING ID")</x:f>
        <x:v>Proposal</x:v>
      </x:c>
      <x:c r="M252" s="4" t="str">
        <x:f>IFERROR(INDEX('Material routes'!$M$6:$M$1505,MATCH(U252,'Material routes'!$A$6:$A$1505,0)),"MISSING ID")</x:f>
        <x:v>Partial proposal</x:v>
      </x:c>
      <x:c r="N252" s="4" t="str">
        <x:f>IF(IFERROR(INDEX('Material routes'!$I$6:$I$1005,MATCH(U252,'Material routes'!$A$6:$A$1005,0)),"MISSING ID")=0,"",IFERROR(INDEX('Material routes'!$I$6:$I$1005,MATCH(U252,'Material routes'!$A$6:$A$1005,0)),"MISSING ID"))</x:f>
      </x:c>
      <x:c r="O252" s="4" t="str">
        <x:f>IFERROR(INDEX('Material routes'!$J$6:$J$1505,MATCH(U252,'Material routes'!$A$6:$A$1505,0)),"MISSING ID")</x:f>
        <x:v>Unspecified</x:v>
      </x:c>
      <x:c r="P252" s="4" t="str">
        <x:f>IF(IFERROR(INDEX('Material routes'!$I$6:$I$1005,MATCH(V252,'Material routes'!$A$6:$A$1005,0)),"MISSING ID")=0,"",IFERROR(INDEX('Material routes'!$I$6:$I$1005,MATCH(V252,'Material routes'!$A$6:$A$1005,0)),"MISSING ID"))</x:f>
      </x:c>
      <x:c r="Q252" s="4" t="str">
        <x:f>IFERROR(INDEX('Material routes'!$J$6:$J$1505,MATCH(V252,'Material routes'!$A$6:$A$1505,0)),"MISSING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routes'!$D$6:$D$1505,MATCH(U252,'Material routes'!$A$6:$A$1505,0)),"MISSING ID")</x:f>
        <x:v>proposal.t3.packing_stock</x:v>
      </x:c>
      <x:c r="T252" s="4" t="str">
        <x:f>IFERROR(INDEX('Material routes'!$D$6:$D$1505,MATCH(V252,'Material routes'!$A$6:$A$1505,0)),"MISSING ID")</x:f>
        <x:v>proposal.t4.valve_core</x:v>
      </x:c>
      <x:c r="U252" s="4" t="str">
        <x:v>design.t4.valve_core.in.2</x:v>
      </x:c>
      <x:c r="V252" s="4" t="str">
        <x:v>design.t4.valve_core.out</x:v>
      </x:c>
    </x:row>
    <x:row r="253" ht="115" customHeight="1">
      <x:c r="A253" s="4" t="str">
        <x:f>IFERROR(INDEX('Material routes'!$E$6:$E$1505,MATCH(U253,'Material routes'!$A$6:$A$1505,0)),"MISSING ID")</x:f>
        <x:v>Conditioned mechanism-service grease</x:v>
      </x:c>
      <x:c r="B253" s="4" t="str">
        <x:f>IFERROR(INDEX('Material routes'!$F$6:$F$1505,MATCH(U253,'Material routes'!$A$6:$A$1505,0)),"MISSING ID")</x:f>
        <x:v>T3</x:v>
      </x:c>
      <x:c r="C253" s="4" t="str">
        <x:f>IFERROR(INDEX('Material routes'!$H$6:$H$1505,MATCH(U253,'Material routes'!$A$6:$A$1505,0)),"MISSING ID")</x:f>
        <x:v>Chemical material</x:v>
      </x:c>
      <x:c r="D253" s="4" t="str">
        <x:f>IFERROR(INDEX('Material routes'!$G$6:$G$1505,MATCH(U253,'Material routes'!$A$6:$A$1505,0)),"MISSING ID")</x:f>
        <x:v>Processing agents</x:v>
      </x:c>
      <x:c r="E253" s="4" t="str">
        <x:f>IFERROR(INDEX('Material routes'!$C$6:$C$1505,MATCH(U253,'Material routes'!$A$6:$A$1505,0)),"MISSING ID")</x:f>
        <x:v>Ingredient candidate</x:v>
      </x:c>
      <x:c r="F253" s="4" t="str">
        <x:f>IFERROR(INDEX('Material routes'!$E$6:$E$1505,MATCH(V253,'Material routes'!$A$6:$A$1505,0)),"MISSING ID")</x:f>
        <x:v>Fitted canister valve-core assembly</x:v>
      </x:c>
      <x:c r="G253" s="4" t="str">
        <x:f>IFERROR(INDEX('Material routes'!$F$6:$F$1505,MATCH(V253,'Material routes'!$A$6:$A$1505,0)),"MISSING ID")</x:f>
        <x:v>T4</x:v>
      </x:c>
      <x:c r="H253" s="4" t="str">
        <x:f>IFERROR(INDEX('Material routes'!$H$6:$H$1505,MATCH(V253,'Material routes'!$A$6:$A$1505,0)),"MISSING ID")</x:f>
        <x:v>Crafting component</x:v>
      </x:c>
      <x:c r="I253" s="4" t="str">
        <x:f>IFERROR(INDEX('Material routes'!$G$6:$G$1505,MATCH(V253,'Material routes'!$A$6:$A$1505,0)),"MISSING ID")</x:f>
        <x:v>Crafting components</x:v>
      </x:c>
      <x:c r="J253" s="4" t="str">
        <x:f>IFERROR(INDEX('Material routes'!$B$6:$B$1505,MATCH(U253,'Material routes'!$A$6:$A$1505,0)),"MISSING ID")</x:f>
        <x:v>design.t4.valve_core</x:v>
      </x:c>
      <x:c r="K253" s="4" t="str">
        <x:f>IFERROR(INDEX('Crafting recipes'!$C$6:$C$1005,MATCH(J253,'Crafting recipes'!$A$6:$A$1005,0)),"MISSING ID")</x:f>
        <x:v>Material refinement</x:v>
      </x:c>
      <x:c r="L253" s="4" t="str">
        <x:f>IFERROR(INDEX('Material routes'!$K$6:$K$1505,MATCH(U253,'Material routes'!$A$6:$A$1505,0)),"MISSING ID")</x:f>
        <x:v>Proposal</x:v>
      </x:c>
      <x:c r="M253" s="4" t="str">
        <x:f>IFERROR(INDEX('Material routes'!$M$6:$M$1505,MATCH(U253,'Material routes'!$A$6:$A$1505,0)),"MISSING ID")</x:f>
        <x:v>Partial proposal</x:v>
      </x:c>
      <x:c r="N253" s="4" t="str">
        <x:f>IF(IFERROR(INDEX('Material routes'!$I$6:$I$1005,MATCH(U253,'Material routes'!$A$6:$A$1005,0)),"MISSING ID")=0,"",IFERROR(INDEX('Material routes'!$I$6:$I$1005,MATCH(U253,'Material routes'!$A$6:$A$1005,0)),"MISSING ID"))</x:f>
      </x:c>
      <x:c r="O253" s="4" t="str">
        <x:f>IFERROR(INDEX('Material routes'!$J$6:$J$1505,MATCH(U253,'Material routes'!$A$6:$A$1505,0)),"MISSING ID")</x:f>
        <x:v>Unspecified</x:v>
      </x:c>
      <x:c r="P253" s="4" t="str">
        <x:f>IF(IFERROR(INDEX('Material routes'!$I$6:$I$1005,MATCH(V253,'Material routes'!$A$6:$A$1005,0)),"MISSING ID")=0,"",IFERROR(INDEX('Material routes'!$I$6:$I$1005,MATCH(V253,'Material routes'!$A$6:$A$1005,0)),"MISSING ID"))</x:f>
      </x:c>
      <x:c r="Q253" s="4" t="str">
        <x:f>IFERROR(INDEX('Material routes'!$J$6:$J$1505,MATCH(V253,'Material routes'!$A$6:$A$1505,0)),"MISSING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routes'!$D$6:$D$1505,MATCH(U253,'Material routes'!$A$6:$A$1505,0)),"MISSING ID")</x:f>
        <x:v>proposal.t3.service_grease</x:v>
      </x:c>
      <x:c r="T253" s="4" t="str">
        <x:f>IFERROR(INDEX('Material routes'!$D$6:$D$1505,MATCH(V253,'Material routes'!$A$6:$A$1505,0)),"MISSING ID")</x:f>
        <x:v>proposal.t4.valve_core</x:v>
      </x:c>
      <x:c r="U253" s="4" t="str">
        <x:v>design.t4.valve_core.in.3</x:v>
      </x:c>
      <x:c r="V253" s="4" t="str">
        <x:v>design.t4.valve_core.out</x:v>
      </x:c>
    </x:row>
    <x:row r="254" ht="115" customHeight="1">
      <x:c r="A254" s="4" t="str">
        <x:f>IFERROR(INDEX('Material routes'!$E$6:$E$1505,MATCH(U254,'Material routes'!$A$6:$A$1505,0)),"MISSING ID")</x:f>
        <x:v>Prepared bronze bearing stock</x:v>
      </x:c>
      <x:c r="B254" s="4" t="str">
        <x:f>IFERROR(INDEX('Material routes'!$F$6:$F$1505,MATCH(U254,'Material routes'!$A$6:$A$1505,0)),"MISSING ID")</x:f>
        <x:v>T2</x:v>
      </x:c>
      <x:c r="C254" s="4" t="str">
        <x:f>IFERROR(INDEX('Material routes'!$H$6:$H$1505,MATCH(U254,'Material routes'!$A$6:$A$1505,0)),"MISSING ID")</x:f>
        <x:v>Processed material</x:v>
      </x:c>
      <x:c r="D254" s="4" t="str">
        <x:f>IFERROR(INDEX('Material routes'!$G$6:$G$1505,MATCH(U254,'Material routes'!$A$6:$A$1505,0)),"MISSING ID")</x:f>
        <x:v>Manufactured stock</x:v>
      </x:c>
      <x:c r="E254" s="4" t="str">
        <x:f>IFERROR(INDEX('Material routes'!$C$6:$C$1505,MATCH(U254,'Material routes'!$A$6:$A$1505,0)),"MISSING ID")</x:f>
        <x:v>Ingredient candidate</x:v>
      </x:c>
      <x:c r="F254" s="4" t="str">
        <x:f>IFERROR(INDEX('Material routes'!$E$6:$E$1505,MATCH(V254,'Material routes'!$A$6:$A$1505,0)),"MISSING ID")</x:f>
        <x:v>Fitted canister valve-core assembly</x:v>
      </x:c>
      <x:c r="G254" s="4" t="str">
        <x:f>IFERROR(INDEX('Material routes'!$F$6:$F$1505,MATCH(V254,'Material routes'!$A$6:$A$1505,0)),"MISSING ID")</x:f>
        <x:v>T4</x:v>
      </x:c>
      <x:c r="H254" s="4" t="str">
        <x:f>IFERROR(INDEX('Material routes'!$H$6:$H$1505,MATCH(V254,'Material routes'!$A$6:$A$1505,0)),"MISSING ID")</x:f>
        <x:v>Crafting component</x:v>
      </x:c>
      <x:c r="I254" s="4" t="str">
        <x:f>IFERROR(INDEX('Material routes'!$G$6:$G$1505,MATCH(V254,'Material routes'!$A$6:$A$1505,0)),"MISSING ID")</x:f>
        <x:v>Crafting components</x:v>
      </x:c>
      <x:c r="J254" s="4" t="str">
        <x:f>IFERROR(INDEX('Material routes'!$B$6:$B$1505,MATCH(U254,'Material routes'!$A$6:$A$1505,0)),"MISSING ID")</x:f>
        <x:v>design.t4.valve_core</x:v>
      </x:c>
      <x:c r="K254" s="4" t="str">
        <x:f>IFERROR(INDEX('Crafting recipes'!$C$6:$C$1005,MATCH(J254,'Crafting recipes'!$A$6:$A$1005,0)),"MISSING ID")</x:f>
        <x:v>Material refinement</x:v>
      </x:c>
      <x:c r="L254" s="4" t="str">
        <x:f>IFERROR(INDEX('Material routes'!$K$6:$K$1505,MATCH(U254,'Material routes'!$A$6:$A$1505,0)),"MISSING ID")</x:f>
        <x:v>Proposal</x:v>
      </x:c>
      <x:c r="M254" s="4" t="str">
        <x:f>IFERROR(INDEX('Material routes'!$M$6:$M$1505,MATCH(U254,'Material routes'!$A$6:$A$1505,0)),"MISSING ID")</x:f>
        <x:v>Partial proposal</x:v>
      </x:c>
      <x:c r="N254" s="4" t="str">
        <x:f>IF(IFERROR(INDEX('Material routes'!$I$6:$I$1005,MATCH(U254,'Material routes'!$A$6:$A$1005,0)),"MISSING ID")=0,"",IFERROR(INDEX('Material routes'!$I$6:$I$1005,MATCH(U254,'Material routes'!$A$6:$A$1005,0)),"MISSING ID"))</x:f>
      </x:c>
      <x:c r="O254" s="4" t="str">
        <x:f>IFERROR(INDEX('Material routes'!$J$6:$J$1505,MATCH(U254,'Material routes'!$A$6:$A$1505,0)),"MISSING ID")</x:f>
        <x:v>Unspecified</x:v>
      </x:c>
      <x:c r="P254" s="4" t="str">
        <x:f>IF(IFERROR(INDEX('Material routes'!$I$6:$I$1005,MATCH(V254,'Material routes'!$A$6:$A$1005,0)),"MISSING ID")=0,"",IFERROR(INDEX('Material routes'!$I$6:$I$1005,MATCH(V254,'Material routes'!$A$6:$A$1005,0)),"MISSING ID"))</x:f>
      </x:c>
      <x:c r="Q254" s="4" t="str">
        <x:f>IFERROR(INDEX('Material routes'!$J$6:$J$1505,MATCH(V254,'Material routes'!$A$6:$A$1505,0)),"MISSING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routes'!$D$6:$D$1505,MATCH(U254,'Material routes'!$A$6:$A$1505,0)),"MISSING ID")</x:f>
        <x:v>proposal.branch.bearing_bronze</x:v>
      </x:c>
      <x:c r="T254" s="4" t="str">
        <x:f>IFERROR(INDEX('Material routes'!$D$6:$D$1505,MATCH(V254,'Material routes'!$A$6:$A$1505,0)),"MISSING ID")</x:f>
        <x:v>proposal.t4.valve_core</x:v>
      </x:c>
      <x:c r="U254" s="4" t="str">
        <x:v>design.t4.valve_core.in.4</x:v>
      </x:c>
      <x:c r="V254" s="4" t="str">
        <x:v>design.t4.valve_core.out</x:v>
      </x:c>
    </x:row>
    <x:row r="255" ht="115" customHeight="1">
      <x:c r="A255" s="4" t="str">
        <x:f>IFERROR(INDEX('Material routes'!$E$6:$E$1505,MATCH(U255,'Material routes'!$A$6:$A$1505,0)),"MISSING ID")</x:f>
        <x:v>Reinforced sealing sheet</x:v>
      </x:c>
      <x:c r="B255" s="4" t="str">
        <x:f>IFERROR(INDEX('Material routes'!$F$6:$F$1505,MATCH(U255,'Material routes'!$A$6:$A$1505,0)),"MISSING ID")</x:f>
        <x:v>T3</x:v>
      </x:c>
      <x:c r="C255" s="4" t="str">
        <x:f>IFERROR(INDEX('Material routes'!$H$6:$H$1505,MATCH(U255,'Material routes'!$A$6:$A$1505,0)),"MISSING ID")</x:f>
        <x:v>Processed material</x:v>
      </x:c>
      <x:c r="D255" s="4" t="str">
        <x:f>IFERROR(INDEX('Material routes'!$G$6:$G$1505,MATCH(U255,'Material routes'!$A$6:$A$1505,0)),"MISSING ID")</x:f>
        <x:v>Manufactured stock</x:v>
      </x:c>
      <x:c r="E255" s="4" t="str">
        <x:f>IFERROR(INDEX('Material routes'!$C$6:$C$1505,MATCH(U255,'Material routes'!$A$6:$A$1505,0)),"MISSING ID")</x:f>
        <x:v>Ingredient candidate</x:v>
      </x:c>
      <x:c r="F255" s="4" t="str">
        <x:f>IFERROR(INDEX('Material routes'!$E$6:$E$1505,MATCH(V255,'Material routes'!$A$6:$A$1505,0)),"MISSING ID")</x:f>
        <x:v>Replaceable seal-carrier assembly</x:v>
      </x:c>
      <x:c r="G255" s="4" t="str">
        <x:f>IFERROR(INDEX('Material routes'!$F$6:$F$1505,MATCH(V255,'Material routes'!$A$6:$A$1505,0)),"MISSING ID")</x:f>
        <x:v>T4</x:v>
      </x:c>
      <x:c r="H255" s="4" t="str">
        <x:f>IFERROR(INDEX('Material routes'!$H$6:$H$1505,MATCH(V255,'Material routes'!$A$6:$A$1505,0)),"MISSING ID")</x:f>
        <x:v>Crafting component</x:v>
      </x:c>
      <x:c r="I255" s="4" t="str">
        <x:f>IFERROR(INDEX('Material routes'!$G$6:$G$1505,MATCH(V255,'Material routes'!$A$6:$A$1505,0)),"MISSING ID")</x:f>
        <x:v>Crafting components</x:v>
      </x:c>
      <x:c r="J255" s="4" t="str">
        <x:f>IFERROR(INDEX('Material routes'!$B$6:$B$1505,MATCH(U255,'Material routes'!$A$6:$A$1505,0)),"MISSING ID")</x:f>
        <x:v>design.t4.seal_carrier</x:v>
      </x:c>
      <x:c r="K255" s="4" t="str">
        <x:f>IFERROR(INDEX('Crafting recipes'!$C$6:$C$1005,MATCH(J255,'Crafting recipes'!$A$6:$A$1005,0)),"MISSING ID")</x:f>
        <x:v>Material refinement</x:v>
      </x:c>
      <x:c r="L255" s="4" t="str">
        <x:f>IFERROR(INDEX('Material routes'!$K$6:$K$1505,MATCH(U255,'Material routes'!$A$6:$A$1505,0)),"MISSING ID")</x:f>
        <x:v>Proposal</x:v>
      </x:c>
      <x:c r="M255" s="4" t="str">
        <x:f>IFERROR(INDEX('Material routes'!$M$6:$M$1505,MATCH(U255,'Material routes'!$A$6:$A$1505,0)),"MISSING ID")</x:f>
        <x:v>Partial proposal</x:v>
      </x:c>
      <x:c r="N255" s="4" t="str">
        <x:f>IF(IFERROR(INDEX('Material routes'!$I$6:$I$1005,MATCH(U255,'Material routes'!$A$6:$A$1005,0)),"MISSING ID")=0,"",IFERROR(INDEX('Material routes'!$I$6:$I$1005,MATCH(U255,'Material routes'!$A$6:$A$1005,0)),"MISSING ID"))</x:f>
      </x:c>
      <x:c r="O255" s="4" t="str">
        <x:f>IFERROR(INDEX('Material routes'!$J$6:$J$1505,MATCH(U255,'Material routes'!$A$6:$A$1505,0)),"MISSING ID")</x:f>
        <x:v>Unspecified</x:v>
      </x:c>
      <x:c r="P255" s="4" t="str">
        <x:f>IF(IFERROR(INDEX('Material routes'!$I$6:$I$1005,MATCH(V255,'Material routes'!$A$6:$A$1005,0)),"MISSING ID")=0,"",IFERROR(INDEX('Material routes'!$I$6:$I$1005,MATCH(V255,'Material routes'!$A$6:$A$1005,0)),"MISSING ID"))</x:f>
      </x:c>
      <x:c r="Q255" s="4" t="str">
        <x:f>IFERROR(INDEX('Material routes'!$J$6:$J$1505,MATCH(V255,'Material routes'!$A$6:$A$1505,0)),"MISSING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routes'!$D$6:$D$1505,MATCH(U255,'Material routes'!$A$6:$A$1505,0)),"MISSING ID")</x:f>
        <x:v>proposal.branch.sealing_sheet</x:v>
      </x:c>
      <x:c r="T255" s="4" t="str">
        <x:f>IFERROR(INDEX('Material routes'!$D$6:$D$1505,MATCH(V255,'Material routes'!$A$6:$A$1505,0)),"MISSING ID")</x:f>
        <x:v>proposal.t4.seal_carrier</x:v>
      </x:c>
      <x:c r="U255" s="4" t="str">
        <x:v>design.t4.seal_carrier.in.1</x:v>
      </x:c>
      <x:c r="V255" s="4" t="str">
        <x:v>design.t4.seal_carrier.out</x:v>
      </x:c>
    </x:row>
    <x:row r="256" ht="115" customHeight="1">
      <x:c r="A256" s="4" t="str">
        <x:f>IFERROR(INDEX('Material routes'!$E$6:$E$1505,MATCH(U256,'Material routes'!$A$6:$A$1505,0)),"MISSING ID")</x:f>
        <x:v>Husk-reinforced packing stock</x:v>
      </x:c>
      <x:c r="B256" s="4" t="str">
        <x:f>IFERROR(INDEX('Material routes'!$F$6:$F$1505,MATCH(U256,'Material routes'!$A$6:$A$1505,0)),"MISSING ID")</x:f>
        <x:v>T3</x:v>
      </x:c>
      <x:c r="C256" s="4" t="str">
        <x:f>IFERROR(INDEX('Material routes'!$H$6:$H$1505,MATCH(U256,'Material routes'!$A$6:$A$1505,0)),"MISSING ID")</x:f>
        <x:v>Processed material</x:v>
      </x:c>
      <x:c r="D256" s="4" t="str">
        <x:f>IFERROR(INDEX('Material routes'!$G$6:$G$1505,MATCH(U256,'Material routes'!$A$6:$A$1505,0)),"MISSING ID")</x:f>
        <x:v>Manufactured stock</x:v>
      </x:c>
      <x:c r="E256" s="4" t="str">
        <x:f>IFERROR(INDEX('Material routes'!$C$6:$C$1505,MATCH(U256,'Material routes'!$A$6:$A$1505,0)),"MISSING ID")</x:f>
        <x:v>Ingredient candidate</x:v>
      </x:c>
      <x:c r="F256" s="4" t="str">
        <x:f>IFERROR(INDEX('Material routes'!$E$6:$E$1505,MATCH(V256,'Material routes'!$A$6:$A$1505,0)),"MISSING ID")</x:f>
        <x:v>Replaceable seal-carrier assembly</x:v>
      </x:c>
      <x:c r="G256" s="4" t="str">
        <x:f>IFERROR(INDEX('Material routes'!$F$6:$F$1505,MATCH(V256,'Material routes'!$A$6:$A$1505,0)),"MISSING ID")</x:f>
        <x:v>T4</x:v>
      </x:c>
      <x:c r="H256" s="4" t="str">
        <x:f>IFERROR(INDEX('Material routes'!$H$6:$H$1505,MATCH(V256,'Material routes'!$A$6:$A$1505,0)),"MISSING ID")</x:f>
        <x:v>Crafting component</x:v>
      </x:c>
      <x:c r="I256" s="4" t="str">
        <x:f>IFERROR(INDEX('Material routes'!$G$6:$G$1505,MATCH(V256,'Material routes'!$A$6:$A$1505,0)),"MISSING ID")</x:f>
        <x:v>Crafting components</x:v>
      </x:c>
      <x:c r="J256" s="4" t="str">
        <x:f>IFERROR(INDEX('Material routes'!$B$6:$B$1505,MATCH(U256,'Material routes'!$A$6:$A$1505,0)),"MISSING ID")</x:f>
        <x:v>design.t4.seal_carrier</x:v>
      </x:c>
      <x:c r="K256" s="4" t="str">
        <x:f>IFERROR(INDEX('Crafting recipes'!$C$6:$C$1005,MATCH(J256,'Crafting recipes'!$A$6:$A$1005,0)),"MISSING ID")</x:f>
        <x:v>Material refinement</x:v>
      </x:c>
      <x:c r="L256" s="4" t="str">
        <x:f>IFERROR(INDEX('Material routes'!$K$6:$K$1505,MATCH(U256,'Material routes'!$A$6:$A$1505,0)),"MISSING ID")</x:f>
        <x:v>Proposal</x:v>
      </x:c>
      <x:c r="M256" s="4" t="str">
        <x:f>IFERROR(INDEX('Material routes'!$M$6:$M$1505,MATCH(U256,'Material routes'!$A$6:$A$1505,0)),"MISSING ID")</x:f>
        <x:v>Partial proposal</x:v>
      </x:c>
      <x:c r="N256" s="4" t="str">
        <x:f>IF(IFERROR(INDEX('Material routes'!$I$6:$I$1005,MATCH(U256,'Material routes'!$A$6:$A$1005,0)),"MISSING ID")=0,"",IFERROR(INDEX('Material routes'!$I$6:$I$1005,MATCH(U256,'Material routes'!$A$6:$A$1005,0)),"MISSING ID"))</x:f>
      </x:c>
      <x:c r="O256" s="4" t="str">
        <x:f>IFERROR(INDEX('Material routes'!$J$6:$J$1505,MATCH(U256,'Material routes'!$A$6:$A$1505,0)),"MISSING ID")</x:f>
        <x:v>Unspecified</x:v>
      </x:c>
      <x:c r="P256" s="4" t="str">
        <x:f>IF(IFERROR(INDEX('Material routes'!$I$6:$I$1005,MATCH(V256,'Material routes'!$A$6:$A$1005,0)),"MISSING ID")=0,"",IFERROR(INDEX('Material routes'!$I$6:$I$1005,MATCH(V256,'Material routes'!$A$6:$A$1005,0)),"MISSING ID"))</x:f>
      </x:c>
      <x:c r="Q256" s="4" t="str">
        <x:f>IFERROR(INDEX('Material routes'!$J$6:$J$1505,MATCH(V256,'Material routes'!$A$6:$A$1505,0)),"MISSING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routes'!$D$6:$D$1505,MATCH(U256,'Material routes'!$A$6:$A$1505,0)),"MISSING ID")</x:f>
        <x:v>proposal.t3.packing_stock</x:v>
      </x:c>
      <x:c r="T256" s="4" t="str">
        <x:f>IFERROR(INDEX('Material routes'!$D$6:$D$1505,MATCH(V256,'Material routes'!$A$6:$A$1505,0)),"MISSING ID")</x:f>
        <x:v>proposal.t4.seal_carrier</x:v>
      </x:c>
      <x:c r="U256" s="4" t="str">
        <x:v>design.t4.seal_carrier.in.2</x:v>
      </x:c>
      <x:c r="V256" s="4" t="str">
        <x:v>design.t4.seal_carrier.out</x:v>
      </x:c>
    </x:row>
    <x:row r="257" ht="115" customHeight="1">
      <x:c r="A257" s="4" t="str">
        <x:f>IFERROR(INDEX('Material routes'!$E$6:$E$1505,MATCH(U257,'Material routes'!$A$6:$A$1505,0)),"MISSING ID")</x:f>
        <x:v>Spring-grade steel stock</x:v>
      </x:c>
      <x:c r="B257" s="4" t="str">
        <x:f>IFERROR(INDEX('Material routes'!$F$6:$F$1505,MATCH(U257,'Material routes'!$A$6:$A$1505,0)),"MISSING ID")</x:f>
        <x:v>T3</x:v>
      </x:c>
      <x:c r="C257" s="4" t="str">
        <x:f>IFERROR(INDEX('Material routes'!$H$6:$H$1505,MATCH(U257,'Material routes'!$A$6:$A$1505,0)),"MISSING ID")</x:f>
        <x:v>Processed material</x:v>
      </x:c>
      <x:c r="D257" s="4" t="str">
        <x:f>IFERROR(INDEX('Material routes'!$G$6:$G$1505,MATCH(U257,'Material routes'!$A$6:$A$1505,0)),"MISSING ID")</x:f>
        <x:v>Manufactured stock</x:v>
      </x:c>
      <x:c r="E257" s="4" t="str">
        <x:f>IFERROR(INDEX('Material routes'!$C$6:$C$1505,MATCH(U257,'Material routes'!$A$6:$A$1505,0)),"MISSING ID")</x:f>
        <x:v>Ingredient candidate</x:v>
      </x:c>
      <x:c r="F257" s="4" t="str">
        <x:f>IFERROR(INDEX('Material routes'!$E$6:$E$1505,MATCH(V257,'Material routes'!$A$6:$A$1505,0)),"MISSING ID")</x:f>
        <x:v>Replaceable seal-carrier assembly</x:v>
      </x:c>
      <x:c r="G257" s="4" t="str">
        <x:f>IFERROR(INDEX('Material routes'!$F$6:$F$1505,MATCH(V257,'Material routes'!$A$6:$A$1505,0)),"MISSING ID")</x:f>
        <x:v>T4</x:v>
      </x:c>
      <x:c r="H257" s="4" t="str">
        <x:f>IFERROR(INDEX('Material routes'!$H$6:$H$1505,MATCH(V257,'Material routes'!$A$6:$A$1505,0)),"MISSING ID")</x:f>
        <x:v>Crafting component</x:v>
      </x:c>
      <x:c r="I257" s="4" t="str">
        <x:f>IFERROR(INDEX('Material routes'!$G$6:$G$1505,MATCH(V257,'Material routes'!$A$6:$A$1505,0)),"MISSING ID")</x:f>
        <x:v>Crafting components</x:v>
      </x:c>
      <x:c r="J257" s="4" t="str">
        <x:f>IFERROR(INDEX('Material routes'!$B$6:$B$1505,MATCH(U257,'Material routes'!$A$6:$A$1505,0)),"MISSING ID")</x:f>
        <x:v>design.t4.seal_carrier</x:v>
      </x:c>
      <x:c r="K257" s="4" t="str">
        <x:f>IFERROR(INDEX('Crafting recipes'!$C$6:$C$1005,MATCH(J257,'Crafting recipes'!$A$6:$A$1005,0)),"MISSING ID")</x:f>
        <x:v>Material refinement</x:v>
      </x:c>
      <x:c r="L257" s="4" t="str">
        <x:f>IFERROR(INDEX('Material routes'!$K$6:$K$1505,MATCH(U257,'Material routes'!$A$6:$A$1505,0)),"MISSING ID")</x:f>
        <x:v>Proposal</x:v>
      </x:c>
      <x:c r="M257" s="4" t="str">
        <x:f>IFERROR(INDEX('Material routes'!$M$6:$M$1505,MATCH(U257,'Material routes'!$A$6:$A$1505,0)),"MISSING ID")</x:f>
        <x:v>Partial proposal</x:v>
      </x:c>
      <x:c r="N257" s="4" t="str">
        <x:f>IF(IFERROR(INDEX('Material routes'!$I$6:$I$1005,MATCH(U257,'Material routes'!$A$6:$A$1005,0)),"MISSING ID")=0,"",IFERROR(INDEX('Material routes'!$I$6:$I$1005,MATCH(U257,'Material routes'!$A$6:$A$1005,0)),"MISSING ID"))</x:f>
      </x:c>
      <x:c r="O257" s="4" t="str">
        <x:f>IFERROR(INDEX('Material routes'!$J$6:$J$1505,MATCH(U257,'Material routes'!$A$6:$A$1505,0)),"MISSING ID")</x:f>
        <x:v>Unspecified</x:v>
      </x:c>
      <x:c r="P257" s="4" t="str">
        <x:f>IF(IFERROR(INDEX('Material routes'!$I$6:$I$1005,MATCH(V257,'Material routes'!$A$6:$A$1005,0)),"MISSING ID")=0,"",IFERROR(INDEX('Material routes'!$I$6:$I$1005,MATCH(V257,'Material routes'!$A$6:$A$1005,0)),"MISSING ID"))</x:f>
      </x:c>
      <x:c r="Q257" s="4" t="str">
        <x:f>IFERROR(INDEX('Material routes'!$J$6:$J$1505,MATCH(V257,'Material routes'!$A$6:$A$1505,0)),"MISSING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routes'!$D$6:$D$1505,MATCH(U257,'Material routes'!$A$6:$A$1505,0)),"MISSING ID")</x:f>
        <x:v>proposal.branch.spring_steel</x:v>
      </x:c>
      <x:c r="T257" s="4" t="str">
        <x:f>IFERROR(INDEX('Material routes'!$D$6:$D$1505,MATCH(V257,'Material routes'!$A$6:$A$1505,0)),"MISSING ID")</x:f>
        <x:v>proposal.t4.seal_carrier</x:v>
      </x:c>
      <x:c r="U257" s="4" t="str">
        <x:v>design.t4.seal_carrier.in.3</x:v>
      </x:c>
      <x:c r="V257" s="4" t="str">
        <x:v>design.t4.seal_carrier.out</x:v>
      </x:c>
    </x:row>
    <x:row r="258" ht="115" customHeight="1">
      <x:c r="A258" s="4" t="str">
        <x:f>IFERROR(INDEX('Material routes'!$E$6:$E$1505,MATCH(U258,'Material routes'!$A$6:$A$1505,0)),"MISSING ID")</x:f>
        <x:v>Drawn steel tube stock</x:v>
      </x:c>
      <x:c r="B258" s="4" t="str">
        <x:f>IFERROR(INDEX('Material routes'!$F$6:$F$1505,MATCH(U258,'Material routes'!$A$6:$A$1505,0)),"MISSING ID")</x:f>
        <x:v>T3</x:v>
      </x:c>
      <x:c r="C258" s="4" t="str">
        <x:f>IFERROR(INDEX('Material routes'!$H$6:$H$1505,MATCH(U258,'Material routes'!$A$6:$A$1505,0)),"MISSING ID")</x:f>
        <x:v>Processed material</x:v>
      </x:c>
      <x:c r="D258" s="4" t="str">
        <x:f>IFERROR(INDEX('Material routes'!$G$6:$G$1505,MATCH(U258,'Material routes'!$A$6:$A$1505,0)),"MISSING ID")</x:f>
        <x:v>Manufactured stock</x:v>
      </x:c>
      <x:c r="E258" s="4" t="str">
        <x:f>IFERROR(INDEX('Material routes'!$C$6:$C$1505,MATCH(U258,'Material routes'!$A$6:$A$1505,0)),"MISSING ID")</x:f>
        <x:v>Ingredient candidate</x:v>
      </x:c>
      <x:c r="F258" s="4" t="str">
        <x:f>IFERROR(INDEX('Material routes'!$E$6:$E$1505,MATCH(V258,'Material routes'!$A$6:$A$1505,0)),"MISSING ID")</x:f>
        <x:v>Collapsible sail-spar joint kit</x:v>
      </x:c>
      <x:c r="G258" s="4" t="str">
        <x:f>IFERROR(INDEX('Material routes'!$F$6:$F$1505,MATCH(V258,'Material routes'!$A$6:$A$1505,0)),"MISSING ID")</x:f>
        <x:v>T4</x:v>
      </x:c>
      <x:c r="H258" s="4" t="str">
        <x:f>IFERROR(INDEX('Material routes'!$H$6:$H$1505,MATCH(V258,'Material routes'!$A$6:$A$1505,0)),"MISSING ID")</x:f>
        <x:v>Crafting component</x:v>
      </x:c>
      <x:c r="I258" s="4" t="str">
        <x:f>IFERROR(INDEX('Material routes'!$G$6:$G$1505,MATCH(V258,'Material routes'!$A$6:$A$1505,0)),"MISSING ID")</x:f>
        <x:v>Crafting components</x:v>
      </x:c>
      <x:c r="J258" s="4" t="str">
        <x:f>IFERROR(INDEX('Material routes'!$B$6:$B$1505,MATCH(U258,'Material routes'!$A$6:$A$1505,0)),"MISSING ID")</x:f>
        <x:v>design.t4.spar_joint</x:v>
      </x:c>
      <x:c r="K258" s="4" t="str">
        <x:f>IFERROR(INDEX('Crafting recipes'!$C$6:$C$1005,MATCH(J258,'Crafting recipes'!$A$6:$A$1005,0)),"MISSING ID")</x:f>
        <x:v>Material refinement</x:v>
      </x:c>
      <x:c r="L258" s="4" t="str">
        <x:f>IFERROR(INDEX('Material routes'!$K$6:$K$1505,MATCH(U258,'Material routes'!$A$6:$A$1505,0)),"MISSING ID")</x:f>
        <x:v>Proposal</x:v>
      </x:c>
      <x:c r="M258" s="4" t="str">
        <x:f>IFERROR(INDEX('Material routes'!$M$6:$M$1505,MATCH(U258,'Material routes'!$A$6:$A$1505,0)),"MISSING ID")</x:f>
        <x:v>Partial proposal</x:v>
      </x:c>
      <x:c r="N258" s="4" t="str">
        <x:f>IF(IFERROR(INDEX('Material routes'!$I$6:$I$1005,MATCH(U258,'Material routes'!$A$6:$A$1005,0)),"MISSING ID")=0,"",IFERROR(INDEX('Material routes'!$I$6:$I$1005,MATCH(U258,'Material routes'!$A$6:$A$1005,0)),"MISSING ID"))</x:f>
      </x:c>
      <x:c r="O258" s="4" t="str">
        <x:f>IFERROR(INDEX('Material routes'!$J$6:$J$1505,MATCH(U258,'Material routes'!$A$6:$A$1505,0)),"MISSING ID")</x:f>
        <x:v>Unspecified</x:v>
      </x:c>
      <x:c r="P258" s="4" t="str">
        <x:f>IF(IFERROR(INDEX('Material routes'!$I$6:$I$1005,MATCH(V258,'Material routes'!$A$6:$A$1005,0)),"MISSING ID")=0,"",IFERROR(INDEX('Material routes'!$I$6:$I$1005,MATCH(V258,'Material routes'!$A$6:$A$1005,0)),"MISSING ID"))</x:f>
      </x:c>
      <x:c r="Q258" s="4" t="str">
        <x:f>IFERROR(INDEX('Material routes'!$J$6:$J$1505,MATCH(V258,'Material routes'!$A$6:$A$1505,0)),"MISSING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routes'!$D$6:$D$1505,MATCH(U258,'Material routes'!$A$6:$A$1505,0)),"MISSING ID")</x:f>
        <x:v>proposal.t3.precision_tube</x:v>
      </x:c>
      <x:c r="T258" s="4" t="str">
        <x:f>IFERROR(INDEX('Material routes'!$D$6:$D$1505,MATCH(V258,'Material routes'!$A$6:$A$1505,0)),"MISSING ID")</x:f>
        <x:v>proposal.t4.spar_joint</x:v>
      </x:c>
      <x:c r="U258" s="4" t="str">
        <x:v>design.t4.spar_joint.in.1</x:v>
      </x:c>
      <x:c r="V258" s="4" t="str">
        <x:v>design.t4.spar_joint.out</x:v>
      </x:c>
    </x:row>
    <x:row r="259" ht="115" customHeight="1">
      <x:c r="A259" s="4" t="str">
        <x:f>IFERROR(INDEX('Material routes'!$E$6:$E$1505,MATCH(U259,'Material routes'!$A$6:$A$1505,0)),"MISSING ID")</x:f>
        <x:v>Spring-grade steel stock</x:v>
      </x:c>
      <x:c r="B259" s="4" t="str">
        <x:f>IFERROR(INDEX('Material routes'!$F$6:$F$1505,MATCH(U259,'Material routes'!$A$6:$A$1505,0)),"MISSING ID")</x:f>
        <x:v>T3</x:v>
      </x:c>
      <x:c r="C259" s="4" t="str">
        <x:f>IFERROR(INDEX('Material routes'!$H$6:$H$1505,MATCH(U259,'Material routes'!$A$6:$A$1505,0)),"MISSING ID")</x:f>
        <x:v>Processed material</x:v>
      </x:c>
      <x:c r="D259" s="4" t="str">
        <x:f>IFERROR(INDEX('Material routes'!$G$6:$G$1505,MATCH(U259,'Material routes'!$A$6:$A$1505,0)),"MISSING ID")</x:f>
        <x:v>Manufactured stock</x:v>
      </x:c>
      <x:c r="E259" s="4" t="str">
        <x:f>IFERROR(INDEX('Material routes'!$C$6:$C$1505,MATCH(U259,'Material routes'!$A$6:$A$1505,0)),"MISSING ID")</x:f>
        <x:v>Ingredient candidate</x:v>
      </x:c>
      <x:c r="F259" s="4" t="str">
        <x:f>IFERROR(INDEX('Material routes'!$E$6:$E$1505,MATCH(V259,'Material routes'!$A$6:$A$1505,0)),"MISSING ID")</x:f>
        <x:v>Collapsible sail-spar joint kit</x:v>
      </x:c>
      <x:c r="G259" s="4" t="str">
        <x:f>IFERROR(INDEX('Material routes'!$F$6:$F$1505,MATCH(V259,'Material routes'!$A$6:$A$1505,0)),"MISSING ID")</x:f>
        <x:v>T4</x:v>
      </x:c>
      <x:c r="H259" s="4" t="str">
        <x:f>IFERROR(INDEX('Material routes'!$H$6:$H$1505,MATCH(V259,'Material routes'!$A$6:$A$1505,0)),"MISSING ID")</x:f>
        <x:v>Crafting component</x:v>
      </x:c>
      <x:c r="I259" s="4" t="str">
        <x:f>IFERROR(INDEX('Material routes'!$G$6:$G$1505,MATCH(V259,'Material routes'!$A$6:$A$1505,0)),"MISSING ID")</x:f>
        <x:v>Crafting components</x:v>
      </x:c>
      <x:c r="J259" s="4" t="str">
        <x:f>IFERROR(INDEX('Material routes'!$B$6:$B$1505,MATCH(U259,'Material routes'!$A$6:$A$1505,0)),"MISSING ID")</x:f>
        <x:v>design.t4.spar_joint</x:v>
      </x:c>
      <x:c r="K259" s="4" t="str">
        <x:f>IFERROR(INDEX('Crafting recipes'!$C$6:$C$1005,MATCH(J259,'Crafting recipes'!$A$6:$A$1005,0)),"MISSING ID")</x:f>
        <x:v>Material refinement</x:v>
      </x:c>
      <x:c r="L259" s="4" t="str">
        <x:f>IFERROR(INDEX('Material routes'!$K$6:$K$1505,MATCH(U259,'Material routes'!$A$6:$A$1505,0)),"MISSING ID")</x:f>
        <x:v>Proposal</x:v>
      </x:c>
      <x:c r="M259" s="4" t="str">
        <x:f>IFERROR(INDEX('Material routes'!$M$6:$M$1505,MATCH(U259,'Material routes'!$A$6:$A$1505,0)),"MISSING ID")</x:f>
        <x:v>Partial proposal</x:v>
      </x:c>
      <x:c r="N259" s="4" t="str">
        <x:f>IF(IFERROR(INDEX('Material routes'!$I$6:$I$1005,MATCH(U259,'Material routes'!$A$6:$A$1005,0)),"MISSING ID")=0,"",IFERROR(INDEX('Material routes'!$I$6:$I$1005,MATCH(U259,'Material routes'!$A$6:$A$1005,0)),"MISSING ID"))</x:f>
      </x:c>
      <x:c r="O259" s="4" t="str">
        <x:f>IFERROR(INDEX('Material routes'!$J$6:$J$1505,MATCH(U259,'Material routes'!$A$6:$A$1505,0)),"MISSING ID")</x:f>
        <x:v>Unspecified</x:v>
      </x:c>
      <x:c r="P259" s="4" t="str">
        <x:f>IF(IFERROR(INDEX('Material routes'!$I$6:$I$1005,MATCH(V259,'Material routes'!$A$6:$A$1005,0)),"MISSING ID")=0,"",IFERROR(INDEX('Material routes'!$I$6:$I$1005,MATCH(V259,'Material routes'!$A$6:$A$1005,0)),"MISSING ID"))</x:f>
      </x:c>
      <x:c r="Q259" s="4" t="str">
        <x:f>IFERROR(INDEX('Material routes'!$J$6:$J$1505,MATCH(V259,'Material routes'!$A$6:$A$1505,0)),"MISSING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routes'!$D$6:$D$1505,MATCH(U259,'Material routes'!$A$6:$A$1505,0)),"MISSING ID")</x:f>
        <x:v>proposal.branch.spring_steel</x:v>
      </x:c>
      <x:c r="T259" s="4" t="str">
        <x:f>IFERROR(INDEX('Material routes'!$D$6:$D$1505,MATCH(V259,'Material routes'!$A$6:$A$1505,0)),"MISSING ID")</x:f>
        <x:v>proposal.t4.spar_joint</x:v>
      </x:c>
      <x:c r="U259" s="4" t="str">
        <x:v>design.t4.spar_joint.in.2</x:v>
      </x:c>
      <x:c r="V259" s="4" t="str">
        <x:v>design.t4.spar_joint.out</x:v>
      </x:c>
    </x:row>
    <x:row r="260" ht="115" customHeight="1">
      <x:c r="A260" s="4" t="str">
        <x:f>IFERROR(INDEX('Material routes'!$E$6:$E$1505,MATCH(U260,'Material routes'!$A$6:$A$1505,0)),"MISSING ID")</x:f>
        <x:v>Prepared bronze bearing stock</x:v>
      </x:c>
      <x:c r="B260" s="4" t="str">
        <x:f>IFERROR(INDEX('Material routes'!$F$6:$F$1505,MATCH(U260,'Material routes'!$A$6:$A$1505,0)),"MISSING ID")</x:f>
        <x:v>T2</x:v>
      </x:c>
      <x:c r="C260" s="4" t="str">
        <x:f>IFERROR(INDEX('Material routes'!$H$6:$H$1505,MATCH(U260,'Material routes'!$A$6:$A$1505,0)),"MISSING ID")</x:f>
        <x:v>Processed material</x:v>
      </x:c>
      <x:c r="D260" s="4" t="str">
        <x:f>IFERROR(INDEX('Material routes'!$G$6:$G$1505,MATCH(U260,'Material routes'!$A$6:$A$1505,0)),"MISSING ID")</x:f>
        <x:v>Manufactured stock</x:v>
      </x:c>
      <x:c r="E260" s="4" t="str">
        <x:f>IFERROR(INDEX('Material routes'!$C$6:$C$1505,MATCH(U260,'Material routes'!$A$6:$A$1505,0)),"MISSING ID")</x:f>
        <x:v>Ingredient candidate</x:v>
      </x:c>
      <x:c r="F260" s="4" t="str">
        <x:f>IFERROR(INDEX('Material routes'!$E$6:$E$1505,MATCH(V260,'Material routes'!$A$6:$A$1505,0)),"MISSING ID")</x:f>
        <x:v>Collapsible sail-spar joint kit</x:v>
      </x:c>
      <x:c r="G260" s="4" t="str">
        <x:f>IFERROR(INDEX('Material routes'!$F$6:$F$1505,MATCH(V260,'Material routes'!$A$6:$A$1505,0)),"MISSING ID")</x:f>
        <x:v>T4</x:v>
      </x:c>
      <x:c r="H260" s="4" t="str">
        <x:f>IFERROR(INDEX('Material routes'!$H$6:$H$1505,MATCH(V260,'Material routes'!$A$6:$A$1505,0)),"MISSING ID")</x:f>
        <x:v>Crafting component</x:v>
      </x:c>
      <x:c r="I260" s="4" t="str">
        <x:f>IFERROR(INDEX('Material routes'!$G$6:$G$1505,MATCH(V260,'Material routes'!$A$6:$A$1505,0)),"MISSING ID")</x:f>
        <x:v>Crafting components</x:v>
      </x:c>
      <x:c r="J260" s="4" t="str">
        <x:f>IFERROR(INDEX('Material routes'!$B$6:$B$1505,MATCH(U260,'Material routes'!$A$6:$A$1505,0)),"MISSING ID")</x:f>
        <x:v>design.t4.spar_joint</x:v>
      </x:c>
      <x:c r="K260" s="4" t="str">
        <x:f>IFERROR(INDEX('Crafting recipes'!$C$6:$C$1005,MATCH(J260,'Crafting recipes'!$A$6:$A$1005,0)),"MISSING ID")</x:f>
        <x:v>Material refinement</x:v>
      </x:c>
      <x:c r="L260" s="4" t="str">
        <x:f>IFERROR(INDEX('Material routes'!$K$6:$K$1505,MATCH(U260,'Material routes'!$A$6:$A$1505,0)),"MISSING ID")</x:f>
        <x:v>Proposal</x:v>
      </x:c>
      <x:c r="M260" s="4" t="str">
        <x:f>IFERROR(INDEX('Material routes'!$M$6:$M$1505,MATCH(U260,'Material routes'!$A$6:$A$1505,0)),"MISSING ID")</x:f>
        <x:v>Partial proposal</x:v>
      </x:c>
      <x:c r="N260" s="4" t="str">
        <x:f>IF(IFERROR(INDEX('Material routes'!$I$6:$I$1005,MATCH(U260,'Material routes'!$A$6:$A$1005,0)),"MISSING ID")=0,"",IFERROR(INDEX('Material routes'!$I$6:$I$1005,MATCH(U260,'Material routes'!$A$6:$A$1005,0)),"MISSING ID"))</x:f>
      </x:c>
      <x:c r="O260" s="4" t="str">
        <x:f>IFERROR(INDEX('Material routes'!$J$6:$J$1505,MATCH(U260,'Material routes'!$A$6:$A$1505,0)),"MISSING ID")</x:f>
        <x:v>Unspecified</x:v>
      </x:c>
      <x:c r="P260" s="4" t="str">
        <x:f>IF(IFERROR(INDEX('Material routes'!$I$6:$I$1005,MATCH(V260,'Material routes'!$A$6:$A$1005,0)),"MISSING ID")=0,"",IFERROR(INDEX('Material routes'!$I$6:$I$1005,MATCH(V260,'Material routes'!$A$6:$A$1005,0)),"MISSING ID"))</x:f>
      </x:c>
      <x:c r="Q260" s="4" t="str">
        <x:f>IFERROR(INDEX('Material routes'!$J$6:$J$1505,MATCH(V260,'Material routes'!$A$6:$A$1505,0)),"MISSING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routes'!$D$6:$D$1505,MATCH(U260,'Material routes'!$A$6:$A$1505,0)),"MISSING ID")</x:f>
        <x:v>proposal.branch.bearing_bronze</x:v>
      </x:c>
      <x:c r="T260" s="4" t="str">
        <x:f>IFERROR(INDEX('Material routes'!$D$6:$D$1505,MATCH(V260,'Material routes'!$A$6:$A$1505,0)),"MISSING ID")</x:f>
        <x:v>proposal.t4.spar_joint</x:v>
      </x:c>
      <x:c r="U260" s="4" t="str">
        <x:v>design.t4.spar_joint.in.3</x:v>
      </x:c>
      <x:c r="V260" s="4" t="str">
        <x:v>design.t4.spar_joint.out</x:v>
      </x:c>
    </x:row>
    <x:row r="261" ht="115" customHeight="1">
      <x:c r="A261" s="4" t="str">
        <x:f>IFERROR(INDEX('Material routes'!$E$6:$E$1505,MATCH(U261,'Material routes'!$A$6:$A$1505,0)),"MISSING ID")</x:f>
        <x:v>Matched folding wing-panel sets</x:v>
      </x:c>
      <x:c r="B261" s="4" t="str">
        <x:f>IFERROR(INDEX('Material routes'!$F$6:$F$1505,MATCH(U261,'Material routes'!$A$6:$A$1505,0)),"MISSING ID")</x:f>
        <x:v>T3</x:v>
      </x:c>
      <x:c r="C261" s="4" t="str">
        <x:f>IFERROR(INDEX('Material routes'!$H$6:$H$1505,MATCH(U261,'Material routes'!$A$6:$A$1505,0)),"MISSING ID")</x:f>
        <x:v>Crafting component</x:v>
      </x:c>
      <x:c r="D261" s="4" t="str">
        <x:f>IFERROR(INDEX('Material routes'!$G$6:$G$1505,MATCH(U261,'Material routes'!$A$6:$A$1505,0)),"MISSING ID")</x:f>
        <x:v>Crafting components</x:v>
      </x:c>
      <x:c r="E261" s="4" t="str">
        <x:f>IFERROR(INDEX('Material routes'!$C$6:$C$1505,MATCH(U261,'Material routes'!$A$6:$A$1505,0)),"MISSING ID")</x:f>
        <x:v>Ingredient candidate</x:v>
      </x:c>
      <x:c r="F261" s="4" t="str">
        <x:f>IFERROR(INDEX('Material routes'!$E$6:$E$1505,MATCH(V261,'Material routes'!$A$6:$A$1505,0)),"MISSING ID")</x:f>
        <x:v>Joined folding wing-panel assembly</x:v>
      </x:c>
      <x:c r="G261" s="4" t="str">
        <x:f>IFERROR(INDEX('Material routes'!$F$6:$F$1505,MATCH(V261,'Material routes'!$A$6:$A$1505,0)),"MISSING ID")</x:f>
        <x:v>T4</x:v>
      </x:c>
      <x:c r="H261" s="4" t="str">
        <x:f>IFERROR(INDEX('Material routes'!$H$6:$H$1505,MATCH(V261,'Material routes'!$A$6:$A$1505,0)),"MISSING ID")</x:f>
        <x:v>Crafting component</x:v>
      </x:c>
      <x:c r="I261" s="4" t="str">
        <x:f>IFERROR(INDEX('Material routes'!$G$6:$G$1505,MATCH(V261,'Material routes'!$A$6:$A$1505,0)),"MISSING ID")</x:f>
        <x:v>Crafting components</x:v>
      </x:c>
      <x:c r="J261" s="4" t="str">
        <x:f>IFERROR(INDEX('Material routes'!$B$6:$B$1505,MATCH(U261,'Material routes'!$A$6:$A$1505,0)),"MISSING ID")</x:f>
        <x:v>design.t4.joined_wing_panels</x:v>
      </x:c>
      <x:c r="K261" s="4" t="str">
        <x:f>IFERROR(INDEX('Crafting recipes'!$C$6:$C$1005,MATCH(J261,'Crafting recipes'!$A$6:$A$1005,0)),"MISSING ID")</x:f>
        <x:v>Material refinement</x:v>
      </x:c>
      <x:c r="L261" s="4" t="str">
        <x:f>IFERROR(INDEX('Material routes'!$K$6:$K$1505,MATCH(U261,'Material routes'!$A$6:$A$1505,0)),"MISSING ID")</x:f>
        <x:v>Proposal</x:v>
      </x:c>
      <x:c r="M261" s="4" t="str">
        <x:f>IFERROR(INDEX('Material routes'!$M$6:$M$1505,MATCH(U261,'Material routes'!$A$6:$A$1505,0)),"MISSING ID")</x:f>
        <x:v>Partial proposal</x:v>
      </x:c>
      <x:c r="N261" s="4" t="str">
        <x:f>IF(IFERROR(INDEX('Material routes'!$I$6:$I$1005,MATCH(U261,'Material routes'!$A$6:$A$1005,0)),"MISSING ID")=0,"",IFERROR(INDEX('Material routes'!$I$6:$I$1005,MATCH(U261,'Material routes'!$A$6:$A$1005,0)),"MISSING ID"))</x:f>
      </x:c>
      <x:c r="O261" s="4" t="str">
        <x:f>IFERROR(INDEX('Material routes'!$J$6:$J$1505,MATCH(U261,'Material routes'!$A$6:$A$1505,0)),"MISSING ID")</x:f>
        <x:v>Unspecified</x:v>
      </x:c>
      <x:c r="P261" s="4" t="str">
        <x:f>IF(IFERROR(INDEX('Material routes'!$I$6:$I$1005,MATCH(V261,'Material routes'!$A$6:$A$1005,0)),"MISSING ID")=0,"",IFERROR(INDEX('Material routes'!$I$6:$I$1005,MATCH(V261,'Material routes'!$A$6:$A$1005,0)),"MISSING ID"))</x:f>
      </x:c>
      <x:c r="Q261" s="4" t="str">
        <x:f>IFERROR(INDEX('Material routes'!$J$6:$J$1505,MATCH(V261,'Material routes'!$A$6:$A$1505,0)),"MISSING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routes'!$D$6:$D$1505,MATCH(U261,'Material routes'!$A$6:$A$1505,0)),"MISSING ID")</x:f>
        <x:v>proposal.t3.sail_panel_set</x:v>
      </x:c>
      <x:c r="T261" s="4" t="str">
        <x:f>IFERROR(INDEX('Material routes'!$D$6:$D$1505,MATCH(V261,'Material routes'!$A$6:$A$1505,0)),"MISSING ID")</x:f>
        <x:v>proposal.t4.joined_wing_panels</x:v>
      </x:c>
      <x:c r="U261" s="4" t="str">
        <x:v>design.t4.joined_wing_panels.in.1</x:v>
      </x:c>
      <x:c r="V261" s="4" t="str">
        <x:v>design.t4.joined_wing_panels.out</x:v>
      </x:c>
    </x:row>
    <x:row r="262" ht="115" customHeight="1">
      <x:c r="A262" s="4" t="str">
        <x:f>IFERROR(INDEX('Material routes'!$E$6:$E$1505,MATCH(U262,'Material routes'!$A$6:$A$1505,0)),"MISSING ID")</x:f>
        <x:v>Bonded wing-seam reinforcement strips</x:v>
      </x:c>
      <x:c r="B262" s="4" t="str">
        <x:f>IFERROR(INDEX('Material routes'!$F$6:$F$1505,MATCH(U262,'Material routes'!$A$6:$A$1505,0)),"MISSING ID")</x:f>
        <x:v>T3</x:v>
      </x:c>
      <x:c r="C262" s="4" t="str">
        <x:f>IFERROR(INDEX('Material routes'!$H$6:$H$1505,MATCH(U262,'Material routes'!$A$6:$A$1505,0)),"MISSING ID")</x:f>
        <x:v>Processed material</x:v>
      </x:c>
      <x:c r="D262" s="4" t="str">
        <x:f>IFERROR(INDEX('Material routes'!$G$6:$G$1505,MATCH(U262,'Material routes'!$A$6:$A$1505,0)),"MISSING ID")</x:f>
        <x:v>Manufactured stock</x:v>
      </x:c>
      <x:c r="E262" s="4" t="str">
        <x:f>IFERROR(INDEX('Material routes'!$C$6:$C$1505,MATCH(U262,'Material routes'!$A$6:$A$1505,0)),"MISSING ID")</x:f>
        <x:v>Ingredient candidate</x:v>
      </x:c>
      <x:c r="F262" s="4" t="str">
        <x:f>IFERROR(INDEX('Material routes'!$E$6:$E$1505,MATCH(V262,'Material routes'!$A$6:$A$1505,0)),"MISSING ID")</x:f>
        <x:v>Joined folding wing-panel assembly</x:v>
      </x:c>
      <x:c r="G262" s="4" t="str">
        <x:f>IFERROR(INDEX('Material routes'!$F$6:$F$1505,MATCH(V262,'Material routes'!$A$6:$A$1505,0)),"MISSING ID")</x:f>
        <x:v>T4</x:v>
      </x:c>
      <x:c r="H262" s="4" t="str">
        <x:f>IFERROR(INDEX('Material routes'!$H$6:$H$1505,MATCH(V262,'Material routes'!$A$6:$A$1505,0)),"MISSING ID")</x:f>
        <x:v>Crafting component</x:v>
      </x:c>
      <x:c r="I262" s="4" t="str">
        <x:f>IFERROR(INDEX('Material routes'!$G$6:$G$1505,MATCH(V262,'Material routes'!$A$6:$A$1505,0)),"MISSING ID")</x:f>
        <x:v>Crafting components</x:v>
      </x:c>
      <x:c r="J262" s="4" t="str">
        <x:f>IFERROR(INDEX('Material routes'!$B$6:$B$1505,MATCH(U262,'Material routes'!$A$6:$A$1505,0)),"MISSING ID")</x:f>
        <x:v>design.t4.joined_wing_panels</x:v>
      </x:c>
      <x:c r="K262" s="4" t="str">
        <x:f>IFERROR(INDEX('Crafting recipes'!$C$6:$C$1005,MATCH(J262,'Crafting recipes'!$A$6:$A$1005,0)),"MISSING ID")</x:f>
        <x:v>Material refinement</x:v>
      </x:c>
      <x:c r="L262" s="4" t="str">
        <x:f>IFERROR(INDEX('Material routes'!$K$6:$K$1505,MATCH(U262,'Material routes'!$A$6:$A$1505,0)),"MISSING ID")</x:f>
        <x:v>Proposal</x:v>
      </x:c>
      <x:c r="M262" s="4" t="str">
        <x:f>IFERROR(INDEX('Material routes'!$M$6:$M$1505,MATCH(U262,'Material routes'!$A$6:$A$1505,0)),"MISSING ID")</x:f>
        <x:v>Partial proposal</x:v>
      </x:c>
      <x:c r="N262" s="4" t="str">
        <x:f>IF(IFERROR(INDEX('Material routes'!$I$6:$I$1005,MATCH(U262,'Material routes'!$A$6:$A$1005,0)),"MISSING ID")=0,"",IFERROR(INDEX('Material routes'!$I$6:$I$1005,MATCH(U262,'Material routes'!$A$6:$A$1005,0)),"MISSING ID"))</x:f>
      </x:c>
      <x:c r="O262" s="4" t="str">
        <x:f>IFERROR(INDEX('Material routes'!$J$6:$J$1505,MATCH(U262,'Material routes'!$A$6:$A$1505,0)),"MISSING ID")</x:f>
        <x:v>Unspecified</x:v>
      </x:c>
      <x:c r="P262" s="4" t="str">
        <x:f>IF(IFERROR(INDEX('Material routes'!$I$6:$I$1005,MATCH(V262,'Material routes'!$A$6:$A$1005,0)),"MISSING ID")=0,"",IFERROR(INDEX('Material routes'!$I$6:$I$1005,MATCH(V262,'Material routes'!$A$6:$A$1005,0)),"MISSING ID"))</x:f>
      </x:c>
      <x:c r="Q262" s="4" t="str">
        <x:f>IFERROR(INDEX('Material routes'!$J$6:$J$1505,MATCH(V262,'Material routes'!$A$6:$A$1505,0)),"MISSING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routes'!$D$6:$D$1505,MATCH(U262,'Material routes'!$A$6:$A$1505,0)),"MISSING ID")</x:f>
        <x:v>proposal.t3.wing_seam</x:v>
      </x:c>
      <x:c r="T262" s="4" t="str">
        <x:f>IFERROR(INDEX('Material routes'!$D$6:$D$1505,MATCH(V262,'Material routes'!$A$6:$A$1505,0)),"MISSING ID")</x:f>
        <x:v>proposal.t4.joined_wing_panels</x:v>
      </x:c>
      <x:c r="U262" s="4" t="str">
        <x:v>design.t4.joined_wing_panels.in.2</x:v>
      </x:c>
      <x:c r="V262" s="4" t="str">
        <x:v>design.t4.joined_wing_panels.out</x:v>
      </x:c>
    </x:row>
    <x:row r="263" ht="115" customHeight="1">
      <x:c r="A263" s="4" t="str">
        <x:f>IFERROR(INDEX('Material routes'!$E$6:$E$1505,MATCH(U263,'Material routes'!$A$6:$A$1505,0)),"MISSING ID")</x:f>
        <x:v>Flexible husk joint strips</x:v>
      </x:c>
      <x:c r="B263" s="4" t="str">
        <x:f>IFERROR(INDEX('Material routes'!$F$6:$F$1505,MATCH(U263,'Material routes'!$A$6:$A$1505,0)),"MISSING ID")</x:f>
        <x:v>T3</x:v>
      </x:c>
      <x:c r="C263" s="4" t="str">
        <x:f>IFERROR(INDEX('Material routes'!$H$6:$H$1505,MATCH(U263,'Material routes'!$A$6:$A$1505,0)),"MISSING ID")</x:f>
        <x:v>Processed material</x:v>
      </x:c>
      <x:c r="D263" s="4" t="str">
        <x:f>IFERROR(INDEX('Material routes'!$G$6:$G$1505,MATCH(U263,'Material routes'!$A$6:$A$1505,0)),"MISSING ID")</x:f>
        <x:v>Manufactured stock</x:v>
      </x:c>
      <x:c r="E263" s="4" t="str">
        <x:f>IFERROR(INDEX('Material routes'!$C$6:$C$1505,MATCH(U263,'Material routes'!$A$6:$A$1505,0)),"MISSING ID")</x:f>
        <x:v>Ingredient candidate</x:v>
      </x:c>
      <x:c r="F263" s="4" t="str">
        <x:f>IFERROR(INDEX('Material routes'!$E$6:$E$1505,MATCH(V263,'Material routes'!$A$6:$A$1505,0)),"MISSING ID")</x:f>
        <x:v>Joined folding wing-panel assembly</x:v>
      </x:c>
      <x:c r="G263" s="4" t="str">
        <x:f>IFERROR(INDEX('Material routes'!$F$6:$F$1505,MATCH(V263,'Material routes'!$A$6:$A$1505,0)),"MISSING ID")</x:f>
        <x:v>T4</x:v>
      </x:c>
      <x:c r="H263" s="4" t="str">
        <x:f>IFERROR(INDEX('Material routes'!$H$6:$H$1505,MATCH(V263,'Material routes'!$A$6:$A$1505,0)),"MISSING ID")</x:f>
        <x:v>Crafting component</x:v>
      </x:c>
      <x:c r="I263" s="4" t="str">
        <x:f>IFERROR(INDEX('Material routes'!$G$6:$G$1505,MATCH(V263,'Material routes'!$A$6:$A$1505,0)),"MISSING ID")</x:f>
        <x:v>Crafting components</x:v>
      </x:c>
      <x:c r="J263" s="4" t="str">
        <x:f>IFERROR(INDEX('Material routes'!$B$6:$B$1505,MATCH(U263,'Material routes'!$A$6:$A$1505,0)),"MISSING ID")</x:f>
        <x:v>design.t4.joined_wing_panels</x:v>
      </x:c>
      <x:c r="K263" s="4" t="str">
        <x:f>IFERROR(INDEX('Crafting recipes'!$C$6:$C$1005,MATCH(J263,'Crafting recipes'!$A$6:$A$1005,0)),"MISSING ID")</x:f>
        <x:v>Material refinement</x:v>
      </x:c>
      <x:c r="L263" s="4" t="str">
        <x:f>IFERROR(INDEX('Material routes'!$K$6:$K$1505,MATCH(U263,'Material routes'!$A$6:$A$1505,0)),"MISSING ID")</x:f>
        <x:v>Proposal</x:v>
      </x:c>
      <x:c r="M263" s="4" t="str">
        <x:f>IFERROR(INDEX('Material routes'!$M$6:$M$1505,MATCH(U263,'Material routes'!$A$6:$A$1505,0)),"MISSING ID")</x:f>
        <x:v>Partial proposal</x:v>
      </x:c>
      <x:c r="N263" s="4" t="str">
        <x:f>IF(IFERROR(INDEX('Material routes'!$I$6:$I$1005,MATCH(U263,'Material routes'!$A$6:$A$1005,0)),"MISSING ID")=0,"",IFERROR(INDEX('Material routes'!$I$6:$I$1005,MATCH(U263,'Material routes'!$A$6:$A$1005,0)),"MISSING ID"))</x:f>
      </x:c>
      <x:c r="O263" s="4" t="str">
        <x:f>IFERROR(INDEX('Material routes'!$J$6:$J$1505,MATCH(U263,'Material routes'!$A$6:$A$1505,0)),"MISSING ID")</x:f>
        <x:v>Unspecified</x:v>
      </x:c>
      <x:c r="P263" s="4" t="str">
        <x:f>IF(IFERROR(INDEX('Material routes'!$I$6:$I$1005,MATCH(V263,'Material routes'!$A$6:$A$1005,0)),"MISSING ID")=0,"",IFERROR(INDEX('Material routes'!$I$6:$I$1005,MATCH(V263,'Material routes'!$A$6:$A$1005,0)),"MISSING ID"))</x:f>
      </x:c>
      <x:c r="Q263" s="4" t="str">
        <x:f>IFERROR(INDEX('Material routes'!$J$6:$J$1505,MATCH(V263,'Material routes'!$A$6:$A$1505,0)),"MISSING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routes'!$D$6:$D$1505,MATCH(U263,'Material routes'!$A$6:$A$1505,0)),"MISSING ID")</x:f>
        <x:v>proposal.t3.husk_joint</x:v>
      </x:c>
      <x:c r="T263" s="4" t="str">
        <x:f>IFERROR(INDEX('Material routes'!$D$6:$D$1505,MATCH(V263,'Material routes'!$A$6:$A$1505,0)),"MISSING ID")</x:f>
        <x:v>proposal.t4.joined_wing_panels</x:v>
      </x:c>
      <x:c r="U263" s="4" t="str">
        <x:v>design.t4.joined_wing_panels.in.3</x:v>
      </x:c>
      <x:c r="V263" s="4" t="str">
        <x:v>design.t4.joined_wing_panels.out</x:v>
      </x:c>
    </x:row>
    <x:row r="264" ht="115" customHeight="1">
      <x:c r="A264" s="4" t="str">
        <x:f>IFERROR(INDEX('Material routes'!$E$6:$E$1505,MATCH(U264,'Material routes'!$A$6:$A$1505,0)),"MISSING ID")</x:f>
        <x:v>Heat-treated steel gear blanks</x:v>
      </x:c>
      <x:c r="B264" s="4" t="str">
        <x:f>IFERROR(INDEX('Material routes'!$F$6:$F$1505,MATCH(U264,'Material routes'!$A$6:$A$1505,0)),"MISSING ID")</x:f>
        <x:v>T3</x:v>
      </x:c>
      <x:c r="C264" s="4" t="str">
        <x:f>IFERROR(INDEX('Material routes'!$H$6:$H$1505,MATCH(U264,'Material routes'!$A$6:$A$1505,0)),"MISSING ID")</x:f>
        <x:v>Crafting component</x:v>
      </x:c>
      <x:c r="D264" s="4" t="str">
        <x:f>IFERROR(INDEX('Material routes'!$G$6:$G$1505,MATCH(U264,'Material routes'!$A$6:$A$1505,0)),"MISSING ID")</x:f>
        <x:v>Crafting components</x:v>
      </x:c>
      <x:c r="E264" s="4" t="str">
        <x:f>IFERROR(INDEX('Material routes'!$C$6:$C$1505,MATCH(U264,'Material routes'!$A$6:$A$1505,0)),"MISSING ID")</x:f>
        <x:v>Ingredient candidate</x:v>
      </x:c>
      <x:c r="F264" s="4" t="str">
        <x:f>IFERROR(INDEX('Material routes'!$E$6:$E$1505,MATCH(V264,'Material routes'!$A$6:$A$1505,0)),"MISSING ID")</x:f>
        <x:v>Matched wind-turbine hub core</x:v>
      </x:c>
      <x:c r="G264" s="4" t="str">
        <x:f>IFERROR(INDEX('Material routes'!$F$6:$F$1505,MATCH(V264,'Material routes'!$A$6:$A$1505,0)),"MISSING ID")</x:f>
        <x:v>T4</x:v>
      </x:c>
      <x:c r="H264" s="4" t="str">
        <x:f>IFERROR(INDEX('Material routes'!$H$6:$H$1505,MATCH(V264,'Material routes'!$A$6:$A$1505,0)),"MISSING ID")</x:f>
        <x:v>Crafting component</x:v>
      </x:c>
      <x:c r="I264" s="4" t="str">
        <x:f>IFERROR(INDEX('Material routes'!$G$6:$G$1505,MATCH(V264,'Material routes'!$A$6:$A$1505,0)),"MISSING ID")</x:f>
        <x:v>Crafting components</x:v>
      </x:c>
      <x:c r="J264" s="4" t="str">
        <x:f>IFERROR(INDEX('Material routes'!$B$6:$B$1505,MATCH(U264,'Material routes'!$A$6:$A$1505,0)),"MISSING ID")</x:f>
        <x:v>design.t4.turbine_hub</x:v>
      </x:c>
      <x:c r="K264" s="4" t="str">
        <x:f>IFERROR(INDEX('Crafting recipes'!$C$6:$C$1005,MATCH(J264,'Crafting recipes'!$A$6:$A$1005,0)),"MISSING ID")</x:f>
        <x:v>Material refinement</x:v>
      </x:c>
      <x:c r="L264" s="4" t="str">
        <x:f>IFERROR(INDEX('Material routes'!$K$6:$K$1505,MATCH(U264,'Material routes'!$A$6:$A$1505,0)),"MISSING ID")</x:f>
        <x:v>Proposal</x:v>
      </x:c>
      <x:c r="M264" s="4" t="str">
        <x:f>IFERROR(INDEX('Material routes'!$M$6:$M$1505,MATCH(U264,'Material routes'!$A$6:$A$1505,0)),"MISSING ID")</x:f>
        <x:v>Partial proposal</x:v>
      </x:c>
      <x:c r="N264" s="4" t="str">
        <x:f>IF(IFERROR(INDEX('Material routes'!$I$6:$I$1005,MATCH(U264,'Material routes'!$A$6:$A$1005,0)),"MISSING ID")=0,"",IFERROR(INDEX('Material routes'!$I$6:$I$1005,MATCH(U264,'Material routes'!$A$6:$A$1005,0)),"MISSING ID"))</x:f>
      </x:c>
      <x:c r="O264" s="4" t="str">
        <x:f>IFERROR(INDEX('Material routes'!$J$6:$J$1505,MATCH(U264,'Material routes'!$A$6:$A$1505,0)),"MISSING ID")</x:f>
        <x:v>Unspecified</x:v>
      </x:c>
      <x:c r="P264" s="4" t="str">
        <x:f>IF(IFERROR(INDEX('Material routes'!$I$6:$I$1005,MATCH(V264,'Material routes'!$A$6:$A$1005,0)),"MISSING ID")=0,"",IFERROR(INDEX('Material routes'!$I$6:$I$1005,MATCH(V264,'Material routes'!$A$6:$A$1005,0)),"MISSING ID"))</x:f>
      </x:c>
      <x:c r="Q264" s="4" t="str">
        <x:f>IFERROR(INDEX('Material routes'!$J$6:$J$1505,MATCH(V264,'Material routes'!$A$6:$A$1505,0)),"MISSING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routes'!$D$6:$D$1505,MATCH(U264,'Material routes'!$A$6:$A$1505,0)),"MISSING ID")</x:f>
        <x:v>proposal.t3.gear_blank</x:v>
      </x:c>
      <x:c r="T264" s="4" t="str">
        <x:f>IFERROR(INDEX('Material routes'!$D$6:$D$1505,MATCH(V264,'Material routes'!$A$6:$A$1505,0)),"MISSING ID")</x:f>
        <x:v>proposal.t4.turbine_hub</x:v>
      </x:c>
      <x:c r="U264" s="4" t="str">
        <x:v>design.t4.turbine_hub.in.1</x:v>
      </x:c>
      <x:c r="V264" s="4" t="str">
        <x:v>design.t4.turbine_hub.out</x:v>
      </x:c>
    </x:row>
    <x:row r="265" ht="115" customHeight="1">
      <x:c r="A265" s="4" t="str">
        <x:f>IFERROR(INDEX('Material routes'!$E$6:$E$1505,MATCH(U265,'Material routes'!$A$6:$A$1505,0)),"MISSING ID")</x:f>
        <x:v>Lapped bronze bearing blanks</x:v>
      </x:c>
      <x:c r="B265" s="4" t="str">
        <x:f>IFERROR(INDEX('Material routes'!$F$6:$F$1505,MATCH(U265,'Material routes'!$A$6:$A$1505,0)),"MISSING ID")</x:f>
        <x:v>T3</x:v>
      </x:c>
      <x:c r="C265" s="4" t="str">
        <x:f>IFERROR(INDEX('Material routes'!$H$6:$H$1505,MATCH(U265,'Material routes'!$A$6:$A$1505,0)),"MISSING ID")</x:f>
        <x:v>Crafting component</x:v>
      </x:c>
      <x:c r="D265" s="4" t="str">
        <x:f>IFERROR(INDEX('Material routes'!$G$6:$G$1505,MATCH(U265,'Material routes'!$A$6:$A$1505,0)),"MISSING ID")</x:f>
        <x:v>Crafting components</x:v>
      </x:c>
      <x:c r="E265" s="4" t="str">
        <x:f>IFERROR(INDEX('Material routes'!$C$6:$C$1505,MATCH(U265,'Material routes'!$A$6:$A$1505,0)),"MISSING ID")</x:f>
        <x:v>Ingredient candidate</x:v>
      </x:c>
      <x:c r="F265" s="4" t="str">
        <x:f>IFERROR(INDEX('Material routes'!$E$6:$E$1505,MATCH(V265,'Material routes'!$A$6:$A$1505,0)),"MISSING ID")</x:f>
        <x:v>Matched wind-turbine hub core</x:v>
      </x:c>
      <x:c r="G265" s="4" t="str">
        <x:f>IFERROR(INDEX('Material routes'!$F$6:$F$1505,MATCH(V265,'Material routes'!$A$6:$A$1505,0)),"MISSING ID")</x:f>
        <x:v>T4</x:v>
      </x:c>
      <x:c r="H265" s="4" t="str">
        <x:f>IFERROR(INDEX('Material routes'!$H$6:$H$1505,MATCH(V265,'Material routes'!$A$6:$A$1505,0)),"MISSING ID")</x:f>
        <x:v>Crafting component</x:v>
      </x:c>
      <x:c r="I265" s="4" t="str">
        <x:f>IFERROR(INDEX('Material routes'!$G$6:$G$1505,MATCH(V265,'Material routes'!$A$6:$A$1505,0)),"MISSING ID")</x:f>
        <x:v>Crafting components</x:v>
      </x:c>
      <x:c r="J265" s="4" t="str">
        <x:f>IFERROR(INDEX('Material routes'!$B$6:$B$1505,MATCH(U265,'Material routes'!$A$6:$A$1505,0)),"MISSING ID")</x:f>
        <x:v>design.t4.turbine_hub</x:v>
      </x:c>
      <x:c r="K265" s="4" t="str">
        <x:f>IFERROR(INDEX('Crafting recipes'!$C$6:$C$1005,MATCH(J265,'Crafting recipes'!$A$6:$A$1005,0)),"MISSING ID")</x:f>
        <x:v>Material refinement</x:v>
      </x:c>
      <x:c r="L265" s="4" t="str">
        <x:f>IFERROR(INDEX('Material routes'!$K$6:$K$1505,MATCH(U265,'Material routes'!$A$6:$A$1505,0)),"MISSING ID")</x:f>
        <x:v>Proposal</x:v>
      </x:c>
      <x:c r="M265" s="4" t="str">
        <x:f>IFERROR(INDEX('Material routes'!$M$6:$M$1505,MATCH(U265,'Material routes'!$A$6:$A$1505,0)),"MISSING ID")</x:f>
        <x:v>Partial proposal</x:v>
      </x:c>
      <x:c r="N265" s="4" t="str">
        <x:f>IF(IFERROR(INDEX('Material routes'!$I$6:$I$1005,MATCH(U265,'Material routes'!$A$6:$A$1005,0)),"MISSING ID")=0,"",IFERROR(INDEX('Material routes'!$I$6:$I$1005,MATCH(U265,'Material routes'!$A$6:$A$1005,0)),"MISSING ID"))</x:f>
      </x:c>
      <x:c r="O265" s="4" t="str">
        <x:f>IFERROR(INDEX('Material routes'!$J$6:$J$1505,MATCH(U265,'Material routes'!$A$6:$A$1505,0)),"MISSING ID")</x:f>
        <x:v>Unspecified</x:v>
      </x:c>
      <x:c r="P265" s="4" t="str">
        <x:f>IF(IFERROR(INDEX('Material routes'!$I$6:$I$1005,MATCH(V265,'Material routes'!$A$6:$A$1005,0)),"MISSING ID")=0,"",IFERROR(INDEX('Material routes'!$I$6:$I$1005,MATCH(V265,'Material routes'!$A$6:$A$1005,0)),"MISSING ID"))</x:f>
      </x:c>
      <x:c r="Q265" s="4" t="str">
        <x:f>IFERROR(INDEX('Material routes'!$J$6:$J$1505,MATCH(V265,'Material routes'!$A$6:$A$1505,0)),"MISSING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routes'!$D$6:$D$1505,MATCH(U265,'Material routes'!$A$6:$A$1505,0)),"MISSING ID")</x:f>
        <x:v>proposal.t3.bearing_blank</x:v>
      </x:c>
      <x:c r="T265" s="4" t="str">
        <x:f>IFERROR(INDEX('Material routes'!$D$6:$D$1505,MATCH(V265,'Material routes'!$A$6:$A$1505,0)),"MISSING ID")</x:f>
        <x:v>proposal.t4.turbine_hub</x:v>
      </x:c>
      <x:c r="U265" s="4" t="str">
        <x:v>design.t4.turbine_hub.in.2</x:v>
      </x:c>
      <x:c r="V265" s="4" t="str">
        <x:v>design.t4.turbine_hub.out</x:v>
      </x:c>
    </x:row>
    <x:row r="266" ht="115" customHeight="1">
      <x:c r="A266" s="4" t="str">
        <x:f>IFERROR(INDEX('Material routes'!$E$6:$E$1505,MATCH(U266,'Material routes'!$A$6:$A$1505,0)),"MISSING ID")</x:f>
        <x:v>Drawn steel tube stock</x:v>
      </x:c>
      <x:c r="B266" s="4" t="str">
        <x:f>IFERROR(INDEX('Material routes'!$F$6:$F$1505,MATCH(U266,'Material routes'!$A$6:$A$1505,0)),"MISSING ID")</x:f>
        <x:v>T3</x:v>
      </x:c>
      <x:c r="C266" s="4" t="str">
        <x:f>IFERROR(INDEX('Material routes'!$H$6:$H$1505,MATCH(U266,'Material routes'!$A$6:$A$1505,0)),"MISSING ID")</x:f>
        <x:v>Processed material</x:v>
      </x:c>
      <x:c r="D266" s="4" t="str">
        <x:f>IFERROR(INDEX('Material routes'!$G$6:$G$1505,MATCH(U266,'Material routes'!$A$6:$A$1505,0)),"MISSING ID")</x:f>
        <x:v>Manufactured stock</x:v>
      </x:c>
      <x:c r="E266" s="4" t="str">
        <x:f>IFERROR(INDEX('Material routes'!$C$6:$C$1505,MATCH(U266,'Material routes'!$A$6:$A$1505,0)),"MISSING ID")</x:f>
        <x:v>Ingredient candidate</x:v>
      </x:c>
      <x:c r="F266" s="4" t="str">
        <x:f>IFERROR(INDEX('Material routes'!$E$6:$E$1505,MATCH(V266,'Material routes'!$A$6:$A$1505,0)),"MISSING ID")</x:f>
        <x:v>Matched wind-turbine hub core</x:v>
      </x:c>
      <x:c r="G266" s="4" t="str">
        <x:f>IFERROR(INDEX('Material routes'!$F$6:$F$1505,MATCH(V266,'Material routes'!$A$6:$A$1505,0)),"MISSING ID")</x:f>
        <x:v>T4</x:v>
      </x:c>
      <x:c r="H266" s="4" t="str">
        <x:f>IFERROR(INDEX('Material routes'!$H$6:$H$1505,MATCH(V266,'Material routes'!$A$6:$A$1505,0)),"MISSING ID")</x:f>
        <x:v>Crafting component</x:v>
      </x:c>
      <x:c r="I266" s="4" t="str">
        <x:f>IFERROR(INDEX('Material routes'!$G$6:$G$1505,MATCH(V266,'Material routes'!$A$6:$A$1505,0)),"MISSING ID")</x:f>
        <x:v>Crafting components</x:v>
      </x:c>
      <x:c r="J266" s="4" t="str">
        <x:f>IFERROR(INDEX('Material routes'!$B$6:$B$1505,MATCH(U266,'Material routes'!$A$6:$A$1505,0)),"MISSING ID")</x:f>
        <x:v>design.t4.turbine_hub</x:v>
      </x:c>
      <x:c r="K266" s="4" t="str">
        <x:f>IFERROR(INDEX('Crafting recipes'!$C$6:$C$1005,MATCH(J266,'Crafting recipes'!$A$6:$A$1005,0)),"MISSING ID")</x:f>
        <x:v>Material refinement</x:v>
      </x:c>
      <x:c r="L266" s="4" t="str">
        <x:f>IFERROR(INDEX('Material routes'!$K$6:$K$1505,MATCH(U266,'Material routes'!$A$6:$A$1505,0)),"MISSING ID")</x:f>
        <x:v>Proposal</x:v>
      </x:c>
      <x:c r="M266" s="4" t="str">
        <x:f>IFERROR(INDEX('Material routes'!$M$6:$M$1505,MATCH(U266,'Material routes'!$A$6:$A$1505,0)),"MISSING ID")</x:f>
        <x:v>Partial proposal</x:v>
      </x:c>
      <x:c r="N266" s="4" t="str">
        <x:f>IF(IFERROR(INDEX('Material routes'!$I$6:$I$1005,MATCH(U266,'Material routes'!$A$6:$A$1005,0)),"MISSING ID")=0,"",IFERROR(INDEX('Material routes'!$I$6:$I$1005,MATCH(U266,'Material routes'!$A$6:$A$1005,0)),"MISSING ID"))</x:f>
      </x:c>
      <x:c r="O266" s="4" t="str">
        <x:f>IFERROR(INDEX('Material routes'!$J$6:$J$1505,MATCH(U266,'Material routes'!$A$6:$A$1505,0)),"MISSING ID")</x:f>
        <x:v>Unspecified</x:v>
      </x:c>
      <x:c r="P266" s="4" t="str">
        <x:f>IF(IFERROR(INDEX('Material routes'!$I$6:$I$1005,MATCH(V266,'Material routes'!$A$6:$A$1005,0)),"MISSING ID")=0,"",IFERROR(INDEX('Material routes'!$I$6:$I$1005,MATCH(V266,'Material routes'!$A$6:$A$1005,0)),"MISSING ID"))</x:f>
      </x:c>
      <x:c r="Q266" s="4" t="str">
        <x:f>IFERROR(INDEX('Material routes'!$J$6:$J$1505,MATCH(V266,'Material routes'!$A$6:$A$1505,0)),"MISSING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routes'!$D$6:$D$1505,MATCH(U266,'Material routes'!$A$6:$A$1505,0)),"MISSING ID")</x:f>
        <x:v>proposal.t3.precision_tube</x:v>
      </x:c>
      <x:c r="T266" s="4" t="str">
        <x:f>IFERROR(INDEX('Material routes'!$D$6:$D$1505,MATCH(V266,'Material routes'!$A$6:$A$1505,0)),"MISSING ID")</x:f>
        <x:v>proposal.t4.turbine_hub</x:v>
      </x:c>
      <x:c r="U266" s="4" t="str">
        <x:v>design.t4.turbine_hub.in.3</x:v>
      </x:c>
      <x:c r="V266" s="4" t="str">
        <x:v>design.t4.turbine_hub.out</x:v>
      </x:c>
    </x:row>
    <x:row r="267" ht="115" customHeight="1">
      <x:c r="A267" s="4" t="str">
        <x:f>IFERROR(INDEX('Material routes'!$E$6:$E$1505,MATCH(U267,'Material routes'!$A$6:$A$1505,0)),"MISSING ID")</x:f>
        <x:v>Conditioned mechanism-service grease</x:v>
      </x:c>
      <x:c r="B267" s="4" t="str">
        <x:f>IFERROR(INDEX('Material routes'!$F$6:$F$1505,MATCH(U267,'Material routes'!$A$6:$A$1505,0)),"MISSING ID")</x:f>
        <x:v>T3</x:v>
      </x:c>
      <x:c r="C267" s="4" t="str">
        <x:f>IFERROR(INDEX('Material routes'!$H$6:$H$1505,MATCH(U267,'Material routes'!$A$6:$A$1505,0)),"MISSING ID")</x:f>
        <x:v>Chemical material</x:v>
      </x:c>
      <x:c r="D267" s="4" t="str">
        <x:f>IFERROR(INDEX('Material routes'!$G$6:$G$1505,MATCH(U267,'Material routes'!$A$6:$A$1505,0)),"MISSING ID")</x:f>
        <x:v>Processing agents</x:v>
      </x:c>
      <x:c r="E267" s="4" t="str">
        <x:f>IFERROR(INDEX('Material routes'!$C$6:$C$1505,MATCH(U267,'Material routes'!$A$6:$A$1505,0)),"MISSING ID")</x:f>
        <x:v>Ingredient candidate</x:v>
      </x:c>
      <x:c r="F267" s="4" t="str">
        <x:f>IFERROR(INDEX('Material routes'!$E$6:$E$1505,MATCH(V267,'Material routes'!$A$6:$A$1505,0)),"MISSING ID")</x:f>
        <x:v>Matched wind-turbine hub core</x:v>
      </x:c>
      <x:c r="G267" s="4" t="str">
        <x:f>IFERROR(INDEX('Material routes'!$F$6:$F$1505,MATCH(V267,'Material routes'!$A$6:$A$1505,0)),"MISSING ID")</x:f>
        <x:v>T4</x:v>
      </x:c>
      <x:c r="H267" s="4" t="str">
        <x:f>IFERROR(INDEX('Material routes'!$H$6:$H$1505,MATCH(V267,'Material routes'!$A$6:$A$1505,0)),"MISSING ID")</x:f>
        <x:v>Crafting component</x:v>
      </x:c>
      <x:c r="I267" s="4" t="str">
        <x:f>IFERROR(INDEX('Material routes'!$G$6:$G$1505,MATCH(V267,'Material routes'!$A$6:$A$1505,0)),"MISSING ID")</x:f>
        <x:v>Crafting components</x:v>
      </x:c>
      <x:c r="J267" s="4" t="str">
        <x:f>IFERROR(INDEX('Material routes'!$B$6:$B$1505,MATCH(U267,'Material routes'!$A$6:$A$1505,0)),"MISSING ID")</x:f>
        <x:v>design.t4.turbine_hub</x:v>
      </x:c>
      <x:c r="K267" s="4" t="str">
        <x:f>IFERROR(INDEX('Crafting recipes'!$C$6:$C$1005,MATCH(J267,'Crafting recipes'!$A$6:$A$1005,0)),"MISSING ID")</x:f>
        <x:v>Material refinement</x:v>
      </x:c>
      <x:c r="L267" s="4" t="str">
        <x:f>IFERROR(INDEX('Material routes'!$K$6:$K$1505,MATCH(U267,'Material routes'!$A$6:$A$1505,0)),"MISSING ID")</x:f>
        <x:v>Proposal</x:v>
      </x:c>
      <x:c r="M267" s="4" t="str">
        <x:f>IFERROR(INDEX('Material routes'!$M$6:$M$1505,MATCH(U267,'Material routes'!$A$6:$A$1505,0)),"MISSING ID")</x:f>
        <x:v>Partial proposal</x:v>
      </x:c>
      <x:c r="N267" s="4" t="str">
        <x:f>IF(IFERROR(INDEX('Material routes'!$I$6:$I$1005,MATCH(U267,'Material routes'!$A$6:$A$1005,0)),"MISSING ID")=0,"",IFERROR(INDEX('Material routes'!$I$6:$I$1005,MATCH(U267,'Material routes'!$A$6:$A$1005,0)),"MISSING ID"))</x:f>
      </x:c>
      <x:c r="O267" s="4" t="str">
        <x:f>IFERROR(INDEX('Material routes'!$J$6:$J$1505,MATCH(U267,'Material routes'!$A$6:$A$1505,0)),"MISSING ID")</x:f>
        <x:v>Unspecified</x:v>
      </x:c>
      <x:c r="P267" s="4" t="str">
        <x:f>IF(IFERROR(INDEX('Material routes'!$I$6:$I$1005,MATCH(V267,'Material routes'!$A$6:$A$1005,0)),"MISSING ID")=0,"",IFERROR(INDEX('Material routes'!$I$6:$I$1005,MATCH(V267,'Material routes'!$A$6:$A$1005,0)),"MISSING ID"))</x:f>
      </x:c>
      <x:c r="Q267" s="4" t="str">
        <x:f>IFERROR(INDEX('Material routes'!$J$6:$J$1505,MATCH(V267,'Material routes'!$A$6:$A$1505,0)),"MISSING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routes'!$D$6:$D$1505,MATCH(U267,'Material routes'!$A$6:$A$1505,0)),"MISSING ID")</x:f>
        <x:v>proposal.t3.service_grease</x:v>
      </x:c>
      <x:c r="T267" s="4" t="str">
        <x:f>IFERROR(INDEX('Material routes'!$D$6:$D$1505,MATCH(V267,'Material routes'!$A$6:$A$1505,0)),"MISSING ID")</x:f>
        <x:v>proposal.t4.turbine_hub</x:v>
      </x:c>
      <x:c r="U267" s="4" t="str">
        <x:v>design.t4.turbine_hub.in.4</x:v>
      </x:c>
      <x:c r="V267" s="4" t="str">
        <x:v>design.t4.turbine_hub.out</x:v>
      </x:c>
    </x:row>
    <x:row r="268" ht="115" customHeight="1">
      <x:c r="A268" s="4" t="str">
        <x:f>IFERROR(INDEX('Material routes'!$E$6:$E$1505,MATCH(U268,'Material routes'!$A$6:$A$1505,0)),"MISSING ID")</x:f>
        <x:v>Lapped bronze bearing blanks</x:v>
      </x:c>
      <x:c r="B268" s="4" t="str">
        <x:f>IFERROR(INDEX('Material routes'!$F$6:$F$1505,MATCH(U268,'Material routes'!$A$6:$A$1505,0)),"MISSING ID")</x:f>
        <x:v>T3</x:v>
      </x:c>
      <x:c r="C268" s="4" t="str">
        <x:f>IFERROR(INDEX('Material routes'!$H$6:$H$1505,MATCH(U268,'Material routes'!$A$6:$A$1505,0)),"MISSING ID")</x:f>
        <x:v>Crafting component</x:v>
      </x:c>
      <x:c r="D268" s="4" t="str">
        <x:f>IFERROR(INDEX('Material routes'!$G$6:$G$1505,MATCH(U268,'Material routes'!$A$6:$A$1505,0)),"MISSING ID")</x:f>
        <x:v>Crafting components</x:v>
      </x:c>
      <x:c r="E268" s="4" t="str">
        <x:f>IFERROR(INDEX('Material routes'!$C$6:$C$1505,MATCH(U268,'Material routes'!$A$6:$A$1505,0)),"MISSING ID")</x:f>
        <x:v>Ingredient candidate</x:v>
      </x:c>
      <x:c r="F268" s="4" t="str">
        <x:f>IFERROR(INDEX('Material routes'!$E$6:$E$1505,MATCH(V268,'Material routes'!$A$6:$A$1505,0)),"MISSING ID")</x:f>
        <x:v>Dirtboard wheel-hub core</x:v>
      </x:c>
      <x:c r="G268" s="4" t="str">
        <x:f>IFERROR(INDEX('Material routes'!$F$6:$F$1505,MATCH(V268,'Material routes'!$A$6:$A$1505,0)),"MISSING ID")</x:f>
        <x:v>T4</x:v>
      </x:c>
      <x:c r="H268" s="4" t="str">
        <x:f>IFERROR(INDEX('Material routes'!$H$6:$H$1505,MATCH(V268,'Material routes'!$A$6:$A$1505,0)),"MISSING ID")</x:f>
        <x:v>Crafting component</x:v>
      </x:c>
      <x:c r="I268" s="4" t="str">
        <x:f>IFERROR(INDEX('Material routes'!$G$6:$G$1505,MATCH(V268,'Material routes'!$A$6:$A$1505,0)),"MISSING ID")</x:f>
        <x:v>Crafting components</x:v>
      </x:c>
      <x:c r="J268" s="4" t="str">
        <x:f>IFERROR(INDEX('Material routes'!$B$6:$B$1505,MATCH(U268,'Material routes'!$A$6:$A$1505,0)),"MISSING ID")</x:f>
        <x:v>design.t4.wheel_hub</x:v>
      </x:c>
      <x:c r="K268" s="4" t="str">
        <x:f>IFERROR(INDEX('Crafting recipes'!$C$6:$C$1005,MATCH(J268,'Crafting recipes'!$A$6:$A$1005,0)),"MISSING ID")</x:f>
        <x:v>Material refinement</x:v>
      </x:c>
      <x:c r="L268" s="4" t="str">
        <x:f>IFERROR(INDEX('Material routes'!$K$6:$K$1505,MATCH(U268,'Material routes'!$A$6:$A$1505,0)),"MISSING ID")</x:f>
        <x:v>Proposal</x:v>
      </x:c>
      <x:c r="M268" s="4" t="str">
        <x:f>IFERROR(INDEX('Material routes'!$M$6:$M$1505,MATCH(U268,'Material routes'!$A$6:$A$1505,0)),"MISSING ID")</x:f>
        <x:v>Partial proposal</x:v>
      </x:c>
      <x:c r="N268" s="4" t="str">
        <x:f>IF(IFERROR(INDEX('Material routes'!$I$6:$I$1005,MATCH(U268,'Material routes'!$A$6:$A$1005,0)),"MISSING ID")=0,"",IFERROR(INDEX('Material routes'!$I$6:$I$1005,MATCH(U268,'Material routes'!$A$6:$A$1005,0)),"MISSING ID"))</x:f>
      </x:c>
      <x:c r="O268" s="4" t="str">
        <x:f>IFERROR(INDEX('Material routes'!$J$6:$J$1505,MATCH(U268,'Material routes'!$A$6:$A$1505,0)),"MISSING ID")</x:f>
        <x:v>Unspecified</x:v>
      </x:c>
      <x:c r="P268" s="4" t="str">
        <x:f>IF(IFERROR(INDEX('Material routes'!$I$6:$I$1005,MATCH(V268,'Material routes'!$A$6:$A$1005,0)),"MISSING ID")=0,"",IFERROR(INDEX('Material routes'!$I$6:$I$1005,MATCH(V268,'Material routes'!$A$6:$A$1005,0)),"MISSING ID"))</x:f>
      </x:c>
      <x:c r="Q268" s="4" t="str">
        <x:f>IFERROR(INDEX('Material routes'!$J$6:$J$1505,MATCH(V268,'Material routes'!$A$6:$A$1505,0)),"MISSING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routes'!$D$6:$D$1505,MATCH(U268,'Material routes'!$A$6:$A$1505,0)),"MISSING ID")</x:f>
        <x:v>proposal.t3.bearing_blank</x:v>
      </x:c>
      <x:c r="T268" s="4" t="str">
        <x:f>IFERROR(INDEX('Material routes'!$D$6:$D$1505,MATCH(V268,'Material routes'!$A$6:$A$1505,0)),"MISSING ID")</x:f>
        <x:v>proposal.t4.wheel_hub</x:v>
      </x:c>
      <x:c r="U268" s="4" t="str">
        <x:v>design.t4.wheel_hub.in.1</x:v>
      </x:c>
      <x:c r="V268" s="4" t="str">
        <x:v>design.t4.wheel_hub.out</x:v>
      </x:c>
    </x:row>
    <x:row r="269" ht="115" customHeight="1">
      <x:c r="A269" s="4" t="str">
        <x:f>IFERROR(INDEX('Material routes'!$E$6:$E$1505,MATCH(U269,'Material routes'!$A$6:$A$1505,0)),"MISSING ID")</x:f>
        <x:v>Drawn steel tube stock</x:v>
      </x:c>
      <x:c r="B269" s="4" t="str">
        <x:f>IFERROR(INDEX('Material routes'!$F$6:$F$1505,MATCH(U269,'Material routes'!$A$6:$A$1505,0)),"MISSING ID")</x:f>
        <x:v>T3</x:v>
      </x:c>
      <x:c r="C269" s="4" t="str">
        <x:f>IFERROR(INDEX('Material routes'!$H$6:$H$1505,MATCH(U269,'Material routes'!$A$6:$A$1505,0)),"MISSING ID")</x:f>
        <x:v>Processed material</x:v>
      </x:c>
      <x:c r="D269" s="4" t="str">
        <x:f>IFERROR(INDEX('Material routes'!$G$6:$G$1505,MATCH(U269,'Material routes'!$A$6:$A$1505,0)),"MISSING ID")</x:f>
        <x:v>Manufactured stock</x:v>
      </x:c>
      <x:c r="E269" s="4" t="str">
        <x:f>IFERROR(INDEX('Material routes'!$C$6:$C$1505,MATCH(U269,'Material routes'!$A$6:$A$1505,0)),"MISSING ID")</x:f>
        <x:v>Ingredient candidate</x:v>
      </x:c>
      <x:c r="F269" s="4" t="str">
        <x:f>IFERROR(INDEX('Material routes'!$E$6:$E$1505,MATCH(V269,'Material routes'!$A$6:$A$1505,0)),"MISSING ID")</x:f>
        <x:v>Dirtboard wheel-hub core</x:v>
      </x:c>
      <x:c r="G269" s="4" t="str">
        <x:f>IFERROR(INDEX('Material routes'!$F$6:$F$1505,MATCH(V269,'Material routes'!$A$6:$A$1505,0)),"MISSING ID")</x:f>
        <x:v>T4</x:v>
      </x:c>
      <x:c r="H269" s="4" t="str">
        <x:f>IFERROR(INDEX('Material routes'!$H$6:$H$1505,MATCH(V269,'Material routes'!$A$6:$A$1505,0)),"MISSING ID")</x:f>
        <x:v>Crafting component</x:v>
      </x:c>
      <x:c r="I269" s="4" t="str">
        <x:f>IFERROR(INDEX('Material routes'!$G$6:$G$1505,MATCH(V269,'Material routes'!$A$6:$A$1505,0)),"MISSING ID")</x:f>
        <x:v>Crafting components</x:v>
      </x:c>
      <x:c r="J269" s="4" t="str">
        <x:f>IFERROR(INDEX('Material routes'!$B$6:$B$1505,MATCH(U269,'Material routes'!$A$6:$A$1505,0)),"MISSING ID")</x:f>
        <x:v>design.t4.wheel_hub</x:v>
      </x:c>
      <x:c r="K269" s="4" t="str">
        <x:f>IFERROR(INDEX('Crafting recipes'!$C$6:$C$1005,MATCH(J269,'Crafting recipes'!$A$6:$A$1005,0)),"MISSING ID")</x:f>
        <x:v>Material refinement</x:v>
      </x:c>
      <x:c r="L269" s="4" t="str">
        <x:f>IFERROR(INDEX('Material routes'!$K$6:$K$1505,MATCH(U269,'Material routes'!$A$6:$A$1505,0)),"MISSING ID")</x:f>
        <x:v>Proposal</x:v>
      </x:c>
      <x:c r="M269" s="4" t="str">
        <x:f>IFERROR(INDEX('Material routes'!$M$6:$M$1505,MATCH(U269,'Material routes'!$A$6:$A$1505,0)),"MISSING ID")</x:f>
        <x:v>Partial proposal</x:v>
      </x:c>
      <x:c r="N269" s="4" t="str">
        <x:f>IF(IFERROR(INDEX('Material routes'!$I$6:$I$1005,MATCH(U269,'Material routes'!$A$6:$A$1005,0)),"MISSING ID")=0,"",IFERROR(INDEX('Material routes'!$I$6:$I$1005,MATCH(U269,'Material routes'!$A$6:$A$1005,0)),"MISSING ID"))</x:f>
      </x:c>
      <x:c r="O269" s="4" t="str">
        <x:f>IFERROR(INDEX('Material routes'!$J$6:$J$1505,MATCH(U269,'Material routes'!$A$6:$A$1505,0)),"MISSING ID")</x:f>
        <x:v>Unspecified</x:v>
      </x:c>
      <x:c r="P269" s="4" t="str">
        <x:f>IF(IFERROR(INDEX('Material routes'!$I$6:$I$1005,MATCH(V269,'Material routes'!$A$6:$A$1005,0)),"MISSING ID")=0,"",IFERROR(INDEX('Material routes'!$I$6:$I$1005,MATCH(V269,'Material routes'!$A$6:$A$1005,0)),"MISSING ID"))</x:f>
      </x:c>
      <x:c r="Q269" s="4" t="str">
        <x:f>IFERROR(INDEX('Material routes'!$J$6:$J$1505,MATCH(V269,'Material routes'!$A$6:$A$1505,0)),"MISSING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routes'!$D$6:$D$1505,MATCH(U269,'Material routes'!$A$6:$A$1505,0)),"MISSING ID")</x:f>
        <x:v>proposal.t3.precision_tube</x:v>
      </x:c>
      <x:c r="T269" s="4" t="str">
        <x:f>IFERROR(INDEX('Material routes'!$D$6:$D$1505,MATCH(V269,'Material routes'!$A$6:$A$1505,0)),"MISSING ID")</x:f>
        <x:v>proposal.t4.wheel_hub</x:v>
      </x:c>
      <x:c r="U269" s="4" t="str">
        <x:v>design.t4.wheel_hub.in.2</x:v>
      </x:c>
      <x:c r="V269" s="4" t="str">
        <x:v>design.t4.wheel_hub.out</x:v>
      </x:c>
    </x:row>
    <x:row r="270" ht="115" customHeight="1">
      <x:c r="A270" s="4" t="str">
        <x:f>IFERROR(INDEX('Material routes'!$E$6:$E$1505,MATCH(U270,'Material routes'!$A$6:$A$1505,0)),"MISSING ID")</x:f>
        <x:v>Spring-grade steel stock</x:v>
      </x:c>
      <x:c r="B270" s="4" t="str">
        <x:f>IFERROR(INDEX('Material routes'!$F$6:$F$1505,MATCH(U270,'Material routes'!$A$6:$A$1505,0)),"MISSING ID")</x:f>
        <x:v>T3</x:v>
      </x:c>
      <x:c r="C270" s="4" t="str">
        <x:f>IFERROR(INDEX('Material routes'!$H$6:$H$1505,MATCH(U270,'Material routes'!$A$6:$A$1505,0)),"MISSING ID")</x:f>
        <x:v>Processed material</x:v>
      </x:c>
      <x:c r="D270" s="4" t="str">
        <x:f>IFERROR(INDEX('Material routes'!$G$6:$G$1505,MATCH(U270,'Material routes'!$A$6:$A$1505,0)),"MISSING ID")</x:f>
        <x:v>Manufactured stock</x:v>
      </x:c>
      <x:c r="E270" s="4" t="str">
        <x:f>IFERROR(INDEX('Material routes'!$C$6:$C$1505,MATCH(U270,'Material routes'!$A$6:$A$1505,0)),"MISSING ID")</x:f>
        <x:v>Ingredient candidate</x:v>
      </x:c>
      <x:c r="F270" s="4" t="str">
        <x:f>IFERROR(INDEX('Material routes'!$E$6:$E$1505,MATCH(V270,'Material routes'!$A$6:$A$1505,0)),"MISSING ID")</x:f>
        <x:v>Dirtboard wheel-hub core</x:v>
      </x:c>
      <x:c r="G270" s="4" t="str">
        <x:f>IFERROR(INDEX('Material routes'!$F$6:$F$1505,MATCH(V270,'Material routes'!$A$6:$A$1505,0)),"MISSING ID")</x:f>
        <x:v>T4</x:v>
      </x:c>
      <x:c r="H270" s="4" t="str">
        <x:f>IFERROR(INDEX('Material routes'!$H$6:$H$1505,MATCH(V270,'Material routes'!$A$6:$A$1505,0)),"MISSING ID")</x:f>
        <x:v>Crafting component</x:v>
      </x:c>
      <x:c r="I270" s="4" t="str">
        <x:f>IFERROR(INDEX('Material routes'!$G$6:$G$1505,MATCH(V270,'Material routes'!$A$6:$A$1505,0)),"MISSING ID")</x:f>
        <x:v>Crafting components</x:v>
      </x:c>
      <x:c r="J270" s="4" t="str">
        <x:f>IFERROR(INDEX('Material routes'!$B$6:$B$1505,MATCH(U270,'Material routes'!$A$6:$A$1505,0)),"MISSING ID")</x:f>
        <x:v>design.t4.wheel_hub</x:v>
      </x:c>
      <x:c r="K270" s="4" t="str">
        <x:f>IFERROR(INDEX('Crafting recipes'!$C$6:$C$1005,MATCH(J270,'Crafting recipes'!$A$6:$A$1005,0)),"MISSING ID")</x:f>
        <x:v>Material refinement</x:v>
      </x:c>
      <x:c r="L270" s="4" t="str">
        <x:f>IFERROR(INDEX('Material routes'!$K$6:$K$1505,MATCH(U270,'Material routes'!$A$6:$A$1505,0)),"MISSING ID")</x:f>
        <x:v>Proposal</x:v>
      </x:c>
      <x:c r="M270" s="4" t="str">
        <x:f>IFERROR(INDEX('Material routes'!$M$6:$M$1505,MATCH(U270,'Material routes'!$A$6:$A$1505,0)),"MISSING ID")</x:f>
        <x:v>Partial proposal</x:v>
      </x:c>
      <x:c r="N270" s="4" t="str">
        <x:f>IF(IFERROR(INDEX('Material routes'!$I$6:$I$1005,MATCH(U270,'Material routes'!$A$6:$A$1005,0)),"MISSING ID")=0,"",IFERROR(INDEX('Material routes'!$I$6:$I$1005,MATCH(U270,'Material routes'!$A$6:$A$1005,0)),"MISSING ID"))</x:f>
      </x:c>
      <x:c r="O270" s="4" t="str">
        <x:f>IFERROR(INDEX('Material routes'!$J$6:$J$1505,MATCH(U270,'Material routes'!$A$6:$A$1505,0)),"MISSING ID")</x:f>
        <x:v>Unspecified</x:v>
      </x:c>
      <x:c r="P270" s="4" t="str">
        <x:f>IF(IFERROR(INDEX('Material routes'!$I$6:$I$1005,MATCH(V270,'Material routes'!$A$6:$A$1005,0)),"MISSING ID")=0,"",IFERROR(INDEX('Material routes'!$I$6:$I$1005,MATCH(V270,'Material routes'!$A$6:$A$1005,0)),"MISSING ID"))</x:f>
      </x:c>
      <x:c r="Q270" s="4" t="str">
        <x:f>IFERROR(INDEX('Material routes'!$J$6:$J$1505,MATCH(V270,'Material routes'!$A$6:$A$1505,0)),"MISSING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routes'!$D$6:$D$1505,MATCH(U270,'Material routes'!$A$6:$A$1505,0)),"MISSING ID")</x:f>
        <x:v>proposal.branch.spring_steel</x:v>
      </x:c>
      <x:c r="T270" s="4" t="str">
        <x:f>IFERROR(INDEX('Material routes'!$D$6:$D$1505,MATCH(V270,'Material routes'!$A$6:$A$1505,0)),"MISSING ID")</x:f>
        <x:v>proposal.t4.wheel_hub</x:v>
      </x:c>
      <x:c r="U270" s="4" t="str">
        <x:v>design.t4.wheel_hub.in.3</x:v>
      </x:c>
      <x:c r="V270" s="4" t="str">
        <x:v>design.t4.wheel_hub.out</x:v>
      </x:c>
    </x:row>
    <x:row r="271" ht="115" customHeight="1">
      <x:c r="A271" s="4" t="str">
        <x:f>IFERROR(INDEX('Material routes'!$E$6:$E$1505,MATCH(U271,'Material routes'!$A$6:$A$1505,0)),"MISSING ID")</x:f>
        <x:v>Fine mechanism oil</x:v>
      </x:c>
      <x:c r="B271" s="4" t="str">
        <x:f>IFERROR(INDEX('Material routes'!$F$6:$F$1505,MATCH(U271,'Material routes'!$A$6:$A$1505,0)),"MISSING ID")</x:f>
        <x:v>T2</x:v>
      </x:c>
      <x:c r="C271" s="4" t="str">
        <x:f>IFERROR(INDEX('Material routes'!$H$6:$H$1505,MATCH(U271,'Material routes'!$A$6:$A$1505,0)),"MISSING ID")</x:f>
        <x:v>Chemical material</x:v>
      </x:c>
      <x:c r="D271" s="4" t="str">
        <x:f>IFERROR(INDEX('Material routes'!$G$6:$G$1505,MATCH(U271,'Material routes'!$A$6:$A$1505,0)),"MISSING ID")</x:f>
        <x:v>Processing agents</x:v>
      </x:c>
      <x:c r="E271" s="4" t="str">
        <x:f>IFERROR(INDEX('Material routes'!$C$6:$C$1505,MATCH(U271,'Material routes'!$A$6:$A$1505,0)),"MISSING ID")</x:f>
        <x:v>Ingredient candidate</x:v>
      </x:c>
      <x:c r="F271" s="4" t="str">
        <x:f>IFERROR(INDEX('Material routes'!$E$6:$E$1505,MATCH(V271,'Material routes'!$A$6:$A$1505,0)),"MISSING ID")</x:f>
        <x:v>Dirtboard wheel-hub core</x:v>
      </x:c>
      <x:c r="G271" s="4" t="str">
        <x:f>IFERROR(INDEX('Material routes'!$F$6:$F$1505,MATCH(V271,'Material routes'!$A$6:$A$1505,0)),"MISSING ID")</x:f>
        <x:v>T4</x:v>
      </x:c>
      <x:c r="H271" s="4" t="str">
        <x:f>IFERROR(INDEX('Material routes'!$H$6:$H$1505,MATCH(V271,'Material routes'!$A$6:$A$1505,0)),"MISSING ID")</x:f>
        <x:v>Crafting component</x:v>
      </x:c>
      <x:c r="I271" s="4" t="str">
        <x:f>IFERROR(INDEX('Material routes'!$G$6:$G$1505,MATCH(V271,'Material routes'!$A$6:$A$1505,0)),"MISSING ID")</x:f>
        <x:v>Crafting components</x:v>
      </x:c>
      <x:c r="J271" s="4" t="str">
        <x:f>IFERROR(INDEX('Material routes'!$B$6:$B$1505,MATCH(U271,'Material routes'!$A$6:$A$1505,0)),"MISSING ID")</x:f>
        <x:v>design.t4.wheel_hub</x:v>
      </x:c>
      <x:c r="K271" s="4" t="str">
        <x:f>IFERROR(INDEX('Crafting recipes'!$C$6:$C$1005,MATCH(J271,'Crafting recipes'!$A$6:$A$1005,0)),"MISSING ID")</x:f>
        <x:v>Material refinement</x:v>
      </x:c>
      <x:c r="L271" s="4" t="str">
        <x:f>IFERROR(INDEX('Material routes'!$K$6:$K$1505,MATCH(U271,'Material routes'!$A$6:$A$1505,0)),"MISSING ID")</x:f>
        <x:v>Proposal</x:v>
      </x:c>
      <x:c r="M271" s="4" t="str">
        <x:f>IFERROR(INDEX('Material routes'!$M$6:$M$1505,MATCH(U271,'Material routes'!$A$6:$A$1505,0)),"MISSING ID")</x:f>
        <x:v>Partial proposal</x:v>
      </x:c>
      <x:c r="N271" s="4" t="str">
        <x:f>IF(IFERROR(INDEX('Material routes'!$I$6:$I$1005,MATCH(U271,'Material routes'!$A$6:$A$1005,0)),"MISSING ID")=0,"",IFERROR(INDEX('Material routes'!$I$6:$I$1005,MATCH(U271,'Material routes'!$A$6:$A$1005,0)),"MISSING ID"))</x:f>
      </x:c>
      <x:c r="O271" s="4" t="str">
        <x:f>IFERROR(INDEX('Material routes'!$J$6:$J$1505,MATCH(U271,'Material routes'!$A$6:$A$1505,0)),"MISSING ID")</x:f>
        <x:v>Unspecified</x:v>
      </x:c>
      <x:c r="P271" s="4" t="str">
        <x:f>IF(IFERROR(INDEX('Material routes'!$I$6:$I$1005,MATCH(V271,'Material routes'!$A$6:$A$1005,0)),"MISSING ID")=0,"",IFERROR(INDEX('Material routes'!$I$6:$I$1005,MATCH(V271,'Material routes'!$A$6:$A$1005,0)),"MISSING ID"))</x:f>
      </x:c>
      <x:c r="Q271" s="4" t="str">
        <x:f>IFERROR(INDEX('Material routes'!$J$6:$J$1505,MATCH(V271,'Material routes'!$A$6:$A$1505,0)),"MISSING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routes'!$D$6:$D$1505,MATCH(U271,'Material routes'!$A$6:$A$1505,0)),"MISSING ID")</x:f>
        <x:v>proposal.lubricant.precision_oil</x:v>
      </x:c>
      <x:c r="T271" s="4" t="str">
        <x:f>IFERROR(INDEX('Material routes'!$D$6:$D$1505,MATCH(V271,'Material routes'!$A$6:$A$1505,0)),"MISSING ID")</x:f>
        <x:v>proposal.t4.wheel_hub</x:v>
      </x:c>
      <x:c r="U271" s="4" t="str">
        <x:v>design.t4.wheel_hub.in.4</x:v>
      </x:c>
      <x:c r="V271" s="4" t="str">
        <x:v>design.t4.wheel_hub.out</x:v>
      </x:c>
    </x:row>
    <x:row r="272" ht="115" customHeight="1">
      <x:c r="A272" s="4" t="str">
        <x:f>IFERROR(INDEX('Material routes'!$E$6:$E$1505,MATCH(U272,'Material routes'!$A$6:$A$1505,0)),"MISSING ID")</x:f>
        <x:v>Bonded glass-ceramic lining stock</x:v>
      </x:c>
      <x:c r="B272" s="4" t="str">
        <x:f>IFERROR(INDEX('Material routes'!$F$6:$F$1505,MATCH(U272,'Material routes'!$A$6:$A$1505,0)),"MISSING ID")</x:f>
        <x:v>T3</x:v>
      </x:c>
      <x:c r="C272" s="4" t="str">
        <x:f>IFERROR(INDEX('Material routes'!$H$6:$H$1505,MATCH(U272,'Material routes'!$A$6:$A$1505,0)),"MISSING ID")</x:f>
        <x:v>Processed material</x:v>
      </x:c>
      <x:c r="D272" s="4" t="str">
        <x:f>IFERROR(INDEX('Material routes'!$G$6:$G$1505,MATCH(U272,'Material routes'!$A$6:$A$1505,0)),"MISSING ID")</x:f>
        <x:v>Manufactured stock</x:v>
      </x:c>
      <x:c r="E272" s="4" t="str">
        <x:f>IFERROR(INDEX('Material routes'!$C$6:$C$1505,MATCH(U272,'Material routes'!$A$6:$A$1505,0)),"MISSING ID")</x:f>
        <x:v>Ingredient candidate</x:v>
      </x:c>
      <x:c r="F272" s="4" t="str">
        <x:f>IFERROR(INDEX('Material routes'!$E$6:$E$1505,MATCH(V272,'Material routes'!$A$6:$A$1505,0)),"MISSING ID")</x:f>
        <x:v>Fitted chemical-vessel liner insert</x:v>
      </x:c>
      <x:c r="G272" s="4" t="str">
        <x:f>IFERROR(INDEX('Material routes'!$F$6:$F$1505,MATCH(V272,'Material routes'!$A$6:$A$1505,0)),"MISSING ID")</x:f>
        <x:v>T4</x:v>
      </x:c>
      <x:c r="H272" s="4" t="str">
        <x:f>IFERROR(INDEX('Material routes'!$H$6:$H$1505,MATCH(V272,'Material routes'!$A$6:$A$1505,0)),"MISSING ID")</x:f>
        <x:v>Crafting component</x:v>
      </x:c>
      <x:c r="I272" s="4" t="str">
        <x:f>IFERROR(INDEX('Material routes'!$G$6:$G$1505,MATCH(V272,'Material routes'!$A$6:$A$1505,0)),"MISSING ID")</x:f>
        <x:v>Crafting components</x:v>
      </x:c>
      <x:c r="J272" s="4" t="str">
        <x:f>IFERROR(INDEX('Material routes'!$B$6:$B$1505,MATCH(U272,'Material routes'!$A$6:$A$1505,0)),"MISSING ID")</x:f>
        <x:v>design.t4.vessel_liner</x:v>
      </x:c>
      <x:c r="K272" s="4" t="str">
        <x:f>IFERROR(INDEX('Crafting recipes'!$C$6:$C$1005,MATCH(J272,'Crafting recipes'!$A$6:$A$1005,0)),"MISSING ID")</x:f>
        <x:v>Material refinement</x:v>
      </x:c>
      <x:c r="L272" s="4" t="str">
        <x:f>IFERROR(INDEX('Material routes'!$K$6:$K$1505,MATCH(U272,'Material routes'!$A$6:$A$1505,0)),"MISSING ID")</x:f>
        <x:v>Proposal</x:v>
      </x:c>
      <x:c r="M272" s="4" t="str">
        <x:f>IFERROR(INDEX('Material routes'!$M$6:$M$1505,MATCH(U272,'Material routes'!$A$6:$A$1505,0)),"MISSING ID")</x:f>
        <x:v>Partial proposal</x:v>
      </x:c>
      <x:c r="N272" s="4" t="str">
        <x:f>IF(IFERROR(INDEX('Material routes'!$I$6:$I$1005,MATCH(U272,'Material routes'!$A$6:$A$1005,0)),"MISSING ID")=0,"",IFERROR(INDEX('Material routes'!$I$6:$I$1005,MATCH(U272,'Material routes'!$A$6:$A$1005,0)),"MISSING ID"))</x:f>
      </x:c>
      <x:c r="O272" s="4" t="str">
        <x:f>IFERROR(INDEX('Material routes'!$J$6:$J$1505,MATCH(U272,'Material routes'!$A$6:$A$1505,0)),"MISSING ID")</x:f>
        <x:v>Unspecified</x:v>
      </x:c>
      <x:c r="P272" s="4" t="str">
        <x:f>IF(IFERROR(INDEX('Material routes'!$I$6:$I$1005,MATCH(V272,'Material routes'!$A$6:$A$1005,0)),"MISSING ID")=0,"",IFERROR(INDEX('Material routes'!$I$6:$I$1005,MATCH(V272,'Material routes'!$A$6:$A$1005,0)),"MISSING ID"))</x:f>
      </x:c>
      <x:c r="Q272" s="4" t="str">
        <x:f>IFERROR(INDEX('Material routes'!$J$6:$J$1505,MATCH(V272,'Material routes'!$A$6:$A$1505,0)),"MISSING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routes'!$D$6:$D$1505,MATCH(U272,'Material routes'!$A$6:$A$1505,0)),"MISSING ID")</x:f>
        <x:v>proposal.t3.lining_stock</x:v>
      </x:c>
      <x:c r="T272" s="4" t="str">
        <x:f>IFERROR(INDEX('Material routes'!$D$6:$D$1505,MATCH(V272,'Material routes'!$A$6:$A$1505,0)),"MISSING ID")</x:f>
        <x:v>proposal.t4.vessel_liner</x:v>
      </x:c>
      <x:c r="U272" s="4" t="str">
        <x:v>design.t4.vessel_liner.in.1</x:v>
      </x:c>
      <x:c r="V272" s="4" t="str">
        <x:v>design.t4.vessel_liner.out</x:v>
      </x:c>
    </x:row>
    <x:row r="273" ht="115" customHeight="1">
      <x:c r="A273" s="4" t="str">
        <x:f>IFERROR(INDEX('Material routes'!$E$6:$E$1505,MATCH(U273,'Material routes'!$A$6:$A$1505,0)),"MISSING ID")</x:f>
        <x:v>Husk-reinforced packing stock</x:v>
      </x:c>
      <x:c r="B273" s="4" t="str">
        <x:f>IFERROR(INDEX('Material routes'!$F$6:$F$1505,MATCH(U273,'Material routes'!$A$6:$A$1505,0)),"MISSING ID")</x:f>
        <x:v>T3</x:v>
      </x:c>
      <x:c r="C273" s="4" t="str">
        <x:f>IFERROR(INDEX('Material routes'!$H$6:$H$1505,MATCH(U273,'Material routes'!$A$6:$A$1505,0)),"MISSING ID")</x:f>
        <x:v>Processed material</x:v>
      </x:c>
      <x:c r="D273" s="4" t="str">
        <x:f>IFERROR(INDEX('Material routes'!$G$6:$G$1505,MATCH(U273,'Material routes'!$A$6:$A$1505,0)),"MISSING ID")</x:f>
        <x:v>Manufactured stock</x:v>
      </x:c>
      <x:c r="E273" s="4" t="str">
        <x:f>IFERROR(INDEX('Material routes'!$C$6:$C$1505,MATCH(U273,'Material routes'!$A$6:$A$1505,0)),"MISSING ID")</x:f>
        <x:v>Ingredient candidate</x:v>
      </x:c>
      <x:c r="F273" s="4" t="str">
        <x:f>IFERROR(INDEX('Material routes'!$E$6:$E$1505,MATCH(V273,'Material routes'!$A$6:$A$1505,0)),"MISSING ID")</x:f>
        <x:v>Fitted chemical-vessel liner insert</x:v>
      </x:c>
      <x:c r="G273" s="4" t="str">
        <x:f>IFERROR(INDEX('Material routes'!$F$6:$F$1505,MATCH(V273,'Material routes'!$A$6:$A$1505,0)),"MISSING ID")</x:f>
        <x:v>T4</x:v>
      </x:c>
      <x:c r="H273" s="4" t="str">
        <x:f>IFERROR(INDEX('Material routes'!$H$6:$H$1505,MATCH(V273,'Material routes'!$A$6:$A$1505,0)),"MISSING ID")</x:f>
        <x:v>Crafting component</x:v>
      </x:c>
      <x:c r="I273" s="4" t="str">
        <x:f>IFERROR(INDEX('Material routes'!$G$6:$G$1505,MATCH(V273,'Material routes'!$A$6:$A$1505,0)),"MISSING ID")</x:f>
        <x:v>Crafting components</x:v>
      </x:c>
      <x:c r="J273" s="4" t="str">
        <x:f>IFERROR(INDEX('Material routes'!$B$6:$B$1505,MATCH(U273,'Material routes'!$A$6:$A$1505,0)),"MISSING ID")</x:f>
        <x:v>design.t4.vessel_liner</x:v>
      </x:c>
      <x:c r="K273" s="4" t="str">
        <x:f>IFERROR(INDEX('Crafting recipes'!$C$6:$C$1005,MATCH(J273,'Crafting recipes'!$A$6:$A$1005,0)),"MISSING ID")</x:f>
        <x:v>Material refinement</x:v>
      </x:c>
      <x:c r="L273" s="4" t="str">
        <x:f>IFERROR(INDEX('Material routes'!$K$6:$K$1505,MATCH(U273,'Material routes'!$A$6:$A$1505,0)),"MISSING ID")</x:f>
        <x:v>Proposal</x:v>
      </x:c>
      <x:c r="M273" s="4" t="str">
        <x:f>IFERROR(INDEX('Material routes'!$M$6:$M$1505,MATCH(U273,'Material routes'!$A$6:$A$1505,0)),"MISSING ID")</x:f>
        <x:v>Partial proposal</x:v>
      </x:c>
      <x:c r="N273" s="4" t="str">
        <x:f>IF(IFERROR(INDEX('Material routes'!$I$6:$I$1005,MATCH(U273,'Material routes'!$A$6:$A$1005,0)),"MISSING ID")=0,"",IFERROR(INDEX('Material routes'!$I$6:$I$1005,MATCH(U273,'Material routes'!$A$6:$A$1005,0)),"MISSING ID"))</x:f>
      </x:c>
      <x:c r="O273" s="4" t="str">
        <x:f>IFERROR(INDEX('Material routes'!$J$6:$J$1505,MATCH(U273,'Material routes'!$A$6:$A$1505,0)),"MISSING ID")</x:f>
        <x:v>Unspecified</x:v>
      </x:c>
      <x:c r="P273" s="4" t="str">
        <x:f>IF(IFERROR(INDEX('Material routes'!$I$6:$I$1005,MATCH(V273,'Material routes'!$A$6:$A$1005,0)),"MISSING ID")=0,"",IFERROR(INDEX('Material routes'!$I$6:$I$1005,MATCH(V273,'Material routes'!$A$6:$A$1005,0)),"MISSING ID"))</x:f>
      </x:c>
      <x:c r="Q273" s="4" t="str">
        <x:f>IFERROR(INDEX('Material routes'!$J$6:$J$1505,MATCH(V273,'Material routes'!$A$6:$A$1505,0)),"MISSING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routes'!$D$6:$D$1505,MATCH(U273,'Material routes'!$A$6:$A$1505,0)),"MISSING ID")</x:f>
        <x:v>proposal.t3.packing_stock</x:v>
      </x:c>
      <x:c r="T273" s="4" t="str">
        <x:f>IFERROR(INDEX('Material routes'!$D$6:$D$1505,MATCH(V273,'Material routes'!$A$6:$A$1505,0)),"MISSING ID")</x:f>
        <x:v>proposal.t4.vessel_liner</x:v>
      </x:c>
      <x:c r="U273" s="4" t="str">
        <x:v>design.t4.vessel_liner.in.2</x:v>
      </x:c>
      <x:c r="V273" s="4" t="str">
        <x:v>design.t4.vessel_liner.out</x:v>
      </x:c>
    </x:row>
    <x:row r="274" ht="115" customHeight="1">
      <x:c r="A274" s="4" t="str">
        <x:f>IFERROR(INDEX('Material routes'!$E$6:$E$1505,MATCH(U274,'Material routes'!$A$6:$A$1505,0)),"MISSING ID")</x:f>
        <x:v>Reinforced sealing sheet</x:v>
      </x:c>
      <x:c r="B274" s="4" t="str">
        <x:f>IFERROR(INDEX('Material routes'!$F$6:$F$1505,MATCH(U274,'Material routes'!$A$6:$A$1505,0)),"MISSING ID")</x:f>
        <x:v>T3</x:v>
      </x:c>
      <x:c r="C274" s="4" t="str">
        <x:f>IFERROR(INDEX('Material routes'!$H$6:$H$1505,MATCH(U274,'Material routes'!$A$6:$A$1505,0)),"MISSING ID")</x:f>
        <x:v>Processed material</x:v>
      </x:c>
      <x:c r="D274" s="4" t="str">
        <x:f>IFERROR(INDEX('Material routes'!$G$6:$G$1505,MATCH(U274,'Material routes'!$A$6:$A$1505,0)),"MISSING ID")</x:f>
        <x:v>Manufactured stock</x:v>
      </x:c>
      <x:c r="E274" s="4" t="str">
        <x:f>IFERROR(INDEX('Material routes'!$C$6:$C$1505,MATCH(U274,'Material routes'!$A$6:$A$1505,0)),"MISSING ID")</x:f>
        <x:v>Ingredient candidate</x:v>
      </x:c>
      <x:c r="F274" s="4" t="str">
        <x:f>IFERROR(INDEX('Material routes'!$E$6:$E$1505,MATCH(V274,'Material routes'!$A$6:$A$1505,0)),"MISSING ID")</x:f>
        <x:v>Fitted chemical-vessel liner insert</x:v>
      </x:c>
      <x:c r="G274" s="4" t="str">
        <x:f>IFERROR(INDEX('Material routes'!$F$6:$F$1505,MATCH(V274,'Material routes'!$A$6:$A$1505,0)),"MISSING ID")</x:f>
        <x:v>T4</x:v>
      </x:c>
      <x:c r="H274" s="4" t="str">
        <x:f>IFERROR(INDEX('Material routes'!$H$6:$H$1505,MATCH(V274,'Material routes'!$A$6:$A$1505,0)),"MISSING ID")</x:f>
        <x:v>Crafting component</x:v>
      </x:c>
      <x:c r="I274" s="4" t="str">
        <x:f>IFERROR(INDEX('Material routes'!$G$6:$G$1505,MATCH(V274,'Material routes'!$A$6:$A$1505,0)),"MISSING ID")</x:f>
        <x:v>Crafting components</x:v>
      </x:c>
      <x:c r="J274" s="4" t="str">
        <x:f>IFERROR(INDEX('Material routes'!$B$6:$B$1505,MATCH(U274,'Material routes'!$A$6:$A$1505,0)),"MISSING ID")</x:f>
        <x:v>design.t4.vessel_liner</x:v>
      </x:c>
      <x:c r="K274" s="4" t="str">
        <x:f>IFERROR(INDEX('Crafting recipes'!$C$6:$C$1005,MATCH(J274,'Crafting recipes'!$A$6:$A$1005,0)),"MISSING ID")</x:f>
        <x:v>Material refinement</x:v>
      </x:c>
      <x:c r="L274" s="4" t="str">
        <x:f>IFERROR(INDEX('Material routes'!$K$6:$K$1505,MATCH(U274,'Material routes'!$A$6:$A$1505,0)),"MISSING ID")</x:f>
        <x:v>Proposal</x:v>
      </x:c>
      <x:c r="M274" s="4" t="str">
        <x:f>IFERROR(INDEX('Material routes'!$M$6:$M$1505,MATCH(U274,'Material routes'!$A$6:$A$1505,0)),"MISSING ID")</x:f>
        <x:v>Partial proposal</x:v>
      </x:c>
      <x:c r="N274" s="4" t="str">
        <x:f>IF(IFERROR(INDEX('Material routes'!$I$6:$I$1005,MATCH(U274,'Material routes'!$A$6:$A$1005,0)),"MISSING ID")=0,"",IFERROR(INDEX('Material routes'!$I$6:$I$1005,MATCH(U274,'Material routes'!$A$6:$A$1005,0)),"MISSING ID"))</x:f>
      </x:c>
      <x:c r="O274" s="4" t="str">
        <x:f>IFERROR(INDEX('Material routes'!$J$6:$J$1505,MATCH(U274,'Material routes'!$A$6:$A$1505,0)),"MISSING ID")</x:f>
        <x:v>Unspecified</x:v>
      </x:c>
      <x:c r="P274" s="4" t="str">
        <x:f>IF(IFERROR(INDEX('Material routes'!$I$6:$I$1005,MATCH(V274,'Material routes'!$A$6:$A$1005,0)),"MISSING ID")=0,"",IFERROR(INDEX('Material routes'!$I$6:$I$1005,MATCH(V274,'Material routes'!$A$6:$A$1005,0)),"MISSING ID"))</x:f>
      </x:c>
      <x:c r="Q274" s="4" t="str">
        <x:f>IFERROR(INDEX('Material routes'!$J$6:$J$1505,MATCH(V274,'Material routes'!$A$6:$A$1505,0)),"MISSING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routes'!$D$6:$D$1505,MATCH(U274,'Material routes'!$A$6:$A$1505,0)),"MISSING ID")</x:f>
        <x:v>proposal.branch.sealing_sheet</x:v>
      </x:c>
      <x:c r="T274" s="4" t="str">
        <x:f>IFERROR(INDEX('Material routes'!$D$6:$D$1505,MATCH(V274,'Material routes'!$A$6:$A$1505,0)),"MISSING ID")</x:f>
        <x:v>proposal.t4.vessel_liner</x:v>
      </x:c>
      <x:c r="U274" s="4" t="str">
        <x:v>design.t4.vessel_liner.in.3</x:v>
      </x:c>
      <x:c r="V274" s="4" t="str">
        <x:v>design.t4.vessel_liner.out</x:v>
      </x:c>
    </x:row>
    <x:row r="275" ht="115" customHeight="1">
      <x:c r="A275" s="4" t="str">
        <x:f>IFERROR(INDEX('Material routes'!$E$6:$E$1505,MATCH(U275,'Material routes'!$A$6:$A$1505,0)),"MISSING ID")</x:f>
        <x:v>Bonded abrasive-faced stock</x:v>
      </x:c>
      <x:c r="B275" s="4" t="str">
        <x:f>IFERROR(INDEX('Material routes'!$F$6:$F$1505,MATCH(U275,'Material routes'!$A$6:$A$1505,0)),"MISSING ID")</x:f>
        <x:v>T3</x:v>
      </x:c>
      <x:c r="C275" s="4" t="str">
        <x:f>IFERROR(INDEX('Material routes'!$H$6:$H$1505,MATCH(U275,'Material routes'!$A$6:$A$1505,0)),"MISSING ID")</x:f>
        <x:v>Processed material</x:v>
      </x:c>
      <x:c r="D275" s="4" t="str">
        <x:f>IFERROR(INDEX('Material routes'!$G$6:$G$1505,MATCH(U275,'Material routes'!$A$6:$A$1505,0)),"MISSING ID")</x:f>
        <x:v>Manufactured stock</x:v>
      </x:c>
      <x:c r="E275" s="4" t="str">
        <x:f>IFERROR(INDEX('Material routes'!$C$6:$C$1505,MATCH(U275,'Material routes'!$A$6:$A$1505,0)),"MISSING ID")</x:f>
        <x:v>Ingredient candidate</x:v>
      </x:c>
      <x:c r="F275" s="4" t="str">
        <x:f>IFERROR(INDEX('Material routes'!$E$6:$E$1505,MATCH(V275,'Material routes'!$A$6:$A$1505,0)),"MISSING ID")</x:f>
        <x:v>Replaceable abrasive-head assembly</x:v>
      </x:c>
      <x:c r="G275" s="4" t="str">
        <x:f>IFERROR(INDEX('Material routes'!$F$6:$F$1505,MATCH(V275,'Material routes'!$A$6:$A$1505,0)),"MISSING ID")</x:f>
        <x:v>T4</x:v>
      </x:c>
      <x:c r="H275" s="4" t="str">
        <x:f>IFERROR(INDEX('Material routes'!$H$6:$H$1505,MATCH(V275,'Material routes'!$A$6:$A$1505,0)),"MISSING ID")</x:f>
        <x:v>Crafting component</x:v>
      </x:c>
      <x:c r="I275" s="4" t="str">
        <x:f>IFERROR(INDEX('Material routes'!$G$6:$G$1505,MATCH(V275,'Material routes'!$A$6:$A$1505,0)),"MISSING ID")</x:f>
        <x:v>Crafting components</x:v>
      </x:c>
      <x:c r="J275" s="4" t="str">
        <x:f>IFERROR(INDEX('Material routes'!$B$6:$B$1505,MATCH(U275,'Material routes'!$A$6:$A$1505,0)),"MISSING ID")</x:f>
        <x:v>design.t4.grinding_head</x:v>
      </x:c>
      <x:c r="K275" s="4" t="str">
        <x:f>IFERROR(INDEX('Crafting recipes'!$C$6:$C$1005,MATCH(J275,'Crafting recipes'!$A$6:$A$1005,0)),"MISSING ID")</x:f>
        <x:v>Material refinement</x:v>
      </x:c>
      <x:c r="L275" s="4" t="str">
        <x:f>IFERROR(INDEX('Material routes'!$K$6:$K$1505,MATCH(U275,'Material routes'!$A$6:$A$1505,0)),"MISSING ID")</x:f>
        <x:v>Proposal</x:v>
      </x:c>
      <x:c r="M275" s="4" t="str">
        <x:f>IFERROR(INDEX('Material routes'!$M$6:$M$1505,MATCH(U275,'Material routes'!$A$6:$A$1505,0)),"MISSING ID")</x:f>
        <x:v>Partial proposal</x:v>
      </x:c>
      <x:c r="N275" s="4" t="str">
        <x:f>IF(IFERROR(INDEX('Material routes'!$I$6:$I$1005,MATCH(U275,'Material routes'!$A$6:$A$1005,0)),"MISSING ID")=0,"",IFERROR(INDEX('Material routes'!$I$6:$I$1005,MATCH(U275,'Material routes'!$A$6:$A$1005,0)),"MISSING ID"))</x:f>
      </x:c>
      <x:c r="O275" s="4" t="str">
        <x:f>IFERROR(INDEX('Material routes'!$J$6:$J$1505,MATCH(U275,'Material routes'!$A$6:$A$1505,0)),"MISSING ID")</x:f>
        <x:v>Unspecified</x:v>
      </x:c>
      <x:c r="P275" s="4" t="str">
        <x:f>IF(IFERROR(INDEX('Material routes'!$I$6:$I$1005,MATCH(V275,'Material routes'!$A$6:$A$1005,0)),"MISSING ID")=0,"",IFERROR(INDEX('Material routes'!$I$6:$I$1005,MATCH(V275,'Material routes'!$A$6:$A$1005,0)),"MISSING ID"))</x:f>
      </x:c>
      <x:c r="Q275" s="4" t="str">
        <x:f>IFERROR(INDEX('Material routes'!$J$6:$J$1505,MATCH(V275,'Material routes'!$A$6:$A$1505,0)),"MISSING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routes'!$D$6:$D$1505,MATCH(U275,'Material routes'!$A$6:$A$1505,0)),"MISSING ID")</x:f>
        <x:v>proposal.t3.abrasive_stock</x:v>
      </x:c>
      <x:c r="T275" s="4" t="str">
        <x:f>IFERROR(INDEX('Material routes'!$D$6:$D$1505,MATCH(V275,'Material routes'!$A$6:$A$1505,0)),"MISSING ID")</x:f>
        <x:v>proposal.t4.grinding_head</x:v>
      </x:c>
      <x:c r="U275" s="4" t="str">
        <x:v>design.t4.grinding_head.in.1</x:v>
      </x:c>
      <x:c r="V275" s="4" t="str">
        <x:v>design.t4.grinding_head.out</x:v>
      </x:c>
    </x:row>
    <x:row r="276" ht="115" customHeight="1">
      <x:c r="A276" s="4" t="str">
        <x:f>IFERROR(INDEX('Material routes'!$E$6:$E$1505,MATCH(U276,'Material routes'!$A$6:$A$1505,0)),"MISSING ID")</x:f>
        <x:v>Heat-treated steel gear blanks</x:v>
      </x:c>
      <x:c r="B276" s="4" t="str">
        <x:f>IFERROR(INDEX('Material routes'!$F$6:$F$1505,MATCH(U276,'Material routes'!$A$6:$A$1505,0)),"MISSING ID")</x:f>
        <x:v>T3</x:v>
      </x:c>
      <x:c r="C276" s="4" t="str">
        <x:f>IFERROR(INDEX('Material routes'!$H$6:$H$1505,MATCH(U276,'Material routes'!$A$6:$A$1505,0)),"MISSING ID")</x:f>
        <x:v>Crafting component</x:v>
      </x:c>
      <x:c r="D276" s="4" t="str">
        <x:f>IFERROR(INDEX('Material routes'!$G$6:$G$1505,MATCH(U276,'Material routes'!$A$6:$A$1505,0)),"MISSING ID")</x:f>
        <x:v>Crafting components</x:v>
      </x:c>
      <x:c r="E276" s="4" t="str">
        <x:f>IFERROR(INDEX('Material routes'!$C$6:$C$1505,MATCH(U276,'Material routes'!$A$6:$A$1505,0)),"MISSING ID")</x:f>
        <x:v>Ingredient candidate</x:v>
      </x:c>
      <x:c r="F276" s="4" t="str">
        <x:f>IFERROR(INDEX('Material routes'!$E$6:$E$1505,MATCH(V276,'Material routes'!$A$6:$A$1505,0)),"MISSING ID")</x:f>
        <x:v>Replaceable abrasive-head assembly</x:v>
      </x:c>
      <x:c r="G276" s="4" t="str">
        <x:f>IFERROR(INDEX('Material routes'!$F$6:$F$1505,MATCH(V276,'Material routes'!$A$6:$A$1505,0)),"MISSING ID")</x:f>
        <x:v>T4</x:v>
      </x:c>
      <x:c r="H276" s="4" t="str">
        <x:f>IFERROR(INDEX('Material routes'!$H$6:$H$1505,MATCH(V276,'Material routes'!$A$6:$A$1505,0)),"MISSING ID")</x:f>
        <x:v>Crafting component</x:v>
      </x:c>
      <x:c r="I276" s="4" t="str">
        <x:f>IFERROR(INDEX('Material routes'!$G$6:$G$1505,MATCH(V276,'Material routes'!$A$6:$A$1505,0)),"MISSING ID")</x:f>
        <x:v>Crafting components</x:v>
      </x:c>
      <x:c r="J276" s="4" t="str">
        <x:f>IFERROR(INDEX('Material routes'!$B$6:$B$1505,MATCH(U276,'Material routes'!$A$6:$A$1505,0)),"MISSING ID")</x:f>
        <x:v>design.t4.grinding_head</x:v>
      </x:c>
      <x:c r="K276" s="4" t="str">
        <x:f>IFERROR(INDEX('Crafting recipes'!$C$6:$C$1005,MATCH(J276,'Crafting recipes'!$A$6:$A$1005,0)),"MISSING ID")</x:f>
        <x:v>Material refinement</x:v>
      </x:c>
      <x:c r="L276" s="4" t="str">
        <x:f>IFERROR(INDEX('Material routes'!$K$6:$K$1505,MATCH(U276,'Material routes'!$A$6:$A$1505,0)),"MISSING ID")</x:f>
        <x:v>Proposal</x:v>
      </x:c>
      <x:c r="M276" s="4" t="str">
        <x:f>IFERROR(INDEX('Material routes'!$M$6:$M$1505,MATCH(U276,'Material routes'!$A$6:$A$1505,0)),"MISSING ID")</x:f>
        <x:v>Partial proposal</x:v>
      </x:c>
      <x:c r="N276" s="4" t="str">
        <x:f>IF(IFERROR(INDEX('Material routes'!$I$6:$I$1005,MATCH(U276,'Material routes'!$A$6:$A$1005,0)),"MISSING ID")=0,"",IFERROR(INDEX('Material routes'!$I$6:$I$1005,MATCH(U276,'Material routes'!$A$6:$A$1005,0)),"MISSING ID"))</x:f>
      </x:c>
      <x:c r="O276" s="4" t="str">
        <x:f>IFERROR(INDEX('Material routes'!$J$6:$J$1505,MATCH(U276,'Material routes'!$A$6:$A$1505,0)),"MISSING ID")</x:f>
        <x:v>Unspecified</x:v>
      </x:c>
      <x:c r="P276" s="4" t="str">
        <x:f>IF(IFERROR(INDEX('Material routes'!$I$6:$I$1005,MATCH(V276,'Material routes'!$A$6:$A$1005,0)),"MISSING ID")=0,"",IFERROR(INDEX('Material routes'!$I$6:$I$1005,MATCH(V276,'Material routes'!$A$6:$A$1005,0)),"MISSING ID"))</x:f>
      </x:c>
      <x:c r="Q276" s="4" t="str">
        <x:f>IFERROR(INDEX('Material routes'!$J$6:$J$1505,MATCH(V276,'Material routes'!$A$6:$A$1505,0)),"MISSING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routes'!$D$6:$D$1505,MATCH(U276,'Material routes'!$A$6:$A$1505,0)),"MISSING ID")</x:f>
        <x:v>proposal.t3.gear_blank</x:v>
      </x:c>
      <x:c r="T276" s="4" t="str">
        <x:f>IFERROR(INDEX('Material routes'!$D$6:$D$1505,MATCH(V276,'Material routes'!$A$6:$A$1505,0)),"MISSING ID")</x:f>
        <x:v>proposal.t4.grinding_head</x:v>
      </x:c>
      <x:c r="U276" s="4" t="str">
        <x:v>design.t4.grinding_head.in.2</x:v>
      </x:c>
      <x:c r="V276" s="4" t="str">
        <x:v>design.t4.grinding_head.out</x:v>
      </x:c>
    </x:row>
    <x:row r="277" ht="115" customHeight="1">
      <x:c r="A277" s="4" t="str">
        <x:f>IFERROR(INDEX('Material routes'!$E$6:$E$1505,MATCH(U277,'Material routes'!$A$6:$A$1505,0)),"MISSING ID")</x:f>
        <x:v>Prepared bronze bearing stock</x:v>
      </x:c>
      <x:c r="B277" s="4" t="str">
        <x:f>IFERROR(INDEX('Material routes'!$F$6:$F$1505,MATCH(U277,'Material routes'!$A$6:$A$1505,0)),"MISSING ID")</x:f>
        <x:v>T2</x:v>
      </x:c>
      <x:c r="C277" s="4" t="str">
        <x:f>IFERROR(INDEX('Material routes'!$H$6:$H$1505,MATCH(U277,'Material routes'!$A$6:$A$1505,0)),"MISSING ID")</x:f>
        <x:v>Processed material</x:v>
      </x:c>
      <x:c r="D277" s="4" t="str">
        <x:f>IFERROR(INDEX('Material routes'!$G$6:$G$1505,MATCH(U277,'Material routes'!$A$6:$A$1505,0)),"MISSING ID")</x:f>
        <x:v>Manufactured stock</x:v>
      </x:c>
      <x:c r="E277" s="4" t="str">
        <x:f>IFERROR(INDEX('Material routes'!$C$6:$C$1505,MATCH(U277,'Material routes'!$A$6:$A$1505,0)),"MISSING ID")</x:f>
        <x:v>Ingredient candidate</x:v>
      </x:c>
      <x:c r="F277" s="4" t="str">
        <x:f>IFERROR(INDEX('Material routes'!$E$6:$E$1505,MATCH(V277,'Material routes'!$A$6:$A$1505,0)),"MISSING ID")</x:f>
        <x:v>Replaceable abrasive-head assembly</x:v>
      </x:c>
      <x:c r="G277" s="4" t="str">
        <x:f>IFERROR(INDEX('Material routes'!$F$6:$F$1505,MATCH(V277,'Material routes'!$A$6:$A$1505,0)),"MISSING ID")</x:f>
        <x:v>T4</x:v>
      </x:c>
      <x:c r="H277" s="4" t="str">
        <x:f>IFERROR(INDEX('Material routes'!$H$6:$H$1505,MATCH(V277,'Material routes'!$A$6:$A$1505,0)),"MISSING ID")</x:f>
        <x:v>Crafting component</x:v>
      </x:c>
      <x:c r="I277" s="4" t="str">
        <x:f>IFERROR(INDEX('Material routes'!$G$6:$G$1505,MATCH(V277,'Material routes'!$A$6:$A$1505,0)),"MISSING ID")</x:f>
        <x:v>Crafting components</x:v>
      </x:c>
      <x:c r="J277" s="4" t="str">
        <x:f>IFERROR(INDEX('Material routes'!$B$6:$B$1505,MATCH(U277,'Material routes'!$A$6:$A$1505,0)),"MISSING ID")</x:f>
        <x:v>design.t4.grinding_head</x:v>
      </x:c>
      <x:c r="K277" s="4" t="str">
        <x:f>IFERROR(INDEX('Crafting recipes'!$C$6:$C$1005,MATCH(J277,'Crafting recipes'!$A$6:$A$1005,0)),"MISSING ID")</x:f>
        <x:v>Material refinement</x:v>
      </x:c>
      <x:c r="L277" s="4" t="str">
        <x:f>IFERROR(INDEX('Material routes'!$K$6:$K$1505,MATCH(U277,'Material routes'!$A$6:$A$1505,0)),"MISSING ID")</x:f>
        <x:v>Proposal</x:v>
      </x:c>
      <x:c r="M277" s="4" t="str">
        <x:f>IFERROR(INDEX('Material routes'!$M$6:$M$1505,MATCH(U277,'Material routes'!$A$6:$A$1505,0)),"MISSING ID")</x:f>
        <x:v>Partial proposal</x:v>
      </x:c>
      <x:c r="N277" s="4" t="str">
        <x:f>IF(IFERROR(INDEX('Material routes'!$I$6:$I$1005,MATCH(U277,'Material routes'!$A$6:$A$1005,0)),"MISSING ID")=0,"",IFERROR(INDEX('Material routes'!$I$6:$I$1005,MATCH(U277,'Material routes'!$A$6:$A$1005,0)),"MISSING ID"))</x:f>
      </x:c>
      <x:c r="O277" s="4" t="str">
        <x:f>IFERROR(INDEX('Material routes'!$J$6:$J$1505,MATCH(U277,'Material routes'!$A$6:$A$1505,0)),"MISSING ID")</x:f>
        <x:v>Unspecified</x:v>
      </x:c>
      <x:c r="P277" s="4" t="str">
        <x:f>IF(IFERROR(INDEX('Material routes'!$I$6:$I$1005,MATCH(V277,'Material routes'!$A$6:$A$1005,0)),"MISSING ID")=0,"",IFERROR(INDEX('Material routes'!$I$6:$I$1005,MATCH(V277,'Material routes'!$A$6:$A$1005,0)),"MISSING ID"))</x:f>
      </x:c>
      <x:c r="Q277" s="4" t="str">
        <x:f>IFERROR(INDEX('Material routes'!$J$6:$J$1505,MATCH(V277,'Material routes'!$A$6:$A$1505,0)),"MISSING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routes'!$D$6:$D$1505,MATCH(U277,'Material routes'!$A$6:$A$1505,0)),"MISSING ID")</x:f>
        <x:v>proposal.branch.bearing_bronze</x:v>
      </x:c>
      <x:c r="T277" s="4" t="str">
        <x:f>IFERROR(INDEX('Material routes'!$D$6:$D$1505,MATCH(V277,'Material routes'!$A$6:$A$1505,0)),"MISSING ID")</x:f>
        <x:v>proposal.t4.grinding_head</x:v>
      </x:c>
      <x:c r="U277" s="4" t="str">
        <x:v>design.t4.grinding_head.in.3</x:v>
      </x:c>
      <x:c r="V277" s="4" t="str">
        <x:v>design.t4.grinding_head.out</x:v>
      </x:c>
    </x:row>
    <x:row r="278" ht="115" customHeight="1">
      <x:c r="A278" s="4" t="str">
        <x:f>IFERROR(INDEX('Material routes'!$E$6:$E$1505,MATCH(U278,'Material routes'!$A$6:$A$1505,0)),"MISSING ID")</x:f>
        <x:v>Layered husk composite stock</x:v>
      </x:c>
      <x:c r="B278" s="4" t="str">
        <x:f>IFERROR(INDEX('Material routes'!$F$6:$F$1505,MATCH(U278,'Material routes'!$A$6:$A$1505,0)),"MISSING ID")</x:f>
        <x:v>T3</x:v>
      </x:c>
      <x:c r="C278" s="4" t="str">
        <x:f>IFERROR(INDEX('Material routes'!$H$6:$H$1505,MATCH(U278,'Material routes'!$A$6:$A$1505,0)),"MISSING ID")</x:f>
        <x:v>Processed material</x:v>
      </x:c>
      <x:c r="D278" s="4" t="str">
        <x:f>IFERROR(INDEX('Material routes'!$G$6:$G$1505,MATCH(U278,'Material routes'!$A$6:$A$1505,0)),"MISSING ID")</x:f>
        <x:v>Manufactured stock</x:v>
      </x:c>
      <x:c r="E278" s="4" t="str">
        <x:f>IFERROR(INDEX('Material routes'!$C$6:$C$1505,MATCH(U278,'Material routes'!$A$6:$A$1505,0)),"MISSING ID")</x:f>
        <x:v>Ingredient candidate</x:v>
      </x:c>
      <x:c r="F278" s="4" t="str">
        <x:f>IFERROR(INDEX('Material routes'!$E$6:$E$1505,MATCH(V278,'Material routes'!$A$6:$A$1505,0)),"MISSING ID")</x:f>
        <x:v>Pressed mineral-husk insulating board</x:v>
      </x:c>
      <x:c r="G278" s="4" t="str">
        <x:f>IFERROR(INDEX('Material routes'!$F$6:$F$1505,MATCH(V278,'Material routes'!$A$6:$A$1505,0)),"MISSING ID")</x:f>
        <x:v>T4</x:v>
      </x:c>
      <x:c r="H278" s="4" t="str">
        <x:f>IFERROR(INDEX('Material routes'!$H$6:$H$1505,MATCH(V278,'Material routes'!$A$6:$A$1505,0)),"MISSING ID")</x:f>
        <x:v>Processed material</x:v>
      </x:c>
      <x:c r="I278" s="4" t="str">
        <x:f>IFERROR(INDEX('Material routes'!$G$6:$G$1505,MATCH(V278,'Material routes'!$A$6:$A$1505,0)),"MISSING ID")</x:f>
        <x:v>Manufactured stock</x:v>
      </x:c>
      <x:c r="J278" s="4" t="str">
        <x:f>IFERROR(INDEX('Material routes'!$B$6:$B$1505,MATCH(U278,'Material routes'!$A$6:$A$1505,0)),"MISSING ID")</x:f>
        <x:v>design.t4.insulating_board</x:v>
      </x:c>
      <x:c r="K278" s="4" t="str">
        <x:f>IFERROR(INDEX('Crafting recipes'!$C$6:$C$1005,MATCH(J278,'Crafting recipes'!$A$6:$A$1005,0)),"MISSING ID")</x:f>
        <x:v>Material refinement</x:v>
      </x:c>
      <x:c r="L278" s="4" t="str">
        <x:f>IFERROR(INDEX('Material routes'!$K$6:$K$1505,MATCH(U278,'Material routes'!$A$6:$A$1505,0)),"MISSING ID")</x:f>
        <x:v>Proposal</x:v>
      </x:c>
      <x:c r="M278" s="4" t="str">
        <x:f>IFERROR(INDEX('Material routes'!$M$6:$M$1505,MATCH(U278,'Material routes'!$A$6:$A$1505,0)),"MISSING ID")</x:f>
        <x:v>Partial proposal</x:v>
      </x:c>
      <x:c r="N278" s="4" t="str">
        <x:f>IF(IFERROR(INDEX('Material routes'!$I$6:$I$1005,MATCH(U278,'Material routes'!$A$6:$A$1005,0)),"MISSING ID")=0,"",IFERROR(INDEX('Material routes'!$I$6:$I$1005,MATCH(U278,'Material routes'!$A$6:$A$1005,0)),"MISSING ID"))</x:f>
      </x:c>
      <x:c r="O278" s="4" t="str">
        <x:f>IFERROR(INDEX('Material routes'!$J$6:$J$1505,MATCH(U278,'Material routes'!$A$6:$A$1505,0)),"MISSING ID")</x:f>
        <x:v>Unspecified</x:v>
      </x:c>
      <x:c r="P278" s="4" t="str">
        <x:f>IF(IFERROR(INDEX('Material routes'!$I$6:$I$1005,MATCH(V278,'Material routes'!$A$6:$A$1005,0)),"MISSING ID")=0,"",IFERROR(INDEX('Material routes'!$I$6:$I$1005,MATCH(V278,'Material routes'!$A$6:$A$1005,0)),"MISSING ID"))</x:f>
      </x:c>
      <x:c r="Q278" s="4" t="str">
        <x:f>IFERROR(INDEX('Material routes'!$J$6:$J$1505,MATCH(V278,'Material routes'!$A$6:$A$1505,0)),"MISSING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routes'!$D$6:$D$1505,MATCH(U278,'Material routes'!$A$6:$A$1505,0)),"MISSING ID")</x:f>
        <x:v>proposal.branch.husk_composite</x:v>
      </x:c>
      <x:c r="T278" s="4" t="str">
        <x:f>IFERROR(INDEX('Material routes'!$D$6:$D$1505,MATCH(V278,'Material routes'!$A$6:$A$1505,0)),"MISSING ID")</x:f>
        <x:v>proposal.t4.insulating_board</x:v>
      </x:c>
      <x:c r="U278" s="4" t="str">
        <x:v>design.t4.insulating_board.in.1</x:v>
      </x:c>
      <x:c r="V278" s="4" t="str">
        <x:v>design.t4.insulating_board.out</x:v>
      </x:c>
    </x:row>
    <x:row r="279" ht="115" customHeight="1">
      <x:c r="A279" s="4" t="str">
        <x:f>IFERROR(INDEX('Material routes'!$E$6:$E$1505,MATCH(U279,'Material routes'!$A$6:$A$1505,0)),"MISSING ID")</x:f>
        <x:v>Reinforced sealing sheet</x:v>
      </x:c>
      <x:c r="B279" s="4" t="str">
        <x:f>IFERROR(INDEX('Material routes'!$F$6:$F$1505,MATCH(U279,'Material routes'!$A$6:$A$1505,0)),"MISSING ID")</x:f>
        <x:v>T3</x:v>
      </x:c>
      <x:c r="C279" s="4" t="str">
        <x:f>IFERROR(INDEX('Material routes'!$H$6:$H$1505,MATCH(U279,'Material routes'!$A$6:$A$1505,0)),"MISSING ID")</x:f>
        <x:v>Processed material</x:v>
      </x:c>
      <x:c r="D279" s="4" t="str">
        <x:f>IFERROR(INDEX('Material routes'!$G$6:$G$1505,MATCH(U279,'Material routes'!$A$6:$A$1505,0)),"MISSING ID")</x:f>
        <x:v>Manufactured stock</x:v>
      </x:c>
      <x:c r="E279" s="4" t="str">
        <x:f>IFERROR(INDEX('Material routes'!$C$6:$C$1505,MATCH(U279,'Material routes'!$A$6:$A$1505,0)),"MISSING ID")</x:f>
        <x:v>Ingredient candidate</x:v>
      </x:c>
      <x:c r="F279" s="4" t="str">
        <x:f>IFERROR(INDEX('Material routes'!$E$6:$E$1505,MATCH(V279,'Material routes'!$A$6:$A$1505,0)),"MISSING ID")</x:f>
        <x:v>Pressed mineral-husk insulating board</x:v>
      </x:c>
      <x:c r="G279" s="4" t="str">
        <x:f>IFERROR(INDEX('Material routes'!$F$6:$F$1505,MATCH(V279,'Material routes'!$A$6:$A$1505,0)),"MISSING ID")</x:f>
        <x:v>T4</x:v>
      </x:c>
      <x:c r="H279" s="4" t="str">
        <x:f>IFERROR(INDEX('Material routes'!$H$6:$H$1505,MATCH(V279,'Material routes'!$A$6:$A$1505,0)),"MISSING ID")</x:f>
        <x:v>Processed material</x:v>
      </x:c>
      <x:c r="I279" s="4" t="str">
        <x:f>IFERROR(INDEX('Material routes'!$G$6:$G$1505,MATCH(V279,'Material routes'!$A$6:$A$1505,0)),"MISSING ID")</x:f>
        <x:v>Manufactured stock</x:v>
      </x:c>
      <x:c r="J279" s="4" t="str">
        <x:f>IFERROR(INDEX('Material routes'!$B$6:$B$1505,MATCH(U279,'Material routes'!$A$6:$A$1505,0)),"MISSING ID")</x:f>
        <x:v>design.t4.insulating_board</x:v>
      </x:c>
      <x:c r="K279" s="4" t="str">
        <x:f>IFERROR(INDEX('Crafting recipes'!$C$6:$C$1005,MATCH(J279,'Crafting recipes'!$A$6:$A$1005,0)),"MISSING ID")</x:f>
        <x:v>Material refinement</x:v>
      </x:c>
      <x:c r="L279" s="4" t="str">
        <x:f>IFERROR(INDEX('Material routes'!$K$6:$K$1505,MATCH(U279,'Material routes'!$A$6:$A$1505,0)),"MISSING ID")</x:f>
        <x:v>Proposal</x:v>
      </x:c>
      <x:c r="M279" s="4" t="str">
        <x:f>IFERROR(INDEX('Material routes'!$M$6:$M$1505,MATCH(U279,'Material routes'!$A$6:$A$1505,0)),"MISSING ID")</x:f>
        <x:v>Partial proposal</x:v>
      </x:c>
      <x:c r="N279" s="4" t="str">
        <x:f>IF(IFERROR(INDEX('Material routes'!$I$6:$I$1005,MATCH(U279,'Material routes'!$A$6:$A$1005,0)),"MISSING ID")=0,"",IFERROR(INDEX('Material routes'!$I$6:$I$1005,MATCH(U279,'Material routes'!$A$6:$A$1005,0)),"MISSING ID"))</x:f>
      </x:c>
      <x:c r="O279" s="4" t="str">
        <x:f>IFERROR(INDEX('Material routes'!$J$6:$J$1505,MATCH(U279,'Material routes'!$A$6:$A$1505,0)),"MISSING ID")</x:f>
        <x:v>Unspecified</x:v>
      </x:c>
      <x:c r="P279" s="4" t="str">
        <x:f>IF(IFERROR(INDEX('Material routes'!$I$6:$I$1005,MATCH(V279,'Material routes'!$A$6:$A$1005,0)),"MISSING ID")=0,"",IFERROR(INDEX('Material routes'!$I$6:$I$1005,MATCH(V279,'Material routes'!$A$6:$A$1005,0)),"MISSING ID"))</x:f>
      </x:c>
      <x:c r="Q279" s="4" t="str">
        <x:f>IFERROR(INDEX('Material routes'!$J$6:$J$1505,MATCH(V279,'Material routes'!$A$6:$A$1505,0)),"MISSING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routes'!$D$6:$D$1505,MATCH(U279,'Material routes'!$A$6:$A$1505,0)),"MISSING ID")</x:f>
        <x:v>proposal.branch.sealing_sheet</x:v>
      </x:c>
      <x:c r="T279" s="4" t="str">
        <x:f>IFERROR(INDEX('Material routes'!$D$6:$D$1505,MATCH(V279,'Material routes'!$A$6:$A$1505,0)),"MISSING ID")</x:f>
        <x:v>proposal.t4.insulating_board</x:v>
      </x:c>
      <x:c r="U279" s="4" t="str">
        <x:v>design.t4.insulating_board.in.2</x:v>
      </x:c>
      <x:c r="V279" s="4" t="str">
        <x:v>design.t4.insulating_board.out</x:v>
      </x:c>
    </x:row>
    <x:row r="280" ht="115" customHeight="1">
      <x:c r="A280" s="4" t="str">
        <x:f>IFERROR(INDEX('Material routes'!$E$6:$E$1505,MATCH(U280,'Material routes'!$A$6:$A$1505,0)),"MISSING ID")</x:f>
        <x:v>Mica composite sheet</x:v>
      </x:c>
      <x:c r="B280" s="4" t="str">
        <x:f>IFERROR(INDEX('Material routes'!$F$6:$F$1505,MATCH(U280,'Material routes'!$A$6:$A$1505,0)),"MISSING ID")</x:f>
        <x:v>T2</x:v>
      </x:c>
      <x:c r="C280" s="4" t="str">
        <x:f>IFERROR(INDEX('Material routes'!$H$6:$H$1505,MATCH(U280,'Material routes'!$A$6:$A$1505,0)),"MISSING ID")</x:f>
        <x:v>Processed material</x:v>
      </x:c>
      <x:c r="D280" s="4" t="str">
        <x:f>IFERROR(INDEX('Material routes'!$G$6:$G$1505,MATCH(U280,'Material routes'!$A$6:$A$1505,0)),"MISSING ID")</x:f>
        <x:v>Manufactured stock</x:v>
      </x:c>
      <x:c r="E280" s="4" t="str">
        <x:f>IFERROR(INDEX('Material routes'!$C$6:$C$1505,MATCH(U280,'Material routes'!$A$6:$A$1505,0)),"MISSING ID")</x:f>
        <x:v>Ingredient candidate</x:v>
      </x:c>
      <x:c r="F280" s="4" t="str">
        <x:f>IFERROR(INDEX('Material routes'!$E$6:$E$1505,MATCH(V280,'Material routes'!$A$6:$A$1505,0)),"MISSING ID")</x:f>
        <x:v>Pressed mineral-husk insulating board</x:v>
      </x:c>
      <x:c r="G280" s="4" t="str">
        <x:f>IFERROR(INDEX('Material routes'!$F$6:$F$1505,MATCH(V280,'Material routes'!$A$6:$A$1505,0)),"MISSING ID")</x:f>
        <x:v>T4</x:v>
      </x:c>
      <x:c r="H280" s="4" t="str">
        <x:f>IFERROR(INDEX('Material routes'!$H$6:$H$1505,MATCH(V280,'Material routes'!$A$6:$A$1505,0)),"MISSING ID")</x:f>
        <x:v>Processed material</x:v>
      </x:c>
      <x:c r="I280" s="4" t="str">
        <x:f>IFERROR(INDEX('Material routes'!$G$6:$G$1505,MATCH(V280,'Material routes'!$A$6:$A$1505,0)),"MISSING ID")</x:f>
        <x:v>Manufactured stock</x:v>
      </x:c>
      <x:c r="J280" s="4" t="str">
        <x:f>IFERROR(INDEX('Material routes'!$B$6:$B$1505,MATCH(U280,'Material routes'!$A$6:$A$1505,0)),"MISSING ID")</x:f>
        <x:v>design.t4.insulating_board</x:v>
      </x:c>
      <x:c r="K280" s="4" t="str">
        <x:f>IFERROR(INDEX('Crafting recipes'!$C$6:$C$1005,MATCH(J280,'Crafting recipes'!$A$6:$A$1005,0)),"MISSING ID")</x:f>
        <x:v>Material refinement</x:v>
      </x:c>
      <x:c r="L280" s="4" t="str">
        <x:f>IFERROR(INDEX('Material routes'!$K$6:$K$1505,MATCH(U280,'Material routes'!$A$6:$A$1505,0)),"MISSING ID")</x:f>
        <x:v>Proposal</x:v>
      </x:c>
      <x:c r="M280" s="4" t="str">
        <x:f>IFERROR(INDEX('Material routes'!$M$6:$M$1505,MATCH(U280,'Material routes'!$A$6:$A$1505,0)),"MISSING ID")</x:f>
        <x:v>Partial proposal</x:v>
      </x:c>
      <x:c r="N280" s="4" t="str">
        <x:f>IF(IFERROR(INDEX('Material routes'!$I$6:$I$1005,MATCH(U280,'Material routes'!$A$6:$A$1005,0)),"MISSING ID")=0,"",IFERROR(INDEX('Material routes'!$I$6:$I$1005,MATCH(U280,'Material routes'!$A$6:$A$1005,0)),"MISSING ID"))</x:f>
      </x:c>
      <x:c r="O280" s="4" t="str">
        <x:f>IFERROR(INDEX('Material routes'!$J$6:$J$1505,MATCH(U280,'Material routes'!$A$6:$A$1505,0)),"MISSING ID")</x:f>
        <x:v>Unspecified</x:v>
      </x:c>
      <x:c r="P280" s="4" t="str">
        <x:f>IF(IFERROR(INDEX('Material routes'!$I$6:$I$1005,MATCH(V280,'Material routes'!$A$6:$A$1005,0)),"MISSING ID")=0,"",IFERROR(INDEX('Material routes'!$I$6:$I$1005,MATCH(V280,'Material routes'!$A$6:$A$1005,0)),"MISSING ID"))</x:f>
      </x:c>
      <x:c r="Q280" s="4" t="str">
        <x:f>IFERROR(INDEX('Material routes'!$J$6:$J$1505,MATCH(V280,'Material routes'!$A$6:$A$1505,0)),"MISSING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routes'!$D$6:$D$1505,MATCH(U280,'Material routes'!$A$6:$A$1505,0)),"MISSING ID")</x:f>
        <x:v>proposal.branch.mica_sheet</x:v>
      </x:c>
      <x:c r="T280" s="4" t="str">
        <x:f>IFERROR(INDEX('Material routes'!$D$6:$D$1505,MATCH(V280,'Material routes'!$A$6:$A$1505,0)),"MISSING ID")</x:f>
        <x:v>proposal.t4.insulating_board</x:v>
      </x:c>
      <x:c r="U280" s="4" t="str">
        <x:v>design.t4.insulating_board.in.3</x:v>
      </x:c>
      <x:c r="V280" s="4" t="str">
        <x:v>design.t4.insulating_board.out</x:v>
      </x:c>
    </x:row>
    <x:row r="281" ht="115" customHeight="1">
      <x:c r="A281" s="4" t="str">
        <x:f>IFERROR(INDEX('Material routes'!$E$6:$E$1505,MATCH(U281,'Material routes'!$A$6:$A$1505,0)),"MISSING ID")</x:f>
        <x:v>Gem-inlaid metal panel blanks</x:v>
      </x:c>
      <x:c r="B281" s="4" t="str">
        <x:f>IFERROR(INDEX('Material routes'!$F$6:$F$1505,MATCH(U281,'Material routes'!$A$6:$A$1505,0)),"MISSING ID")</x:f>
        <x:v>T3</x:v>
      </x:c>
      <x:c r="C281" s="4" t="str">
        <x:f>IFERROR(INDEX('Material routes'!$H$6:$H$1505,MATCH(U281,'Material routes'!$A$6:$A$1505,0)),"MISSING ID")</x:f>
        <x:v>Processed material</x:v>
      </x:c>
      <x:c r="D281" s="4" t="str">
        <x:f>IFERROR(INDEX('Material routes'!$G$6:$G$1505,MATCH(U281,'Material routes'!$A$6:$A$1505,0)),"MISSING ID")</x:f>
        <x:v>Manufactured stock</x:v>
      </x:c>
      <x:c r="E281" s="4" t="str">
        <x:f>IFERROR(INDEX('Material routes'!$C$6:$C$1505,MATCH(U281,'Material routes'!$A$6:$A$1505,0)),"MISSING ID")</x:f>
        <x:v>Ingredient candidate</x:v>
      </x:c>
      <x:c r="F281" s="4" t="str">
        <x:f>IFERROR(INDEX('Material routes'!$E$6:$E$1505,MATCH(V281,'Material routes'!$A$6:$A$1505,0)),"MISSING ID")</x:f>
        <x:v>Layered ceremonial inlay stock</x:v>
      </x:c>
      <x:c r="G281" s="4" t="str">
        <x:f>IFERROR(INDEX('Material routes'!$F$6:$F$1505,MATCH(V281,'Material routes'!$A$6:$A$1505,0)),"MISSING ID")</x:f>
        <x:v>T4</x:v>
      </x:c>
      <x:c r="H281" s="4" t="str">
        <x:f>IFERROR(INDEX('Material routes'!$H$6:$H$1505,MATCH(V281,'Material routes'!$A$6:$A$1505,0)),"MISSING ID")</x:f>
        <x:v>Processed material</x:v>
      </x:c>
      <x:c r="I281" s="4" t="str">
        <x:f>IFERROR(INDEX('Material routes'!$G$6:$G$1505,MATCH(V281,'Material routes'!$A$6:$A$1505,0)),"MISSING ID")</x:f>
        <x:v>Manufactured stock</x:v>
      </x:c>
      <x:c r="J281" s="4" t="str">
        <x:f>IFERROR(INDEX('Material routes'!$B$6:$B$1505,MATCH(U281,'Material routes'!$A$6:$A$1505,0)),"MISSING ID")</x:f>
        <x:v>design.t4.decorative_veneer</x:v>
      </x:c>
      <x:c r="K281" s="4" t="str">
        <x:f>IFERROR(INDEX('Crafting recipes'!$C$6:$C$1005,MATCH(J281,'Crafting recipes'!$A$6:$A$1005,0)),"MISSING ID")</x:f>
        <x:v>Material refinement</x:v>
      </x:c>
      <x:c r="L281" s="4" t="str">
        <x:f>IFERROR(INDEX('Material routes'!$K$6:$K$1505,MATCH(U281,'Material routes'!$A$6:$A$1505,0)),"MISSING ID")</x:f>
        <x:v>Proposal</x:v>
      </x:c>
      <x:c r="M281" s="4" t="str">
        <x:f>IFERROR(INDEX('Material routes'!$M$6:$M$1505,MATCH(U281,'Material routes'!$A$6:$A$1505,0)),"MISSING ID")</x:f>
        <x:v>Partial proposal</x:v>
      </x:c>
      <x:c r="N281" s="4" t="str">
        <x:f>IF(IFERROR(INDEX('Material routes'!$I$6:$I$1005,MATCH(U281,'Material routes'!$A$6:$A$1005,0)),"MISSING ID")=0,"",IFERROR(INDEX('Material routes'!$I$6:$I$1005,MATCH(U281,'Material routes'!$A$6:$A$1005,0)),"MISSING ID"))</x:f>
      </x:c>
      <x:c r="O281" s="4" t="str">
        <x:f>IFERROR(INDEX('Material routes'!$J$6:$J$1505,MATCH(U281,'Material routes'!$A$6:$A$1505,0)),"MISSING ID")</x:f>
        <x:v>Unspecified</x:v>
      </x:c>
      <x:c r="P281" s="4" t="str">
        <x:f>IF(IFERROR(INDEX('Material routes'!$I$6:$I$1005,MATCH(V281,'Material routes'!$A$6:$A$1005,0)),"MISSING ID")=0,"",IFERROR(INDEX('Material routes'!$I$6:$I$1005,MATCH(V281,'Material routes'!$A$6:$A$1005,0)),"MISSING ID"))</x:f>
      </x:c>
      <x:c r="Q281" s="4" t="str">
        <x:f>IFERROR(INDEX('Material routes'!$J$6:$J$1505,MATCH(V281,'Material routes'!$A$6:$A$1505,0)),"MISSING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routes'!$D$6:$D$1505,MATCH(U281,'Material routes'!$A$6:$A$1505,0)),"MISSING ID")</x:f>
        <x:v>proposal.t3.inlay_stock</x:v>
      </x:c>
      <x:c r="T281" s="4" t="str">
        <x:f>IFERROR(INDEX('Material routes'!$D$6:$D$1505,MATCH(V281,'Material routes'!$A$6:$A$1505,0)),"MISSING ID")</x:f>
        <x:v>proposal.t4.decorative_veneer</x:v>
      </x:c>
      <x:c r="U281" s="4" t="str">
        <x:v>design.t4.decorative_veneer.in.1</x:v>
      </x:c>
      <x:c r="V281" s="4" t="str">
        <x:v>design.t4.decorative_veneer.out</x:v>
      </x:c>
    </x:row>
    <x:row r="282" ht="115" customHeight="1">
      <x:c r="A282" s="4" t="str">
        <x:f>IFERROR(INDEX('Material routes'!$E$6:$E$1505,MATCH(U282,'Material routes'!$A$6:$A$1505,0)),"MISSING ID")</x:f>
        <x:v>Finished decorative husk stock</x:v>
      </x:c>
      <x:c r="B282" s="4" t="str">
        <x:f>IFERROR(INDEX('Material routes'!$F$6:$F$1505,MATCH(U282,'Material routes'!$A$6:$A$1505,0)),"MISSING ID")</x:f>
        <x:v>T3</x:v>
      </x:c>
      <x:c r="C282" s="4" t="str">
        <x:f>IFERROR(INDEX('Material routes'!$H$6:$H$1505,MATCH(U282,'Material routes'!$A$6:$A$1505,0)),"MISSING ID")</x:f>
        <x:v>Processed material</x:v>
      </x:c>
      <x:c r="D282" s="4" t="str">
        <x:f>IFERROR(INDEX('Material routes'!$G$6:$G$1505,MATCH(U282,'Material routes'!$A$6:$A$1505,0)),"MISSING ID")</x:f>
        <x:v>Manufactured stock</x:v>
      </x:c>
      <x:c r="E282" s="4" t="str">
        <x:f>IFERROR(INDEX('Material routes'!$C$6:$C$1505,MATCH(U282,'Material routes'!$A$6:$A$1505,0)),"MISSING ID")</x:f>
        <x:v>Ingredient candidate</x:v>
      </x:c>
      <x:c r="F282" s="4" t="str">
        <x:f>IFERROR(INDEX('Material routes'!$E$6:$E$1505,MATCH(V282,'Material routes'!$A$6:$A$1505,0)),"MISSING ID")</x:f>
        <x:v>Layered ceremonial inlay stock</x:v>
      </x:c>
      <x:c r="G282" s="4" t="str">
        <x:f>IFERROR(INDEX('Material routes'!$F$6:$F$1505,MATCH(V282,'Material routes'!$A$6:$A$1505,0)),"MISSING ID")</x:f>
        <x:v>T4</x:v>
      </x:c>
      <x:c r="H282" s="4" t="str">
        <x:f>IFERROR(INDEX('Material routes'!$H$6:$H$1505,MATCH(V282,'Material routes'!$A$6:$A$1505,0)),"MISSING ID")</x:f>
        <x:v>Processed material</x:v>
      </x:c>
      <x:c r="I282" s="4" t="str">
        <x:f>IFERROR(INDEX('Material routes'!$G$6:$G$1505,MATCH(V282,'Material routes'!$A$6:$A$1505,0)),"MISSING ID")</x:f>
        <x:v>Manufactured stock</x:v>
      </x:c>
      <x:c r="J282" s="4" t="str">
        <x:f>IFERROR(INDEX('Material routes'!$B$6:$B$1505,MATCH(U282,'Material routes'!$A$6:$A$1505,0)),"MISSING ID")</x:f>
        <x:v>design.t4.decorative_veneer</x:v>
      </x:c>
      <x:c r="K282" s="4" t="str">
        <x:f>IFERROR(INDEX('Crafting recipes'!$C$6:$C$1005,MATCH(J282,'Crafting recipes'!$A$6:$A$1005,0)),"MISSING ID")</x:f>
        <x:v>Material refinement</x:v>
      </x:c>
      <x:c r="L282" s="4" t="str">
        <x:f>IFERROR(INDEX('Material routes'!$K$6:$K$1505,MATCH(U282,'Material routes'!$A$6:$A$1505,0)),"MISSING ID")</x:f>
        <x:v>Proposal</x:v>
      </x:c>
      <x:c r="M282" s="4" t="str">
        <x:f>IFERROR(INDEX('Material routes'!$M$6:$M$1505,MATCH(U282,'Material routes'!$A$6:$A$1505,0)),"MISSING ID")</x:f>
        <x:v>Partial proposal</x:v>
      </x:c>
      <x:c r="N282" s="4" t="str">
        <x:f>IF(IFERROR(INDEX('Material routes'!$I$6:$I$1005,MATCH(U282,'Material routes'!$A$6:$A$1005,0)),"MISSING ID")=0,"",IFERROR(INDEX('Material routes'!$I$6:$I$1005,MATCH(U282,'Material routes'!$A$6:$A$1005,0)),"MISSING ID"))</x:f>
      </x:c>
      <x:c r="O282" s="4" t="str">
        <x:f>IFERROR(INDEX('Material routes'!$J$6:$J$1505,MATCH(U282,'Material routes'!$A$6:$A$1505,0)),"MISSING ID")</x:f>
        <x:v>Unspecified</x:v>
      </x:c>
      <x:c r="P282" s="4" t="str">
        <x:f>IF(IFERROR(INDEX('Material routes'!$I$6:$I$1005,MATCH(V282,'Material routes'!$A$6:$A$1005,0)),"MISSING ID")=0,"",IFERROR(INDEX('Material routes'!$I$6:$I$1005,MATCH(V282,'Material routes'!$A$6:$A$1005,0)),"MISSING ID"))</x:f>
      </x:c>
      <x:c r="Q282" s="4" t="str">
        <x:f>IFERROR(INDEX('Material routes'!$J$6:$J$1505,MATCH(V282,'Material routes'!$A$6:$A$1505,0)),"MISSING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routes'!$D$6:$D$1505,MATCH(U282,'Material routes'!$A$6:$A$1505,0)),"MISSING ID")</x:f>
        <x:v>proposal.branch.decorative_husk</x:v>
      </x:c>
      <x:c r="T282" s="4" t="str">
        <x:f>IFERROR(INDEX('Material routes'!$D$6:$D$1505,MATCH(V282,'Material routes'!$A$6:$A$1505,0)),"MISSING ID")</x:f>
        <x:v>proposal.t4.decorative_veneer</x:v>
      </x:c>
      <x:c r="U282" s="4" t="str">
        <x:v>design.t4.decorative_veneer.in.2</x:v>
      </x:c>
      <x:c r="V282" s="4" t="str">
        <x:v>design.t4.decorative_veneer.out</x:v>
      </x:c>
    </x:row>
    <x:row r="283" ht="115" customHeight="1">
      <x:c r="A283" s="4" t="str">
        <x:f>IFERROR(INDEX('Material routes'!$E$6:$E$1505,MATCH(U283,'Material routes'!$A$6:$A$1505,0)),"MISSING ID")</x:f>
        <x:v>Flexible membrane-bonding compound</x:v>
      </x:c>
      <x:c r="B283" s="4" t="str">
        <x:f>IFERROR(INDEX('Material routes'!$F$6:$F$1505,MATCH(U283,'Material routes'!$A$6:$A$1505,0)),"MISSING ID")</x:f>
        <x:v>T2</x:v>
      </x:c>
      <x:c r="C283" s="4" t="str">
        <x:f>IFERROR(INDEX('Material routes'!$H$6:$H$1505,MATCH(U283,'Material routes'!$A$6:$A$1505,0)),"MISSING ID")</x:f>
        <x:v>Chemical material</x:v>
      </x:c>
      <x:c r="D283" s="4" t="str">
        <x:f>IFERROR(INDEX('Material routes'!$G$6:$G$1505,MATCH(U283,'Material routes'!$A$6:$A$1505,0)),"MISSING ID")</x:f>
        <x:v>Processing agents</x:v>
      </x:c>
      <x:c r="E283" s="4" t="str">
        <x:f>IFERROR(INDEX('Material routes'!$C$6:$C$1505,MATCH(U283,'Material routes'!$A$6:$A$1505,0)),"MISSING ID")</x:f>
        <x:v>Ingredient candidate</x:v>
      </x:c>
      <x:c r="F283" s="4" t="str">
        <x:f>IFERROR(INDEX('Material routes'!$E$6:$E$1505,MATCH(V283,'Material routes'!$A$6:$A$1505,0)),"MISSING ID")</x:f>
        <x:v>Layered ceremonial inlay stock</x:v>
      </x:c>
      <x:c r="G283" s="4" t="str">
        <x:f>IFERROR(INDEX('Material routes'!$F$6:$F$1505,MATCH(V283,'Material routes'!$A$6:$A$1505,0)),"MISSING ID")</x:f>
        <x:v>T4</x:v>
      </x:c>
      <x:c r="H283" s="4" t="str">
        <x:f>IFERROR(INDEX('Material routes'!$H$6:$H$1505,MATCH(V283,'Material routes'!$A$6:$A$1505,0)),"MISSING ID")</x:f>
        <x:v>Processed material</x:v>
      </x:c>
      <x:c r="I283" s="4" t="str">
        <x:f>IFERROR(INDEX('Material routes'!$G$6:$G$1505,MATCH(V283,'Material routes'!$A$6:$A$1505,0)),"MISSING ID")</x:f>
        <x:v>Manufactured stock</x:v>
      </x:c>
      <x:c r="J283" s="4" t="str">
        <x:f>IFERROR(INDEX('Material routes'!$B$6:$B$1505,MATCH(U283,'Material routes'!$A$6:$A$1505,0)),"MISSING ID")</x:f>
        <x:v>design.t4.decorative_veneer</x:v>
      </x:c>
      <x:c r="K283" s="4" t="str">
        <x:f>IFERROR(INDEX('Crafting recipes'!$C$6:$C$1005,MATCH(J283,'Crafting recipes'!$A$6:$A$1005,0)),"MISSING ID")</x:f>
        <x:v>Material refinement</x:v>
      </x:c>
      <x:c r="L283" s="4" t="str">
        <x:f>IFERROR(INDEX('Material routes'!$K$6:$K$1505,MATCH(U283,'Material routes'!$A$6:$A$1505,0)),"MISSING ID")</x:f>
        <x:v>Proposal</x:v>
      </x:c>
      <x:c r="M283" s="4" t="str">
        <x:f>IFERROR(INDEX('Material routes'!$M$6:$M$1505,MATCH(U283,'Material routes'!$A$6:$A$1505,0)),"MISSING ID")</x:f>
        <x:v>Partial proposal</x:v>
      </x:c>
      <x:c r="N283" s="4" t="str">
        <x:f>IF(IFERROR(INDEX('Material routes'!$I$6:$I$1005,MATCH(U283,'Material routes'!$A$6:$A$1005,0)),"MISSING ID")=0,"",IFERROR(INDEX('Material routes'!$I$6:$I$1005,MATCH(U283,'Material routes'!$A$6:$A$1005,0)),"MISSING ID"))</x:f>
      </x:c>
      <x:c r="O283" s="4" t="str">
        <x:f>IFERROR(INDEX('Material routes'!$J$6:$J$1505,MATCH(U283,'Material routes'!$A$6:$A$1505,0)),"MISSING ID")</x:f>
        <x:v>Unspecified</x:v>
      </x:c>
      <x:c r="P283" s="4" t="str">
        <x:f>IF(IFERROR(INDEX('Material routes'!$I$6:$I$1005,MATCH(V283,'Material routes'!$A$6:$A$1005,0)),"MISSING ID")=0,"",IFERROR(INDEX('Material routes'!$I$6:$I$1005,MATCH(V283,'Material routes'!$A$6:$A$1005,0)),"MISSING ID"))</x:f>
      </x:c>
      <x:c r="Q283" s="4" t="str">
        <x:f>IFERROR(INDEX('Material routes'!$J$6:$J$1505,MATCH(V283,'Material routes'!$A$6:$A$1505,0)),"MISSING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routes'!$D$6:$D$1505,MATCH(U283,'Material routes'!$A$6:$A$1505,0)),"MISSING ID")</x:f>
        <x:v>proposal.branch.flex_bond</x:v>
      </x:c>
      <x:c r="T283" s="4" t="str">
        <x:f>IFERROR(INDEX('Material routes'!$D$6:$D$1505,MATCH(V283,'Material routes'!$A$6:$A$1505,0)),"MISSING ID")</x:f>
        <x:v>proposal.t4.decorative_veneer</x:v>
      </x:c>
      <x:c r="U283" s="4" t="str">
        <x:v>design.t4.decorative_veneer.in.3</x:v>
      </x:c>
      <x:c r="V283" s="4" t="str">
        <x:v>design.t4.decorative_veneer.out</x:v>
      </x:c>
    </x:row>
    <x:row r="284" ht="115" customHeight="1">
      <x:c r="A284" s="4" t="str">
        <x:f>IFERROR(INDEX('Material routes'!$E$6:$E$1505,MATCH(U284,'Material routes'!$A$6:$A$1505,0)),"MISSING ID")</x:f>
        <x:v>Mounted tuned-stone inserts</x:v>
      </x:c>
      <x:c r="B284" s="4" t="str">
        <x:f>IFERROR(INDEX('Material routes'!$F$6:$F$1505,MATCH(U284,'Material routes'!$A$6:$A$1505,0)),"MISSING ID")</x:f>
        <x:v>T3</x:v>
      </x:c>
      <x:c r="C284" s="4" t="str">
        <x:f>IFERROR(INDEX('Material routes'!$H$6:$H$1505,MATCH(U284,'Material routes'!$A$6:$A$1505,0)),"MISSING ID")</x:f>
        <x:v>Crafting component</x:v>
      </x:c>
      <x:c r="D284" s="4" t="str">
        <x:f>IFERROR(INDEX('Material routes'!$G$6:$G$1505,MATCH(U284,'Material routes'!$A$6:$A$1505,0)),"MISSING ID")</x:f>
        <x:v>Crafting components</x:v>
      </x:c>
      <x:c r="E284" s="4" t="str">
        <x:f>IFERROR(INDEX('Material routes'!$C$6:$C$1505,MATCH(U284,'Material routes'!$A$6:$A$1505,0)),"MISSING ID")</x:f>
        <x:v>Ingredient candidate</x:v>
      </x:c>
      <x:c r="F284" s="4" t="str">
        <x:f>IFERROR(INDEX('Material routes'!$E$6:$E$1505,MATCH(V284,'Material routes'!$A$6:$A$1505,0)),"MISSING ID")</x:f>
        <x:v>Matched stone-resonator cassette</x:v>
      </x:c>
      <x:c r="G284" s="4" t="str">
        <x:f>IFERROR(INDEX('Material routes'!$F$6:$F$1505,MATCH(V284,'Material routes'!$A$6:$A$1505,0)),"MISSING ID")</x:f>
        <x:v>T4</x:v>
      </x:c>
      <x:c r="H284" s="4" t="str">
        <x:f>IFERROR(INDEX('Material routes'!$H$6:$H$1505,MATCH(V284,'Material routes'!$A$6:$A$1505,0)),"MISSING ID")</x:f>
        <x:v>Crafting component</x:v>
      </x:c>
      <x:c r="I284" s="4" t="str">
        <x:f>IFERROR(INDEX('Material routes'!$G$6:$G$1505,MATCH(V284,'Material routes'!$A$6:$A$1505,0)),"MISSING ID")</x:f>
        <x:v>Crafting components</x:v>
      </x:c>
      <x:c r="J284" s="4" t="str">
        <x:f>IFERROR(INDEX('Material routes'!$B$6:$B$1505,MATCH(U284,'Material routes'!$A$6:$A$1505,0)),"MISSING ID")</x:f>
        <x:v>design.t4.acoustic_cassette</x:v>
      </x:c>
      <x:c r="K284" s="4" t="str">
        <x:f>IFERROR(INDEX('Crafting recipes'!$C$6:$C$1005,MATCH(J284,'Crafting recipes'!$A$6:$A$1005,0)),"MISSING ID")</x:f>
        <x:v>Material refinement</x:v>
      </x:c>
      <x:c r="L284" s="4" t="str">
        <x:f>IFERROR(INDEX('Material routes'!$K$6:$K$1505,MATCH(U284,'Material routes'!$A$6:$A$1505,0)),"MISSING ID")</x:f>
        <x:v>Proposal</x:v>
      </x:c>
      <x:c r="M284" s="4" t="str">
        <x:f>IFERROR(INDEX('Material routes'!$M$6:$M$1505,MATCH(U284,'Material routes'!$A$6:$A$1505,0)),"MISSING ID")</x:f>
        <x:v>Partial proposal</x:v>
      </x:c>
      <x:c r="N284" s="4" t="str">
        <x:f>IF(IFERROR(INDEX('Material routes'!$I$6:$I$1005,MATCH(U284,'Material routes'!$A$6:$A$1005,0)),"MISSING ID")=0,"",IFERROR(INDEX('Material routes'!$I$6:$I$1005,MATCH(U284,'Material routes'!$A$6:$A$1005,0)),"MISSING ID"))</x:f>
      </x:c>
      <x:c r="O284" s="4" t="str">
        <x:f>IFERROR(INDEX('Material routes'!$J$6:$J$1505,MATCH(U284,'Material routes'!$A$6:$A$1505,0)),"MISSING ID")</x:f>
        <x:v>Unspecified</x:v>
      </x:c>
      <x:c r="P284" s="4" t="str">
        <x:f>IF(IFERROR(INDEX('Material routes'!$I$6:$I$1005,MATCH(V284,'Material routes'!$A$6:$A$1005,0)),"MISSING ID")=0,"",IFERROR(INDEX('Material routes'!$I$6:$I$1005,MATCH(V284,'Material routes'!$A$6:$A$1005,0)),"MISSING ID"))</x:f>
      </x:c>
      <x:c r="Q284" s="4" t="str">
        <x:f>IFERROR(INDEX('Material routes'!$J$6:$J$1505,MATCH(V284,'Material routes'!$A$6:$A$1505,0)),"MISSING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routes'!$D$6:$D$1505,MATCH(U284,'Material routes'!$A$6:$A$1505,0)),"MISSING ID")</x:f>
        <x:v>proposal.t3.tuned_insert</x:v>
      </x:c>
      <x:c r="T284" s="4" t="str">
        <x:f>IFERROR(INDEX('Material routes'!$D$6:$D$1505,MATCH(V284,'Material routes'!$A$6:$A$1505,0)),"MISSING ID")</x:f>
        <x:v>proposal.t4.acoustic_cassette</x:v>
      </x:c>
      <x:c r="U284" s="4" t="str">
        <x:v>design.t4.acoustic_cassette.in.1</x:v>
      </x:c>
      <x:c r="V284" s="4" t="str">
        <x:v>design.t4.acoustic_cassette.out</x:v>
      </x:c>
    </x:row>
    <x:row r="285" ht="115" customHeight="1">
      <x:c r="A285" s="4" t="str">
        <x:f>IFERROR(INDEX('Material routes'!$E$6:$E$1505,MATCH(U285,'Material routes'!$A$6:$A$1505,0)),"MISSING ID")</x:f>
        <x:v>Spring-grade steel stock</x:v>
      </x:c>
      <x:c r="B285" s="4" t="str">
        <x:f>IFERROR(INDEX('Material routes'!$F$6:$F$1505,MATCH(U285,'Material routes'!$A$6:$A$1505,0)),"MISSING ID")</x:f>
        <x:v>T3</x:v>
      </x:c>
      <x:c r="C285" s="4" t="str">
        <x:f>IFERROR(INDEX('Material routes'!$H$6:$H$1505,MATCH(U285,'Material routes'!$A$6:$A$1505,0)),"MISSING ID")</x:f>
        <x:v>Processed material</x:v>
      </x:c>
      <x:c r="D285" s="4" t="str">
        <x:f>IFERROR(INDEX('Material routes'!$G$6:$G$1505,MATCH(U285,'Material routes'!$A$6:$A$1505,0)),"MISSING ID")</x:f>
        <x:v>Manufactured stock</x:v>
      </x:c>
      <x:c r="E285" s="4" t="str">
        <x:f>IFERROR(INDEX('Material routes'!$C$6:$C$1505,MATCH(U285,'Material routes'!$A$6:$A$1505,0)),"MISSING ID")</x:f>
        <x:v>Ingredient candidate</x:v>
      </x:c>
      <x:c r="F285" s="4" t="str">
        <x:f>IFERROR(INDEX('Material routes'!$E$6:$E$1505,MATCH(V285,'Material routes'!$A$6:$A$1505,0)),"MISSING ID")</x:f>
        <x:v>Matched stone-resonator cassette</x:v>
      </x:c>
      <x:c r="G285" s="4" t="str">
        <x:f>IFERROR(INDEX('Material routes'!$F$6:$F$1505,MATCH(V285,'Material routes'!$A$6:$A$1505,0)),"MISSING ID")</x:f>
        <x:v>T4</x:v>
      </x:c>
      <x:c r="H285" s="4" t="str">
        <x:f>IFERROR(INDEX('Material routes'!$H$6:$H$1505,MATCH(V285,'Material routes'!$A$6:$A$1505,0)),"MISSING ID")</x:f>
        <x:v>Crafting component</x:v>
      </x:c>
      <x:c r="I285" s="4" t="str">
        <x:f>IFERROR(INDEX('Material routes'!$G$6:$G$1505,MATCH(V285,'Material routes'!$A$6:$A$1505,0)),"MISSING ID")</x:f>
        <x:v>Crafting components</x:v>
      </x:c>
      <x:c r="J285" s="4" t="str">
        <x:f>IFERROR(INDEX('Material routes'!$B$6:$B$1505,MATCH(U285,'Material routes'!$A$6:$A$1505,0)),"MISSING ID")</x:f>
        <x:v>design.t4.acoustic_cassette</x:v>
      </x:c>
      <x:c r="K285" s="4" t="str">
        <x:f>IFERROR(INDEX('Crafting recipes'!$C$6:$C$1005,MATCH(J285,'Crafting recipes'!$A$6:$A$1005,0)),"MISSING ID")</x:f>
        <x:v>Material refinement</x:v>
      </x:c>
      <x:c r="L285" s="4" t="str">
        <x:f>IFERROR(INDEX('Material routes'!$K$6:$K$1505,MATCH(U285,'Material routes'!$A$6:$A$1505,0)),"MISSING ID")</x:f>
        <x:v>Proposal</x:v>
      </x:c>
      <x:c r="M285" s="4" t="str">
        <x:f>IFERROR(INDEX('Material routes'!$M$6:$M$1505,MATCH(U285,'Material routes'!$A$6:$A$1505,0)),"MISSING ID")</x:f>
        <x:v>Partial proposal</x:v>
      </x:c>
      <x:c r="N285" s="4" t="str">
        <x:f>IF(IFERROR(INDEX('Material routes'!$I$6:$I$1005,MATCH(U285,'Material routes'!$A$6:$A$1005,0)),"MISSING ID")=0,"",IFERROR(INDEX('Material routes'!$I$6:$I$1005,MATCH(U285,'Material routes'!$A$6:$A$1005,0)),"MISSING ID"))</x:f>
      </x:c>
      <x:c r="O285" s="4" t="str">
        <x:f>IFERROR(INDEX('Material routes'!$J$6:$J$1505,MATCH(U285,'Material routes'!$A$6:$A$1505,0)),"MISSING ID")</x:f>
        <x:v>Unspecified</x:v>
      </x:c>
      <x:c r="P285" s="4" t="str">
        <x:f>IF(IFERROR(INDEX('Material routes'!$I$6:$I$1005,MATCH(V285,'Material routes'!$A$6:$A$1005,0)),"MISSING ID")=0,"",IFERROR(INDEX('Material routes'!$I$6:$I$1005,MATCH(V285,'Material routes'!$A$6:$A$1005,0)),"MISSING ID"))</x:f>
      </x:c>
      <x:c r="Q285" s="4" t="str">
        <x:f>IFERROR(INDEX('Material routes'!$J$6:$J$1505,MATCH(V285,'Material routes'!$A$6:$A$1505,0)),"MISSING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routes'!$D$6:$D$1505,MATCH(U285,'Material routes'!$A$6:$A$1505,0)),"MISSING ID")</x:f>
        <x:v>proposal.branch.spring_steel</x:v>
      </x:c>
      <x:c r="T285" s="4" t="str">
        <x:f>IFERROR(INDEX('Material routes'!$D$6:$D$1505,MATCH(V285,'Material routes'!$A$6:$A$1505,0)),"MISSING ID")</x:f>
        <x:v>proposal.t4.acoustic_cassette</x:v>
      </x:c>
      <x:c r="U285" s="4" t="str">
        <x:v>design.t4.acoustic_cassette.in.2</x:v>
      </x:c>
      <x:c r="V285" s="4" t="str">
        <x:v>design.t4.acoustic_cassette.out</x:v>
      </x:c>
    </x:row>
    <x:row r="286" ht="115" customHeight="1">
      <x:c r="A286" s="4" t="str">
        <x:f>IFERROR(INDEX('Material routes'!$E$6:$E$1505,MATCH(U286,'Material routes'!$A$6:$A$1505,0)),"MISSING ID")</x:f>
        <x:v>Prepared bronze bearing stock</x:v>
      </x:c>
      <x:c r="B286" s="4" t="str">
        <x:f>IFERROR(INDEX('Material routes'!$F$6:$F$1505,MATCH(U286,'Material routes'!$A$6:$A$1505,0)),"MISSING ID")</x:f>
        <x:v>T2</x:v>
      </x:c>
      <x:c r="C286" s="4" t="str">
        <x:f>IFERROR(INDEX('Material routes'!$H$6:$H$1505,MATCH(U286,'Material routes'!$A$6:$A$1505,0)),"MISSING ID")</x:f>
        <x:v>Processed material</x:v>
      </x:c>
      <x:c r="D286" s="4" t="str">
        <x:f>IFERROR(INDEX('Material routes'!$G$6:$G$1505,MATCH(U286,'Material routes'!$A$6:$A$1505,0)),"MISSING ID")</x:f>
        <x:v>Manufactured stock</x:v>
      </x:c>
      <x:c r="E286" s="4" t="str">
        <x:f>IFERROR(INDEX('Material routes'!$C$6:$C$1505,MATCH(U286,'Material routes'!$A$6:$A$1505,0)),"MISSING ID")</x:f>
        <x:v>Ingredient candidate</x:v>
      </x:c>
      <x:c r="F286" s="4" t="str">
        <x:f>IFERROR(INDEX('Material routes'!$E$6:$E$1505,MATCH(V286,'Material routes'!$A$6:$A$1505,0)),"MISSING ID")</x:f>
        <x:v>Matched stone-resonator cassette</x:v>
      </x:c>
      <x:c r="G286" s="4" t="str">
        <x:f>IFERROR(INDEX('Material routes'!$F$6:$F$1505,MATCH(V286,'Material routes'!$A$6:$A$1505,0)),"MISSING ID")</x:f>
        <x:v>T4</x:v>
      </x:c>
      <x:c r="H286" s="4" t="str">
        <x:f>IFERROR(INDEX('Material routes'!$H$6:$H$1505,MATCH(V286,'Material routes'!$A$6:$A$1505,0)),"MISSING ID")</x:f>
        <x:v>Crafting component</x:v>
      </x:c>
      <x:c r="I286" s="4" t="str">
        <x:f>IFERROR(INDEX('Material routes'!$G$6:$G$1505,MATCH(V286,'Material routes'!$A$6:$A$1505,0)),"MISSING ID")</x:f>
        <x:v>Crafting components</x:v>
      </x:c>
      <x:c r="J286" s="4" t="str">
        <x:f>IFERROR(INDEX('Material routes'!$B$6:$B$1505,MATCH(U286,'Material routes'!$A$6:$A$1505,0)),"MISSING ID")</x:f>
        <x:v>design.t4.acoustic_cassette</x:v>
      </x:c>
      <x:c r="K286" s="4" t="str">
        <x:f>IFERROR(INDEX('Crafting recipes'!$C$6:$C$1005,MATCH(J286,'Crafting recipes'!$A$6:$A$1005,0)),"MISSING ID")</x:f>
        <x:v>Material refinement</x:v>
      </x:c>
      <x:c r="L286" s="4" t="str">
        <x:f>IFERROR(INDEX('Material routes'!$K$6:$K$1505,MATCH(U286,'Material routes'!$A$6:$A$1505,0)),"MISSING ID")</x:f>
        <x:v>Proposal</x:v>
      </x:c>
      <x:c r="M286" s="4" t="str">
        <x:f>IFERROR(INDEX('Material routes'!$M$6:$M$1505,MATCH(U286,'Material routes'!$A$6:$A$1505,0)),"MISSING ID")</x:f>
        <x:v>Partial proposal</x:v>
      </x:c>
      <x:c r="N286" s="4" t="str">
        <x:f>IF(IFERROR(INDEX('Material routes'!$I$6:$I$1005,MATCH(U286,'Material routes'!$A$6:$A$1005,0)),"MISSING ID")=0,"",IFERROR(INDEX('Material routes'!$I$6:$I$1005,MATCH(U286,'Material routes'!$A$6:$A$1005,0)),"MISSING ID"))</x:f>
      </x:c>
      <x:c r="O286" s="4" t="str">
        <x:f>IFERROR(INDEX('Material routes'!$J$6:$J$1505,MATCH(U286,'Material routes'!$A$6:$A$1505,0)),"MISSING ID")</x:f>
        <x:v>Unspecified</x:v>
      </x:c>
      <x:c r="P286" s="4" t="str">
        <x:f>IF(IFERROR(INDEX('Material routes'!$I$6:$I$1005,MATCH(V286,'Material routes'!$A$6:$A$1005,0)),"MISSING ID")=0,"",IFERROR(INDEX('Material routes'!$I$6:$I$1005,MATCH(V286,'Material routes'!$A$6:$A$1005,0)),"MISSING ID"))</x:f>
      </x:c>
      <x:c r="Q286" s="4" t="str">
        <x:f>IFERROR(INDEX('Material routes'!$J$6:$J$1505,MATCH(V286,'Material routes'!$A$6:$A$1505,0)),"MISSING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routes'!$D$6:$D$1505,MATCH(U286,'Material routes'!$A$6:$A$1505,0)),"MISSING ID")</x:f>
        <x:v>proposal.branch.bearing_bronze</x:v>
      </x:c>
      <x:c r="T286" s="4" t="str">
        <x:f>IFERROR(INDEX('Material routes'!$D$6:$D$1505,MATCH(V286,'Material routes'!$A$6:$A$1505,0)),"MISSING ID")</x:f>
        <x:v>proposal.t4.acoustic_cassette</x:v>
      </x:c>
      <x:c r="U286" s="4" t="str">
        <x:v>design.t4.acoustic_cassette.in.3</x:v>
      </x:c>
      <x:c r="V286" s="4" t="str">
        <x:v>design.t4.acoustic_cassette.out</x:v>
      </x:c>
    </x:row>
    <x:row r="287" ht="115" customHeight="1">
      <x:c r="A287" s="4" t="str">
        <x:f>IFERROR(INDEX('Material routes'!$E$6:$E$1505,MATCH(U287,'Material routes'!$A$6:$A$1505,0)),"MISSING ID")</x:f>
        <x:v>Unprocessed copper-rich stone</x:v>
      </x:c>
      <x:c r="B287" s="4" t="str">
        <x:f>IFERROR(INDEX('Material routes'!$F$6:$F$1505,MATCH(U287,'Material routes'!$A$6:$A$1505,0)),"MISSING ID")</x:f>
        <x:v>T0</x:v>
      </x:c>
      <x:c r="C287" s="4" t="str">
        <x:f>IFERROR(INDEX('Material routes'!$H$6:$H$1505,MATCH(U287,'Material routes'!$A$6:$A$1505,0)),"MISSING ID")</x:f>
        <x:v>Raw material</x:v>
      </x:c>
      <x:c r="D287" s="4" t="str">
        <x:f>IFERROR(INDEX('Material routes'!$G$6:$G$1505,MATCH(U287,'Material routes'!$A$6:$A$1505,0)),"MISSING ID")</x:f>
        <x:v>Mineral resources</x:v>
      </x:c>
      <x:c r="E287" s="4" t="str">
        <x:f>IFERROR(INDEX('Material routes'!$C$6:$C$1505,MATCH(U287,'Material routes'!$A$6:$A$1505,0)),"MISSING ID")</x:f>
        <x:v>Ingredient candidate</x:v>
      </x:c>
      <x:c r="F287" s="4" t="str">
        <x:f>IFERROR(INDEX('Material routes'!$E$6:$E$1505,MATCH(V287,'Material routes'!$A$6:$A$1505,0)),"MISSING ID")</x:f>
        <x:v>Copper ore</x:v>
      </x:c>
      <x:c r="G287" s="4" t="str">
        <x:f>IFERROR(INDEX('Material routes'!$F$6:$F$1505,MATCH(V287,'Material routes'!$A$6:$A$1505,0)),"MISSING ID")</x:f>
        <x:v>T1</x:v>
      </x:c>
      <x:c r="H287" s="4" t="str">
        <x:f>IFERROR(INDEX('Material routes'!$H$6:$H$1505,MATCH(V287,'Material routes'!$A$6:$A$1505,0)),"MISSING ID")</x:f>
        <x:v>Raw material</x:v>
      </x:c>
      <x:c r="I287" s="4" t="str">
        <x:f>IFERROR(INDEX('Material routes'!$G$6:$G$1505,MATCH(V287,'Material routes'!$A$6:$A$1505,0)),"MISSING ID")</x:f>
        <x:v>Mineral resources</x:v>
      </x:c>
      <x:c r="J287" s="4" t="str">
        <x:f>IFERROR(INDEX('Material routes'!$B$6:$B$1505,MATCH(U287,'Material routes'!$A$6:$A$1505,0)),"MISSING ID")</x:f>
        <x:v>design.review.proposal_natural_copper_ore</x:v>
      </x:c>
      <x:c r="K287" s="4" t="str">
        <x:f>IFERROR(INDEX('Crafting recipes'!$C$6:$C$1005,MATCH(J287,'Crafting recipes'!$A$6:$A$1005,0)),"MISSING ID")</x:f>
        <x:v>Material refinement</x:v>
      </x:c>
      <x:c r="L287" s="4" t="str">
        <x:f>IFERROR(INDEX('Material routes'!$K$6:$K$1505,MATCH(U287,'Material routes'!$A$6:$A$1505,0)),"MISSING ID")</x:f>
        <x:v>Proposal</x:v>
      </x:c>
      <x:c r="M287" s="4" t="str">
        <x:f>IFERROR(INDEX('Material routes'!$M$6:$M$1505,MATCH(U287,'Material routes'!$A$6:$A$1505,0)),"MISSING ID")</x:f>
        <x:v>Partial proposal</x:v>
      </x:c>
      <x:c r="N287" s="4" t="str">
        <x:f>IF(IFERROR(INDEX('Material routes'!$I$6:$I$1005,MATCH(U287,'Material routes'!$A$6:$A$1005,0)),"MISSING ID")=0,"",IFERROR(INDEX('Material routes'!$I$6:$I$1005,MATCH(U287,'Material routes'!$A$6:$A$1005,0)),"MISSING ID"))</x:f>
      </x:c>
      <x:c r="O287" s="4" t="str">
        <x:f>IFERROR(INDEX('Material routes'!$J$6:$J$1505,MATCH(U287,'Material routes'!$A$6:$A$1505,0)),"MISSING ID")</x:f>
        <x:v>Unspecified</x:v>
      </x:c>
      <x:c r="P287" s="4" t="str">
        <x:f>IF(IFERROR(INDEX('Material routes'!$I$6:$I$1005,MATCH(V287,'Material routes'!$A$6:$A$1005,0)),"MISSING ID")=0,"",IFERROR(INDEX('Material routes'!$I$6:$I$1005,MATCH(V287,'Material routes'!$A$6:$A$1005,0)),"MISSING ID"))</x:f>
      </x:c>
      <x:c r="Q287" s="4" t="str">
        <x:f>IFERROR(INDEX('Material routes'!$J$6:$J$1505,MATCH(V287,'Material routes'!$A$6:$A$1505,0)),"MISSING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routes'!$D$6:$D$1505,MATCH(U287,'Material routes'!$A$6:$A$1505,0)),"MISSING ID")</x:f>
        <x:v>proposal.natural.copper_stone</x:v>
      </x:c>
      <x:c r="T287" s="4" t="str">
        <x:f>IFERROR(INDEX('Material routes'!$D$6:$D$1505,MATCH(V287,'Material routes'!$A$6:$A$1505,0)),"MISSING ID")</x:f>
        <x:v>proposal.natural.copper_ore</x:v>
      </x:c>
      <x:c r="U287" s="4" t="str">
        <x:v>design.review.proposal_natural_copper_ore.in.1</x:v>
      </x:c>
      <x:c r="V287" s="4" t="str">
        <x:v>design.review.proposal_natural_copper_ore.out</x:v>
      </x:c>
    </x:row>
    <x:row r="288" ht="115" customHeight="1">
      <x:c r="A288" s="4" t="str">
        <x:f>IFERROR(INDEX('Material routes'!$E$6:$E$1505,MATCH(U288,'Material routes'!$A$6:$A$1505,0)),"MISSING ID")</x:f>
        <x:v>Clean graded bristle bundles</x:v>
      </x:c>
      <x:c r="B288" s="4" t="str">
        <x:f>IFERROR(INDEX('Material routes'!$F$6:$F$1505,MATCH(U288,'Material routes'!$A$6:$A$1505,0)),"MISSING ID")</x:f>
        <x:v>T1</x:v>
      </x:c>
      <x:c r="C288" s="4" t="str">
        <x:f>IFERROR(INDEX('Material routes'!$H$6:$H$1505,MATCH(U288,'Material routes'!$A$6:$A$1505,0)),"MISSING ID")</x:f>
        <x:v>Processed material</x:v>
      </x:c>
      <x:c r="D288" s="4" t="str">
        <x:f>IFERROR(INDEX('Material routes'!$G$6:$G$1505,MATCH(U288,'Material routes'!$A$6:$A$1505,0)),"MISSING ID")</x:f>
        <x:v>Manufactured stock</x:v>
      </x:c>
      <x:c r="E288" s="4" t="str">
        <x:f>IFERROR(INDEX('Material routes'!$C$6:$C$1505,MATCH(U288,'Material routes'!$A$6:$A$1505,0)),"MISSING ID")</x:f>
        <x:v>Ingredient candidate</x:v>
      </x:c>
      <x:c r="F288" s="4" t="str">
        <x:f>IFERROR(INDEX('Material routes'!$E$6:$E$1505,MATCH(V288,'Material routes'!$A$6:$A$1505,0)),"MISSING ID")</x:f>
        <x:v>Bristle brush strips</x:v>
      </x:c>
      <x:c r="G288" s="4" t="str">
        <x:f>IFERROR(INDEX('Material routes'!$F$6:$F$1505,MATCH(V288,'Material routes'!$A$6:$A$1505,0)),"MISSING ID")</x:f>
        <x:v>T2</x:v>
      </x:c>
      <x:c r="H288" s="4" t="str">
        <x:f>IFERROR(INDEX('Material routes'!$H$6:$H$1505,MATCH(V288,'Material routes'!$A$6:$A$1505,0)),"MISSING ID")</x:f>
        <x:v>Crafting component</x:v>
      </x:c>
      <x:c r="I288" s="4" t="str">
        <x:f>IFERROR(INDEX('Material routes'!$G$6:$G$1505,MATCH(V288,'Material routes'!$A$6:$A$1505,0)),"MISSING ID")</x:f>
        <x:v>Crafting components</x:v>
      </x:c>
      <x:c r="J288" s="4" t="str">
        <x:f>IFERROR(INDEX('Material routes'!$B$6:$B$1505,MATCH(U288,'Material routes'!$A$6:$A$1505,0)),"MISSING ID")</x:f>
        <x:v>design.review.proposal_bio_brush</x:v>
      </x:c>
      <x:c r="K288" s="4" t="str">
        <x:f>IFERROR(INDEX('Crafting recipes'!$C$6:$C$1005,MATCH(J288,'Crafting recipes'!$A$6:$A$1005,0)),"MISSING ID")</x:f>
        <x:v>Material refinement</x:v>
      </x:c>
      <x:c r="L288" s="4" t="str">
        <x:f>IFERROR(INDEX('Material routes'!$K$6:$K$1505,MATCH(U288,'Material routes'!$A$6:$A$1505,0)),"MISSING ID")</x:f>
        <x:v>Proposal</x:v>
      </x:c>
      <x:c r="M288" s="4" t="str">
        <x:f>IFERROR(INDEX('Material routes'!$M$6:$M$1505,MATCH(U288,'Material routes'!$A$6:$A$1505,0)),"MISSING ID")</x:f>
        <x:v>Partial proposal</x:v>
      </x:c>
      <x:c r="N288" s="4" t="str">
        <x:f>IF(IFERROR(INDEX('Material routes'!$I$6:$I$1005,MATCH(U288,'Material routes'!$A$6:$A$1005,0)),"MISSING ID")=0,"",IFERROR(INDEX('Material routes'!$I$6:$I$1005,MATCH(U288,'Material routes'!$A$6:$A$1005,0)),"MISSING ID"))</x:f>
      </x:c>
      <x:c r="O288" s="4" t="str">
        <x:f>IFERROR(INDEX('Material routes'!$J$6:$J$1505,MATCH(U288,'Material routes'!$A$6:$A$1505,0)),"MISSING ID")</x:f>
        <x:v>Unspecified</x:v>
      </x:c>
      <x:c r="P288" s="4" t="str">
        <x:f>IF(IFERROR(INDEX('Material routes'!$I$6:$I$1005,MATCH(V288,'Material routes'!$A$6:$A$1005,0)),"MISSING ID")=0,"",IFERROR(INDEX('Material routes'!$I$6:$I$1005,MATCH(V288,'Material routes'!$A$6:$A$1005,0)),"MISSING ID"))</x:f>
      </x:c>
      <x:c r="Q288" s="4" t="str">
        <x:f>IFERROR(INDEX('Material routes'!$J$6:$J$1505,MATCH(V288,'Material routes'!$A$6:$A$1505,0)),"MISSING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routes'!$D$6:$D$1505,MATCH(U288,'Material routes'!$A$6:$A$1505,0)),"MISSING ID")</x:f>
        <x:v>proposal.t1.bristle_bundle</x:v>
      </x:c>
      <x:c r="T288" s="4" t="str">
        <x:f>IFERROR(INDEX('Material routes'!$D$6:$D$1505,MATCH(V288,'Material routes'!$A$6:$A$1505,0)),"MISSING ID")</x:f>
        <x:v>proposal.bio.brush</x:v>
      </x:c>
      <x:c r="U288" s="4" t="str">
        <x:v>design.review.proposal_bio_brush.in.1</x:v>
      </x:c>
      <x:c r="V288" s="4" t="str">
        <x:v>design.review.proposal_bio_brush.out</x:v>
      </x:c>
    </x:row>
    <x:row r="289" ht="115" customHeight="1">
      <x:c r="A289" s="4" t="str">
        <x:f>IFERROR(INDEX('Material routes'!$E$6:$E$1505,MATCH(U289,'Material routes'!$A$6:$A$1505,0)),"MISSING ID")</x:f>
        <x:v>Prepared shell-binding adhesive</x:v>
      </x:c>
      <x:c r="B289" s="4" t="str">
        <x:f>IFERROR(INDEX('Material routes'!$F$6:$F$1505,MATCH(U289,'Material routes'!$A$6:$A$1505,0)),"MISSING ID")</x:f>
        <x:v>T1</x:v>
      </x:c>
      <x:c r="C289" s="4" t="str">
        <x:f>IFERROR(INDEX('Material routes'!$H$6:$H$1505,MATCH(U289,'Material routes'!$A$6:$A$1505,0)),"MISSING ID")</x:f>
        <x:v>Chemical material</x:v>
      </x:c>
      <x:c r="D289" s="4" t="str">
        <x:f>IFERROR(INDEX('Material routes'!$G$6:$G$1505,MATCH(U289,'Material routes'!$A$6:$A$1505,0)),"MISSING ID")</x:f>
        <x:v>Processing agents</x:v>
      </x:c>
      <x:c r="E289" s="4" t="str">
        <x:f>IFERROR(INDEX('Material routes'!$C$6:$C$1505,MATCH(U289,'Material routes'!$A$6:$A$1505,0)),"MISSING ID")</x:f>
        <x:v>Ingredient candidate</x:v>
      </x:c>
      <x:c r="F289" s="4" t="str">
        <x:f>IFERROR(INDEX('Material routes'!$E$6:$E$1505,MATCH(V289,'Material routes'!$A$6:$A$1505,0)),"MISSING ID")</x:f>
        <x:v>Bristle brush strips</x:v>
      </x:c>
      <x:c r="G289" s="4" t="str">
        <x:f>IFERROR(INDEX('Material routes'!$F$6:$F$1505,MATCH(V289,'Material routes'!$A$6:$A$1505,0)),"MISSING ID")</x:f>
        <x:v>T2</x:v>
      </x:c>
      <x:c r="H289" s="4" t="str">
        <x:f>IFERROR(INDEX('Material routes'!$H$6:$H$1505,MATCH(V289,'Material routes'!$A$6:$A$1505,0)),"MISSING ID")</x:f>
        <x:v>Crafting component</x:v>
      </x:c>
      <x:c r="I289" s="4" t="str">
        <x:f>IFERROR(INDEX('Material routes'!$G$6:$G$1505,MATCH(V289,'Material routes'!$A$6:$A$1505,0)),"MISSING ID")</x:f>
        <x:v>Crafting components</x:v>
      </x:c>
      <x:c r="J289" s="4" t="str">
        <x:f>IFERROR(INDEX('Material routes'!$B$6:$B$1505,MATCH(U289,'Material routes'!$A$6:$A$1505,0)),"MISSING ID")</x:f>
        <x:v>design.review.proposal_bio_brush</x:v>
      </x:c>
      <x:c r="K289" s="4" t="str">
        <x:f>IFERROR(INDEX('Crafting recipes'!$C$6:$C$1005,MATCH(J289,'Crafting recipes'!$A$6:$A$1005,0)),"MISSING ID")</x:f>
        <x:v>Material refinement</x:v>
      </x:c>
      <x:c r="L289" s="4" t="str">
        <x:f>IFERROR(INDEX('Material routes'!$K$6:$K$1505,MATCH(U289,'Material routes'!$A$6:$A$1505,0)),"MISSING ID")</x:f>
        <x:v>Proposal</x:v>
      </x:c>
      <x:c r="M289" s="4" t="str">
        <x:f>IFERROR(INDEX('Material routes'!$M$6:$M$1505,MATCH(U289,'Material routes'!$A$6:$A$1505,0)),"MISSING ID")</x:f>
        <x:v>Partial proposal</x:v>
      </x:c>
      <x:c r="N289" s="4" t="str">
        <x:f>IF(IFERROR(INDEX('Material routes'!$I$6:$I$1005,MATCH(U289,'Material routes'!$A$6:$A$1005,0)),"MISSING ID")=0,"",IFERROR(INDEX('Material routes'!$I$6:$I$1005,MATCH(U289,'Material routes'!$A$6:$A$1005,0)),"MISSING ID"))</x:f>
      </x:c>
      <x:c r="O289" s="4" t="str">
        <x:f>IFERROR(INDEX('Material routes'!$J$6:$J$1505,MATCH(U289,'Material routes'!$A$6:$A$1505,0)),"MISSING ID")</x:f>
        <x:v>Unspecified</x:v>
      </x:c>
      <x:c r="P289" s="4" t="str">
        <x:f>IF(IFERROR(INDEX('Material routes'!$I$6:$I$1005,MATCH(V289,'Material routes'!$A$6:$A$1005,0)),"MISSING ID")=0,"",IFERROR(INDEX('Material routes'!$I$6:$I$1005,MATCH(V289,'Material routes'!$A$6:$A$1005,0)),"MISSING ID"))</x:f>
      </x:c>
      <x:c r="Q289" s="4" t="str">
        <x:f>IFERROR(INDEX('Material routes'!$J$6:$J$1505,MATCH(V289,'Material routes'!$A$6:$A$1505,0)),"MISSING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routes'!$D$6:$D$1505,MATCH(U289,'Material routes'!$A$6:$A$1505,0)),"MISSING ID")</x:f>
        <x:v>proposal.t1.shell_adhesive</x:v>
      </x:c>
      <x:c r="T289" s="4" t="str">
        <x:f>IFERROR(INDEX('Material routes'!$D$6:$D$1505,MATCH(V289,'Material routes'!$A$6:$A$1505,0)),"MISSING ID")</x:f>
        <x:v>proposal.bio.brush</x:v>
      </x:c>
      <x:c r="U289" s="4" t="str">
        <x:v>design.review.proposal_bio_brush.in.2</x:v>
      </x:c>
      <x:c r="V289" s="4" t="str">
        <x:v>design.review.proposal_bio_brush.out</x:v>
      </x:c>
    </x:row>
    <x:row r="290" ht="115" customHeight="1">
      <x:c r="A290" s="4" t="str">
        <x:f>IFERROR(INDEX('Material routes'!$E$6:$E$1505,MATCH(U290,'Material routes'!$A$6:$A$1505,0)),"MISSING ID")</x:f>
        <x:v>Shaped fauna hard-part blanks</x:v>
      </x:c>
      <x:c r="B290" s="4" t="str">
        <x:f>IFERROR(INDEX('Material routes'!$F$6:$F$1505,MATCH(U290,'Material routes'!$A$6:$A$1505,0)),"MISSING ID")</x:f>
        <x:v>T1</x:v>
      </x:c>
      <x:c r="C290" s="4" t="str">
        <x:f>IFERROR(INDEX('Material routes'!$H$6:$H$1505,MATCH(U290,'Material routes'!$A$6:$A$1505,0)),"MISSING ID")</x:f>
        <x:v>Processed material</x:v>
      </x:c>
      <x:c r="D290" s="4" t="str">
        <x:f>IFERROR(INDEX('Material routes'!$G$6:$G$1505,MATCH(U290,'Material routes'!$A$6:$A$1505,0)),"MISSING ID")</x:f>
        <x:v>Manufactured stock</x:v>
      </x:c>
      <x:c r="E290" s="4" t="str">
        <x:f>IFERROR(INDEX('Material routes'!$C$6:$C$1505,MATCH(U290,'Material routes'!$A$6:$A$1505,0)),"MISSING ID")</x:f>
        <x:v>Ingredient candidate</x:v>
      </x:c>
      <x:c r="F290" s="4" t="str">
        <x:f>IFERROR(INDEX('Material routes'!$E$6:$E$1505,MATCH(V290,'Material routes'!$A$6:$A$1505,0)),"MISSING ID")</x:f>
        <x:v>Jaw cutting insert</x:v>
      </x:c>
      <x:c r="G290" s="4" t="str">
        <x:f>IFERROR(INDEX('Material routes'!$F$6:$F$1505,MATCH(V290,'Material routes'!$A$6:$A$1505,0)),"MISSING ID")</x:f>
        <x:v>T2</x:v>
      </x:c>
      <x:c r="H290" s="4" t="str">
        <x:f>IFERROR(INDEX('Material routes'!$H$6:$H$1505,MATCH(V290,'Material routes'!$A$6:$A$1505,0)),"MISSING ID")</x:f>
        <x:v>Crafting component</x:v>
      </x:c>
      <x:c r="I290" s="4" t="str">
        <x:f>IFERROR(INDEX('Material routes'!$G$6:$G$1505,MATCH(V290,'Material routes'!$A$6:$A$1505,0)),"MISSING ID")</x:f>
        <x:v>Crafting components</x:v>
      </x:c>
      <x:c r="J290" s="4" t="str">
        <x:f>IFERROR(INDEX('Material routes'!$B$6:$B$1505,MATCH(U290,'Material routes'!$A$6:$A$1505,0)),"MISSING ID")</x:f>
        <x:v>design.review.proposal_bio_insert</x:v>
      </x:c>
      <x:c r="K290" s="4" t="str">
        <x:f>IFERROR(INDEX('Crafting recipes'!$C$6:$C$1005,MATCH(J290,'Crafting recipes'!$A$6:$A$1005,0)),"MISSING ID")</x:f>
        <x:v>Material refinement</x:v>
      </x:c>
      <x:c r="L290" s="4" t="str">
        <x:f>IFERROR(INDEX('Material routes'!$K$6:$K$1505,MATCH(U290,'Material routes'!$A$6:$A$1505,0)),"MISSING ID")</x:f>
        <x:v>Proposal</x:v>
      </x:c>
      <x:c r="M290" s="4" t="str">
        <x:f>IFERROR(INDEX('Material routes'!$M$6:$M$1505,MATCH(U290,'Material routes'!$A$6:$A$1505,0)),"MISSING ID")</x:f>
        <x:v>Partial proposal</x:v>
      </x:c>
      <x:c r="N290" s="4" t="str">
        <x:f>IF(IFERROR(INDEX('Material routes'!$I$6:$I$1005,MATCH(U290,'Material routes'!$A$6:$A$1005,0)),"MISSING ID")=0,"",IFERROR(INDEX('Material routes'!$I$6:$I$1005,MATCH(U290,'Material routes'!$A$6:$A$1005,0)),"MISSING ID"))</x:f>
      </x:c>
      <x:c r="O290" s="4" t="str">
        <x:f>IFERROR(INDEX('Material routes'!$J$6:$J$1505,MATCH(U290,'Material routes'!$A$6:$A$1505,0)),"MISSING ID")</x:f>
        <x:v>Unspecified</x:v>
      </x:c>
      <x:c r="P290" s="4" t="str">
        <x:f>IF(IFERROR(INDEX('Material routes'!$I$6:$I$1005,MATCH(V290,'Material routes'!$A$6:$A$1005,0)),"MISSING ID")=0,"",IFERROR(INDEX('Material routes'!$I$6:$I$1005,MATCH(V290,'Material routes'!$A$6:$A$1005,0)),"MISSING ID"))</x:f>
      </x:c>
      <x:c r="Q290" s="4" t="str">
        <x:f>IFERROR(INDEX('Material routes'!$J$6:$J$1505,MATCH(V290,'Material routes'!$A$6:$A$1505,0)),"MISSING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routes'!$D$6:$D$1505,MATCH(U290,'Material routes'!$A$6:$A$1505,0)),"MISSING ID")</x:f>
        <x:v>proposal.t1.hardpart_blank</x:v>
      </x:c>
      <x:c r="T290" s="4" t="str">
        <x:f>IFERROR(INDEX('Material routes'!$D$6:$D$1505,MATCH(V290,'Material routes'!$A$6:$A$1505,0)),"MISSING ID")</x:f>
        <x:v>proposal.bio.insert</x:v>
      </x:c>
      <x:c r="U290" s="4" t="str">
        <x:v>design.review.proposal_bio_insert.in.1</x:v>
      </x:c>
      <x:c r="V290" s="4" t="str">
        <x:v>design.review.proposal_bio_insert.out</x:v>
      </x:c>
    </x:row>
    <x:row r="291" ht="115" customHeight="1">
      <x:c r="A291" s="4" t="str">
        <x:f>IFERROR(INDEX('Material routes'!$E$6:$E$1505,MATCH(U291,'Material routes'!$A$6:$A$1505,0)),"MISSING ID")</x:f>
        <x:v>Prepared shell-binding adhesive</x:v>
      </x:c>
      <x:c r="B291" s="4" t="str">
        <x:f>IFERROR(INDEX('Material routes'!$F$6:$F$1505,MATCH(U291,'Material routes'!$A$6:$A$1505,0)),"MISSING ID")</x:f>
        <x:v>T1</x:v>
      </x:c>
      <x:c r="C291" s="4" t="str">
        <x:f>IFERROR(INDEX('Material routes'!$H$6:$H$1505,MATCH(U291,'Material routes'!$A$6:$A$1505,0)),"MISSING ID")</x:f>
        <x:v>Chemical material</x:v>
      </x:c>
      <x:c r="D291" s="4" t="str">
        <x:f>IFERROR(INDEX('Material routes'!$G$6:$G$1505,MATCH(U291,'Material routes'!$A$6:$A$1505,0)),"MISSING ID")</x:f>
        <x:v>Processing agents</x:v>
      </x:c>
      <x:c r="E291" s="4" t="str">
        <x:f>IFERROR(INDEX('Material routes'!$C$6:$C$1505,MATCH(U291,'Material routes'!$A$6:$A$1505,0)),"MISSING ID")</x:f>
        <x:v>Ingredient candidate</x:v>
      </x:c>
      <x:c r="F291" s="4" t="str">
        <x:f>IFERROR(INDEX('Material routes'!$E$6:$E$1505,MATCH(V291,'Material routes'!$A$6:$A$1505,0)),"MISSING ID")</x:f>
        <x:v>Jaw cutting insert</x:v>
      </x:c>
      <x:c r="G291" s="4" t="str">
        <x:f>IFERROR(INDEX('Material routes'!$F$6:$F$1505,MATCH(V291,'Material routes'!$A$6:$A$1505,0)),"MISSING ID")</x:f>
        <x:v>T2</x:v>
      </x:c>
      <x:c r="H291" s="4" t="str">
        <x:f>IFERROR(INDEX('Material routes'!$H$6:$H$1505,MATCH(V291,'Material routes'!$A$6:$A$1505,0)),"MISSING ID")</x:f>
        <x:v>Crafting component</x:v>
      </x:c>
      <x:c r="I291" s="4" t="str">
        <x:f>IFERROR(INDEX('Material routes'!$G$6:$G$1505,MATCH(V291,'Material routes'!$A$6:$A$1505,0)),"MISSING ID")</x:f>
        <x:v>Crafting components</x:v>
      </x:c>
      <x:c r="J291" s="4" t="str">
        <x:f>IFERROR(INDEX('Material routes'!$B$6:$B$1505,MATCH(U291,'Material routes'!$A$6:$A$1505,0)),"MISSING ID")</x:f>
        <x:v>design.review.proposal_bio_insert</x:v>
      </x:c>
      <x:c r="K291" s="4" t="str">
        <x:f>IFERROR(INDEX('Crafting recipes'!$C$6:$C$1005,MATCH(J291,'Crafting recipes'!$A$6:$A$1005,0)),"MISSING ID")</x:f>
        <x:v>Material refinement</x:v>
      </x:c>
      <x:c r="L291" s="4" t="str">
        <x:f>IFERROR(INDEX('Material routes'!$K$6:$K$1505,MATCH(U291,'Material routes'!$A$6:$A$1505,0)),"MISSING ID")</x:f>
        <x:v>Proposal</x:v>
      </x:c>
      <x:c r="M291" s="4" t="str">
        <x:f>IFERROR(INDEX('Material routes'!$M$6:$M$1505,MATCH(U291,'Material routes'!$A$6:$A$1505,0)),"MISSING ID")</x:f>
        <x:v>Partial proposal</x:v>
      </x:c>
      <x:c r="N291" s="4" t="str">
        <x:f>IF(IFERROR(INDEX('Material routes'!$I$6:$I$1005,MATCH(U291,'Material routes'!$A$6:$A$1005,0)),"MISSING ID")=0,"",IFERROR(INDEX('Material routes'!$I$6:$I$1005,MATCH(U291,'Material routes'!$A$6:$A$1005,0)),"MISSING ID"))</x:f>
      </x:c>
      <x:c r="O291" s="4" t="str">
        <x:f>IFERROR(INDEX('Material routes'!$J$6:$J$1505,MATCH(U291,'Material routes'!$A$6:$A$1505,0)),"MISSING ID")</x:f>
        <x:v>Unspecified</x:v>
      </x:c>
      <x:c r="P291" s="4" t="str">
        <x:f>IF(IFERROR(INDEX('Material routes'!$I$6:$I$1005,MATCH(V291,'Material routes'!$A$6:$A$1005,0)),"MISSING ID")=0,"",IFERROR(INDEX('Material routes'!$I$6:$I$1005,MATCH(V291,'Material routes'!$A$6:$A$1005,0)),"MISSING ID"))</x:f>
      </x:c>
      <x:c r="Q291" s="4" t="str">
        <x:f>IFERROR(INDEX('Material routes'!$J$6:$J$1505,MATCH(V291,'Material routes'!$A$6:$A$1505,0)),"MISSING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routes'!$D$6:$D$1505,MATCH(U291,'Material routes'!$A$6:$A$1505,0)),"MISSING ID")</x:f>
        <x:v>proposal.t1.shell_adhesive</x:v>
      </x:c>
      <x:c r="T291" s="4" t="str">
        <x:f>IFERROR(INDEX('Material routes'!$D$6:$D$1505,MATCH(V291,'Material routes'!$A$6:$A$1505,0)),"MISSING ID")</x:f>
        <x:v>proposal.bio.insert</x:v>
      </x:c>
      <x:c r="U291" s="4" t="str">
        <x:v>design.review.proposal_bio_insert.in.2</x:v>
      </x:c>
      <x:c r="V291" s="4" t="str">
        <x:v>design.review.proposal_bio_insert.out</x:v>
      </x:c>
    </x:row>
    <x:row r="292" ht="115" customHeight="1">
      <x:c r="A292" s="4" t="str">
        <x:f>IFERROR(INDEX('Material routes'!$E$6:$E$1505,MATCH(U292,'Material routes'!$A$6:$A$1505,0)),"MISSING ID")</x:f>
        <x:v>Charge-organ tissue</x:v>
      </x:c>
      <x:c r="B292" s="4" t="str">
        <x:f>IFERROR(INDEX('Material routes'!$F$6:$F$1505,MATCH(U292,'Material routes'!$A$6:$A$1505,0)),"MISSING ID")</x:f>
        <x:v>T0</x:v>
      </x:c>
      <x:c r="C292" s="4" t="str">
        <x:f>IFERROR(INDEX('Material routes'!$H$6:$H$1505,MATCH(U292,'Material routes'!$A$6:$A$1505,0)),"MISSING ID")</x:f>
        <x:v>Raw material</x:v>
      </x:c>
      <x:c r="D292" s="4" t="str">
        <x:f>IFERROR(INDEX('Material routes'!$G$6:$G$1505,MATCH(U292,'Material routes'!$A$6:$A$1505,0)),"MISSING ID")</x:f>
        <x:v>Biological resources</x:v>
      </x:c>
      <x:c r="E292" s="4" t="str">
        <x:f>IFERROR(INDEX('Material routes'!$C$6:$C$1505,MATCH(U292,'Material routes'!$A$6:$A$1505,0)),"MISSING ID")</x:f>
        <x:v>Ingredient candidate</x:v>
      </x:c>
      <x:c r="F292" s="4" t="str">
        <x:f>IFERROR(INDEX('Material routes'!$E$6:$E$1505,MATCH(V292,'Material routes'!$A$6:$A$1505,0)),"MISSING ID")</x:f>
        <x:v>Dry organ electrode scaffold</x:v>
      </x:c>
      <x:c r="G292" s="4" t="str">
        <x:f>IFERROR(INDEX('Material routes'!$F$6:$F$1505,MATCH(V292,'Material routes'!$A$6:$A$1505,0)),"MISSING ID")</x:f>
        <x:v>T1</x:v>
      </x:c>
      <x:c r="H292" s="4" t="str">
        <x:f>IFERROR(INDEX('Material routes'!$H$6:$H$1505,MATCH(V292,'Material routes'!$A$6:$A$1505,0)),"MISSING ID")</x:f>
        <x:v>Crafting component</x:v>
      </x:c>
      <x:c r="I292" s="4" t="str">
        <x:f>IFERROR(INDEX('Material routes'!$G$6:$G$1505,MATCH(V292,'Material routes'!$A$6:$A$1505,0)),"MISSING ID")</x:f>
        <x:v>Crafting components</x:v>
      </x:c>
      <x:c r="J292" s="4" t="str">
        <x:f>IFERROR(INDEX('Material routes'!$B$6:$B$1505,MATCH(U292,'Material routes'!$A$6:$A$1505,0)),"MISSING ID")</x:f>
        <x:v>design.review.proposal_bio_electrode</x:v>
      </x:c>
      <x:c r="K292" s="4" t="str">
        <x:f>IFERROR(INDEX('Crafting recipes'!$C$6:$C$1005,MATCH(J292,'Crafting recipes'!$A$6:$A$1005,0)),"MISSING ID")</x:f>
        <x:v>Material refinement</x:v>
      </x:c>
      <x:c r="L292" s="4" t="str">
        <x:f>IFERROR(INDEX('Material routes'!$K$6:$K$1505,MATCH(U292,'Material routes'!$A$6:$A$1505,0)),"MISSING ID")</x:f>
        <x:v>Proposal</x:v>
      </x:c>
      <x:c r="M292" s="4" t="str">
        <x:f>IFERROR(INDEX('Material routes'!$M$6:$M$1505,MATCH(U292,'Material routes'!$A$6:$A$1505,0)),"MISSING ID")</x:f>
        <x:v>Partial proposal</x:v>
      </x:c>
      <x:c r="N292" s="4" t="str">
        <x:f>IF(IFERROR(INDEX('Material routes'!$I$6:$I$1005,MATCH(U292,'Material routes'!$A$6:$A$1005,0)),"MISSING ID")=0,"",IFERROR(INDEX('Material routes'!$I$6:$I$1005,MATCH(U292,'Material routes'!$A$6:$A$1005,0)),"MISSING ID"))</x:f>
      </x:c>
      <x:c r="O292" s="4" t="str">
        <x:f>IFERROR(INDEX('Material routes'!$J$6:$J$1505,MATCH(U292,'Material routes'!$A$6:$A$1505,0)),"MISSING ID")</x:f>
        <x:v>Unspecified</x:v>
      </x:c>
      <x:c r="P292" s="4" t="str">
        <x:f>IF(IFERROR(INDEX('Material routes'!$I$6:$I$1005,MATCH(V292,'Material routes'!$A$6:$A$1005,0)),"MISSING ID")=0,"",IFERROR(INDEX('Material routes'!$I$6:$I$1005,MATCH(V292,'Material routes'!$A$6:$A$1005,0)),"MISSING ID"))</x:f>
      </x:c>
      <x:c r="Q292" s="4" t="str">
        <x:f>IFERROR(INDEX('Material routes'!$J$6:$J$1505,MATCH(V292,'Material routes'!$A$6:$A$1505,0)),"MISSING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routes'!$D$6:$D$1505,MATCH(U292,'Material routes'!$A$6:$A$1505,0)),"MISSING ID")</x:f>
        <x:v>proposal.bio.organ</x:v>
      </x:c>
      <x:c r="T292" s="4" t="str">
        <x:f>IFERROR(INDEX('Material routes'!$D$6:$D$1505,MATCH(V292,'Material routes'!$A$6:$A$1505,0)),"MISSING ID")</x:f>
        <x:v>proposal.bio.electrode</x:v>
      </x:c>
      <x:c r="U292" s="4" t="str">
        <x:v>design.review.proposal_bio_electrode.in.1</x:v>
      </x:c>
      <x:c r="V292" s="4" t="str">
        <x:v>design.review.proposal_bio_electrode.out</x:v>
      </x:c>
    </x:row>
    <x:row r="293" ht="115" customHeight="1">
      <x:c r="A293" s="4" t="str">
        <x:f>IFERROR(INDEX('Material routes'!$E$6:$E$1505,MATCH(U293,'Material routes'!$A$6:$A$1505,0)),"MISSING ID")</x:f>
        <x:v>Shell husks / shed plates</x:v>
      </x:c>
      <x:c r="B293" s="4" t="str">
        <x:f>IFERROR(INDEX('Material routes'!$F$6:$F$1505,MATCH(U293,'Material routes'!$A$6:$A$1505,0)),"MISSING ID")</x:f>
        <x:v>T0</x:v>
      </x:c>
      <x:c r="C293" s="4" t="str">
        <x:f>IFERROR(INDEX('Material routes'!$H$6:$H$1505,MATCH(U293,'Material routes'!$A$6:$A$1505,0)),"MISSING ID")</x:f>
        <x:v>Raw material</x:v>
      </x:c>
      <x:c r="D293" s="4" t="str">
        <x:f>IFERROR(INDEX('Material routes'!$G$6:$G$1505,MATCH(U293,'Material routes'!$A$6:$A$1505,0)),"MISSING ID")</x:f>
        <x:v>Biological resources</x:v>
      </x:c>
      <x:c r="E293" s="4" t="str">
        <x:f>IFERROR(INDEX('Material routes'!$C$6:$C$1505,MATCH(U293,'Material routes'!$A$6:$A$1505,0)),"MISSING ID")</x:f>
        <x:v>Ingredient candidate</x:v>
      </x:c>
      <x:c r="F293" s="4" t="str">
        <x:f>IFERROR(INDEX('Material routes'!$E$6:$E$1505,MATCH(V293,'Material routes'!$A$6:$A$1505,0)),"MISSING ID")</x:f>
        <x:v>Charcoal</x:v>
      </x:c>
      <x:c r="G293" s="4" t="str">
        <x:f>IFERROR(INDEX('Material routes'!$F$6:$F$1505,MATCH(V293,'Material routes'!$A$6:$A$1505,0)),"MISSING ID")</x:f>
        <x:v>T1</x:v>
      </x:c>
      <x:c r="H293" s="4" t="str">
        <x:f>IFERROR(INDEX('Material routes'!$H$6:$H$1505,MATCH(V293,'Material routes'!$A$6:$A$1505,0)),"MISSING ID")</x:f>
        <x:v>Processed material</x:v>
      </x:c>
      <x:c r="I293" s="4" t="str">
        <x:f>IFERROR(INDEX('Material routes'!$G$6:$G$1505,MATCH(V293,'Material routes'!$A$6:$A$1505,0)),"MISSING ID")</x:f>
        <x:v>Manufactured stock</x:v>
      </x:c>
      <x:c r="J293" s="4" t="str">
        <x:f>IFERROR(INDEX('Material routes'!$B$6:$B$1505,MATCH(U293,'Material routes'!$A$6:$A$1505,0)),"MISSING ID")</x:f>
        <x:v>design.review.proposal_natural_charcoal</x:v>
      </x:c>
      <x:c r="K293" s="4" t="str">
        <x:f>IFERROR(INDEX('Crafting recipes'!$C$6:$C$1005,MATCH(J293,'Crafting recipes'!$A$6:$A$1005,0)),"MISSING ID")</x:f>
        <x:v>Material refinement</x:v>
      </x:c>
      <x:c r="L293" s="4" t="str">
        <x:f>IFERROR(INDEX('Material routes'!$K$6:$K$1505,MATCH(U293,'Material routes'!$A$6:$A$1505,0)),"MISSING ID")</x:f>
        <x:v>Proposal</x:v>
      </x:c>
      <x:c r="M293" s="4" t="str">
        <x:f>IFERROR(INDEX('Material routes'!$M$6:$M$1505,MATCH(U293,'Material routes'!$A$6:$A$1505,0)),"MISSING ID")</x:f>
        <x:v>Partial proposal</x:v>
      </x:c>
      <x:c r="N293" s="4" t="str">
        <x:f>IF(IFERROR(INDEX('Material routes'!$I$6:$I$1005,MATCH(U293,'Material routes'!$A$6:$A$1005,0)),"MISSING ID")=0,"",IFERROR(INDEX('Material routes'!$I$6:$I$1005,MATCH(U293,'Material routes'!$A$6:$A$1005,0)),"MISSING ID"))</x:f>
      </x:c>
      <x:c r="O293" s="4" t="str">
        <x:f>IFERROR(INDEX('Material routes'!$J$6:$J$1505,MATCH(U293,'Material routes'!$A$6:$A$1505,0)),"MISSING ID")</x:f>
        <x:v>Unspecified</x:v>
      </x:c>
      <x:c r="P293" s="4" t="str">
        <x:f>IF(IFERROR(INDEX('Material routes'!$I$6:$I$1005,MATCH(V293,'Material routes'!$A$6:$A$1005,0)),"MISSING ID")=0,"",IFERROR(INDEX('Material routes'!$I$6:$I$1005,MATCH(V293,'Material routes'!$A$6:$A$1005,0)),"MISSING ID"))</x:f>
      </x:c>
      <x:c r="Q293" s="4" t="str">
        <x:f>IFERROR(INDEX('Material routes'!$J$6:$J$1505,MATCH(V293,'Material routes'!$A$6:$A$1505,0)),"MISSING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routes'!$D$6:$D$1505,MATCH(U293,'Material routes'!$A$6:$A$1505,0)),"MISSING ID")</x:f>
        <x:v>proposal.bio.shell</x:v>
      </x:c>
      <x:c r="T293" s="4" t="str">
        <x:f>IFERROR(INDEX('Material routes'!$D$6:$D$1505,MATCH(V293,'Material routes'!$A$6:$A$1505,0)),"MISSING ID")</x:f>
        <x:v>proposal.natural.charcoal</x:v>
      </x:c>
      <x:c r="U293" s="4" t="str">
        <x:v>design.review.proposal_natural_charcoal.in.1</x:v>
      </x:c>
      <x:c r="V293" s="4" t="str">
        <x:v>design.review.proposal_natural_charcoal.out</x:v>
      </x:c>
    </x:row>
    <x:row r="294" ht="115" customHeight="1">
      <x:c r="A294" s="4" t="str">
        <x:f>IFERROR(INDEX('Material routes'!$E$6:$E$1505,MATCH(U294,'Material routes'!$A$6:$A$1505,0)),"MISSING ID")</x:f>
        <x:v>Shell husks / shed plates</x:v>
      </x:c>
      <x:c r="B294" s="4" t="str">
        <x:f>IFERROR(INDEX('Material routes'!$F$6:$F$1505,MATCH(U294,'Material routes'!$A$6:$A$1505,0)),"MISSING ID")</x:f>
        <x:v>T0</x:v>
      </x:c>
      <x:c r="C294" s="4" t="str">
        <x:f>IFERROR(INDEX('Material routes'!$H$6:$H$1505,MATCH(U294,'Material routes'!$A$6:$A$1505,0)),"MISSING ID")</x:f>
        <x:v>Raw material</x:v>
      </x:c>
      <x:c r="D294" s="4" t="str">
        <x:f>IFERROR(INDEX('Material routes'!$G$6:$G$1505,MATCH(U294,'Material routes'!$A$6:$A$1505,0)),"MISSING ID")</x:f>
        <x:v>Biological resources</x:v>
      </x:c>
      <x:c r="E294" s="4" t="str">
        <x:f>IFERROR(INDEX('Material routes'!$C$6:$C$1505,MATCH(U294,'Material routes'!$A$6:$A$1505,0)),"MISSING ID")</x:f>
        <x:v>Ingredient candidate</x:v>
      </x:c>
      <x:c r="F294" s="4" t="str">
        <x:f>IFERROR(INDEX('Material routes'!$E$6:$E$1505,MATCH(V294,'Material routes'!$A$6:$A$1505,0)),"MISSING ID")</x:f>
        <x:v>Chitin-char</x:v>
      </x:c>
      <x:c r="G294" s="4" t="str">
        <x:f>IFERROR(INDEX('Material routes'!$F$6:$F$1505,MATCH(V294,'Material routes'!$A$6:$A$1505,0)),"MISSING ID")</x:f>
        <x:v>T1</x:v>
      </x:c>
      <x:c r="H294" s="4" t="str">
        <x:f>IFERROR(INDEX('Material routes'!$H$6:$H$1505,MATCH(V294,'Material routes'!$A$6:$A$1505,0)),"MISSING ID")</x:f>
        <x:v>Processed material</x:v>
      </x:c>
      <x:c r="I294" s="4" t="str">
        <x:f>IFERROR(INDEX('Material routes'!$G$6:$G$1505,MATCH(V294,'Material routes'!$A$6:$A$1505,0)),"MISSING ID")</x:f>
        <x:v>Manufactured stock</x:v>
      </x:c>
      <x:c r="J294" s="4" t="str">
        <x:f>IFERROR(INDEX('Material routes'!$B$6:$B$1505,MATCH(U294,'Material routes'!$A$6:$A$1505,0)),"MISSING ID")</x:f>
        <x:v>design.review.proposal_fire_chitin_char</x:v>
      </x:c>
      <x:c r="K294" s="4" t="str">
        <x:f>IFERROR(INDEX('Crafting recipes'!$C$6:$C$1005,MATCH(J294,'Crafting recipes'!$A$6:$A$1005,0)),"MISSING ID")</x:f>
        <x:v>Material refinement</x:v>
      </x:c>
      <x:c r="L294" s="4" t="str">
        <x:f>IFERROR(INDEX('Material routes'!$K$6:$K$1505,MATCH(U294,'Material routes'!$A$6:$A$1505,0)),"MISSING ID")</x:f>
        <x:v>Proposal</x:v>
      </x:c>
      <x:c r="M294" s="4" t="str">
        <x:f>IFERROR(INDEX('Material routes'!$M$6:$M$1505,MATCH(U294,'Material routes'!$A$6:$A$1505,0)),"MISSING ID")</x:f>
        <x:v>Partial proposal</x:v>
      </x:c>
      <x:c r="N294" s="4" t="str">
        <x:f>IF(IFERROR(INDEX('Material routes'!$I$6:$I$1005,MATCH(U294,'Material routes'!$A$6:$A$1005,0)),"MISSING ID")=0,"",IFERROR(INDEX('Material routes'!$I$6:$I$1005,MATCH(U294,'Material routes'!$A$6:$A$1005,0)),"MISSING ID"))</x:f>
      </x:c>
      <x:c r="O294" s="4" t="str">
        <x:f>IFERROR(INDEX('Material routes'!$J$6:$J$1505,MATCH(U294,'Material routes'!$A$6:$A$1505,0)),"MISSING ID")</x:f>
        <x:v>Unspecified</x:v>
      </x:c>
      <x:c r="P294" s="4" t="str">
        <x:f>IF(IFERROR(INDEX('Material routes'!$I$6:$I$1005,MATCH(V294,'Material routes'!$A$6:$A$1005,0)),"MISSING ID")=0,"",IFERROR(INDEX('Material routes'!$I$6:$I$1005,MATCH(V294,'Material routes'!$A$6:$A$1005,0)),"MISSING ID"))</x:f>
      </x:c>
      <x:c r="Q294" s="4" t="str">
        <x:f>IFERROR(INDEX('Material routes'!$J$6:$J$1505,MATCH(V294,'Material routes'!$A$6:$A$1505,0)),"MISSING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routes'!$D$6:$D$1505,MATCH(U294,'Material routes'!$A$6:$A$1505,0)),"MISSING ID")</x:f>
        <x:v>proposal.bio.shell</x:v>
      </x:c>
      <x:c r="T294" s="4" t="str">
        <x:f>IFERROR(INDEX('Material routes'!$D$6:$D$1505,MATCH(V294,'Material routes'!$A$6:$A$1505,0)),"MISSING ID")</x:f>
        <x:v>proposal.fire.chitin_char</x:v>
      </x:c>
      <x:c r="U294" s="4" t="str">
        <x:v>design.review.proposal_fire_chitin_char.in.1</x:v>
      </x:c>
      <x:c r="V294" s="4" t="str">
        <x:v>design.review.proposal_fire_chitin_char.out</x:v>
      </x:c>
    </x:row>
    <x:row r="295" ht="115" customHeight="1">
      <x:c r="A295" s="4" t="str">
        <x:f>IFERROR(INDEX('Material routes'!$E$6:$E$1505,MATCH(U295,'Material routes'!$A$6:$A$1505,0)),"MISSING ID")</x:f>
        <x:v>Rough clear-glass blank</x:v>
      </x:c>
      <x:c r="B295" s="4" t="str">
        <x:f>IFERROR(INDEX('Material routes'!$F$6:$F$1505,MATCH(U295,'Material routes'!$A$6:$A$1505,0)),"MISSING ID")</x:f>
        <x:v>T1</x:v>
      </x:c>
      <x:c r="C295" s="4" t="str">
        <x:f>IFERROR(INDEX('Material routes'!$H$6:$H$1505,MATCH(U295,'Material routes'!$A$6:$A$1505,0)),"MISSING ID")</x:f>
        <x:v>Processed material</x:v>
      </x:c>
      <x:c r="D295" s="4" t="str">
        <x:f>IFERROR(INDEX('Material routes'!$G$6:$G$1505,MATCH(U295,'Material routes'!$A$6:$A$1505,0)),"MISSING ID")</x:f>
        <x:v>Manufactured stock</x:v>
      </x:c>
      <x:c r="E295" s="4" t="str">
        <x:f>IFERROR(INDEX('Material routes'!$C$6:$C$1505,MATCH(U295,'Material routes'!$A$6:$A$1505,0)),"MISSING ID")</x:f>
        <x:v>Ingredient candidate</x:v>
      </x:c>
      <x:c r="F295" s="4" t="str">
        <x:f>IFERROR(INDEX('Material routes'!$E$6:$E$1505,MATCH(V295,'Material routes'!$A$6:$A$1505,0)),"MISSING ID")</x:f>
        <x:v>Matched glass stopper</x:v>
      </x:c>
      <x:c r="G295" s="4" t="str">
        <x:f>IFERROR(INDEX('Material routes'!$F$6:$F$1505,MATCH(V295,'Material routes'!$A$6:$A$1505,0)),"MISSING ID")</x:f>
        <x:v>T2</x:v>
      </x:c>
      <x:c r="H295" s="4" t="str">
        <x:f>IFERROR(INDEX('Material routes'!$H$6:$H$1505,MATCH(V295,'Material routes'!$A$6:$A$1505,0)),"MISSING ID")</x:f>
        <x:v>Container part</x:v>
      </x:c>
      <x:c r="I295" s="4" t="str">
        <x:f>IFERROR(INDEX('Material routes'!$G$6:$G$1505,MATCH(V295,'Material routes'!$A$6:$A$1505,0)),"MISSING ID")</x:f>
        <x:v>Containers</x:v>
      </x:c>
      <x:c r="J295" s="4" t="str">
        <x:f>IFERROR(INDEX('Material routes'!$B$6:$B$1505,MATCH(U295,'Material routes'!$A$6:$A$1505,0)),"MISSING ID")</x:f>
        <x:v>design.review.proposal_container_glass_stopper</x:v>
      </x:c>
      <x:c r="K295" s="4" t="str">
        <x:f>IFERROR(INDEX('Crafting recipes'!$C$6:$C$1005,MATCH(J295,'Crafting recipes'!$A$6:$A$1005,0)),"MISSING ID")</x:f>
        <x:v>Material refinement</x:v>
      </x:c>
      <x:c r="L295" s="4" t="str">
        <x:f>IFERROR(INDEX('Material routes'!$K$6:$K$1505,MATCH(U295,'Material routes'!$A$6:$A$1505,0)),"MISSING ID")</x:f>
        <x:v>Proposal</x:v>
      </x:c>
      <x:c r="M295" s="4" t="str">
        <x:f>IFERROR(INDEX('Material routes'!$M$6:$M$1505,MATCH(U295,'Material routes'!$A$6:$A$1505,0)),"MISSING ID")</x:f>
        <x:v>Partial proposal</x:v>
      </x:c>
      <x:c r="N295" s="4" t="str">
        <x:f>IF(IFERROR(INDEX('Material routes'!$I$6:$I$1005,MATCH(U295,'Material routes'!$A$6:$A$1005,0)),"MISSING ID")=0,"",IFERROR(INDEX('Material routes'!$I$6:$I$1005,MATCH(U295,'Material routes'!$A$6:$A$1005,0)),"MISSING ID"))</x:f>
      </x:c>
      <x:c r="O295" s="4" t="str">
        <x:f>IFERROR(INDEX('Material routes'!$J$6:$J$1505,MATCH(U295,'Material routes'!$A$6:$A$1505,0)),"MISSING ID")</x:f>
        <x:v>Unspecified</x:v>
      </x:c>
      <x:c r="P295" s="4" t="str">
        <x:f>IF(IFERROR(INDEX('Material routes'!$I$6:$I$1005,MATCH(V295,'Material routes'!$A$6:$A$1005,0)),"MISSING ID")=0,"",IFERROR(INDEX('Material routes'!$I$6:$I$1005,MATCH(V295,'Material routes'!$A$6:$A$1005,0)),"MISSING ID"))</x:f>
      </x:c>
      <x:c r="Q295" s="4" t="str">
        <x:f>IFERROR(INDEX('Material routes'!$J$6:$J$1505,MATCH(V295,'Material routes'!$A$6:$A$1505,0)),"MISSING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routes'!$D$6:$D$1505,MATCH(U295,'Material routes'!$A$6:$A$1505,0)),"MISSING ID")</x:f>
        <x:v>proposal.t1.clear_glass_blank</x:v>
      </x:c>
      <x:c r="T295" s="4" t="str">
        <x:f>IFERROR(INDEX('Material routes'!$D$6:$D$1505,MATCH(V295,'Material routes'!$A$6:$A$1505,0)),"MISSING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routes'!$E$6:$E$1505,MATCH(U296,'Material routes'!$A$6:$A$1505,0)),"MISSING ID")</x:f>
        <x:v>Graded abrasive grit</x:v>
      </x:c>
      <x:c r="B296" s="4" t="str">
        <x:f>IFERROR(INDEX('Material routes'!$F$6:$F$1505,MATCH(U296,'Material routes'!$A$6:$A$1505,0)),"MISSING ID")</x:f>
        <x:v>T1</x:v>
      </x:c>
      <x:c r="C296" s="4" t="str">
        <x:f>IFERROR(INDEX('Material routes'!$H$6:$H$1505,MATCH(U296,'Material routes'!$A$6:$A$1505,0)),"MISSING ID")</x:f>
        <x:v>Processed material</x:v>
      </x:c>
      <x:c r="D296" s="4" t="str">
        <x:f>IFERROR(INDEX('Material routes'!$G$6:$G$1505,MATCH(U296,'Material routes'!$A$6:$A$1505,0)),"MISSING ID")</x:f>
        <x:v>Manufactured stock</x:v>
      </x:c>
      <x:c r="E296" s="4" t="str">
        <x:f>IFERROR(INDEX('Material routes'!$C$6:$C$1505,MATCH(U296,'Material routes'!$A$6:$A$1505,0)),"MISSING ID")</x:f>
        <x:v>Ingredient candidate</x:v>
      </x:c>
      <x:c r="F296" s="4" t="str">
        <x:f>IFERROR(INDEX('Material routes'!$E$6:$E$1505,MATCH(V296,'Material routes'!$A$6:$A$1505,0)),"MISSING ID")</x:f>
        <x:v>Matched glass stopper</x:v>
      </x:c>
      <x:c r="G296" s="4" t="str">
        <x:f>IFERROR(INDEX('Material routes'!$F$6:$F$1505,MATCH(V296,'Material routes'!$A$6:$A$1505,0)),"MISSING ID")</x:f>
        <x:v>T2</x:v>
      </x:c>
      <x:c r="H296" s="4" t="str">
        <x:f>IFERROR(INDEX('Material routes'!$H$6:$H$1505,MATCH(V296,'Material routes'!$A$6:$A$1505,0)),"MISSING ID")</x:f>
        <x:v>Container part</x:v>
      </x:c>
      <x:c r="I296" s="4" t="str">
        <x:f>IFERROR(INDEX('Material routes'!$G$6:$G$1505,MATCH(V296,'Material routes'!$A$6:$A$1505,0)),"MISSING ID")</x:f>
        <x:v>Containers</x:v>
      </x:c>
      <x:c r="J296" s="4" t="str">
        <x:f>IFERROR(INDEX('Material routes'!$B$6:$B$1505,MATCH(U296,'Material routes'!$A$6:$A$1505,0)),"MISSING ID")</x:f>
        <x:v>design.review.proposal_container_glass_stopper</x:v>
      </x:c>
      <x:c r="K296" s="4" t="str">
        <x:f>IFERROR(INDEX('Crafting recipes'!$C$6:$C$1005,MATCH(J296,'Crafting recipes'!$A$6:$A$1005,0)),"MISSING ID")</x:f>
        <x:v>Material refinement</x:v>
      </x:c>
      <x:c r="L296" s="4" t="str">
        <x:f>IFERROR(INDEX('Material routes'!$K$6:$K$1505,MATCH(U296,'Material routes'!$A$6:$A$1505,0)),"MISSING ID")</x:f>
        <x:v>Proposal</x:v>
      </x:c>
      <x:c r="M296" s="4" t="str">
        <x:f>IFERROR(INDEX('Material routes'!$M$6:$M$1505,MATCH(U296,'Material routes'!$A$6:$A$1505,0)),"MISSING ID")</x:f>
        <x:v>Partial proposal</x:v>
      </x:c>
      <x:c r="N296" s="4" t="str">
        <x:f>IF(IFERROR(INDEX('Material routes'!$I$6:$I$1005,MATCH(U296,'Material routes'!$A$6:$A$1005,0)),"MISSING ID")=0,"",IFERROR(INDEX('Material routes'!$I$6:$I$1005,MATCH(U296,'Material routes'!$A$6:$A$1005,0)),"MISSING ID"))</x:f>
      </x:c>
      <x:c r="O296" s="4" t="str">
        <x:f>IFERROR(INDEX('Material routes'!$J$6:$J$1505,MATCH(U296,'Material routes'!$A$6:$A$1505,0)),"MISSING ID")</x:f>
        <x:v>Unspecified</x:v>
      </x:c>
      <x:c r="P296" s="4" t="str">
        <x:f>IF(IFERROR(INDEX('Material routes'!$I$6:$I$1005,MATCH(V296,'Material routes'!$A$6:$A$1005,0)),"MISSING ID")=0,"",IFERROR(INDEX('Material routes'!$I$6:$I$1005,MATCH(V296,'Material routes'!$A$6:$A$1005,0)),"MISSING ID"))</x:f>
      </x:c>
      <x:c r="Q296" s="4" t="str">
        <x:f>IFERROR(INDEX('Material routes'!$J$6:$J$1505,MATCH(V296,'Material routes'!$A$6:$A$1505,0)),"MISSING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routes'!$D$6:$D$1505,MATCH(U296,'Material routes'!$A$6:$A$1505,0)),"MISSING ID")</x:f>
        <x:v>proposal.natural.abrasive</x:v>
      </x:c>
      <x:c r="T296" s="4" t="str">
        <x:f>IFERROR(INDEX('Material routes'!$D$6:$D$1505,MATCH(V296,'Material routes'!$A$6:$A$1505,0)),"MISSING ID")</x:f>
        <x:v>proposal.container.glass_stopper</x:v>
      </x:c>
      <x:c r="U296" s="4" t="str">
        <x:v>design.review.proposal_container_glass_stopper.in.2</x:v>
      </x:c>
      <x:c r="V296" s="4" t="str">
        <x:v>design.review.proposal_container_glass_stopper.out</x:v>
      </x:c>
    </x:row>
    <x:row r="297" ht="115" customHeight="1">
      <x:c r="A297" s="4" t="str">
        <x:f>IFERROR(INDEX('Material routes'!$E$6:$E$1505,MATCH(U297,'Material routes'!$A$6:$A$1505,0)),"MISSING ID")</x:f>
        <x:v>Steel stock</x:v>
      </x:c>
      <x:c r="B297" s="4" t="str">
        <x:f>IFERROR(INDEX('Material routes'!$F$6:$F$1505,MATCH(U297,'Material routes'!$A$6:$A$1505,0)),"MISSING ID")</x:f>
        <x:v>T2</x:v>
      </x:c>
      <x:c r="C297" s="4" t="str">
        <x:f>IFERROR(INDEX('Material routes'!$H$6:$H$1505,MATCH(U297,'Material routes'!$A$6:$A$1505,0)),"MISSING ID")</x:f>
        <x:v>Processed material</x:v>
      </x:c>
      <x:c r="D297" s="4" t="str">
        <x:f>IFERROR(INDEX('Material routes'!$G$6:$G$1505,MATCH(U297,'Material routes'!$A$6:$A$1505,0)),"MISSING ID")</x:f>
        <x:v>Manufactured stock</x:v>
      </x:c>
      <x:c r="E297" s="4" t="str">
        <x:f>IFERROR(INDEX('Material routes'!$C$6:$C$1505,MATCH(U297,'Material routes'!$A$6:$A$1505,0)),"MISSING ID")</x:f>
        <x:v>Ingredient candidate</x:v>
      </x:c>
      <x:c r="F297" s="4" t="str">
        <x:f>IFERROR(INDEX('Material routes'!$E$6:$E$1505,MATCH(V297,'Material routes'!$A$6:$A$1505,0)),"MISSING ID")</x:f>
        <x:v>Compression seal collar</x:v>
      </x:c>
      <x:c r="G297" s="4" t="str">
        <x:f>IFERROR(INDEX('Material routes'!$F$6:$F$1505,MATCH(V297,'Material routes'!$A$6:$A$1505,0)),"MISSING ID")</x:f>
        <x:v>T3</x:v>
      </x:c>
      <x:c r="H297" s="4" t="str">
        <x:f>IFERROR(INDEX('Material routes'!$H$6:$H$1505,MATCH(V297,'Material routes'!$A$6:$A$1505,0)),"MISSING ID")</x:f>
        <x:v>Container part</x:v>
      </x:c>
      <x:c r="I297" s="4" t="str">
        <x:f>IFERROR(INDEX('Material routes'!$G$6:$G$1505,MATCH(V297,'Material routes'!$A$6:$A$1505,0)),"MISSING ID")</x:f>
        <x:v>Containers</x:v>
      </x:c>
      <x:c r="J297" s="4" t="str">
        <x:f>IFERROR(INDEX('Material routes'!$B$6:$B$1505,MATCH(U297,'Material routes'!$A$6:$A$1505,0)),"MISSING ID")</x:f>
        <x:v>design.review.proposal_container_seal_collar</x:v>
      </x:c>
      <x:c r="K297" s="4" t="str">
        <x:f>IFERROR(INDEX('Crafting recipes'!$C$6:$C$1005,MATCH(J297,'Crafting recipes'!$A$6:$A$1005,0)),"MISSING ID")</x:f>
        <x:v>Material refinement</x:v>
      </x:c>
      <x:c r="L297" s="4" t="str">
        <x:f>IFERROR(INDEX('Material routes'!$K$6:$K$1505,MATCH(U297,'Material routes'!$A$6:$A$1505,0)),"MISSING ID")</x:f>
        <x:v>Proposal</x:v>
      </x:c>
      <x:c r="M297" s="4" t="str">
        <x:f>IFERROR(INDEX('Material routes'!$M$6:$M$1505,MATCH(U297,'Material routes'!$A$6:$A$1505,0)),"MISSING ID")</x:f>
        <x:v>Partial proposal</x:v>
      </x:c>
      <x:c r="N297" s="4" t="str">
        <x:f>IF(IFERROR(INDEX('Material routes'!$I$6:$I$1005,MATCH(U297,'Material routes'!$A$6:$A$1005,0)),"MISSING ID")=0,"",IFERROR(INDEX('Material routes'!$I$6:$I$1005,MATCH(U297,'Material routes'!$A$6:$A$1005,0)),"MISSING ID"))</x:f>
      </x:c>
      <x:c r="O297" s="4" t="str">
        <x:f>IFERROR(INDEX('Material routes'!$J$6:$J$1505,MATCH(U297,'Material routes'!$A$6:$A$1505,0)),"MISSING ID")</x:f>
        <x:v>Unspecified</x:v>
      </x:c>
      <x:c r="P297" s="4" t="str">
        <x:f>IF(IFERROR(INDEX('Material routes'!$I$6:$I$1005,MATCH(V297,'Material routes'!$A$6:$A$1005,0)),"MISSING ID")=0,"",IFERROR(INDEX('Material routes'!$I$6:$I$1005,MATCH(V297,'Material routes'!$A$6:$A$1005,0)),"MISSING ID"))</x:f>
      </x:c>
      <x:c r="Q297" s="4" t="str">
        <x:f>IFERROR(INDEX('Material routes'!$J$6:$J$1505,MATCH(V297,'Material routes'!$A$6:$A$1505,0)),"MISSING ID")</x:f>
        <x:v>Unspecified</x:v>
      </x:c>
      <x:c r="R297" s="4" t="str">
        <x:f>IF(L297="Withheld","Withheld premise",IF(E297="Tool candidate","Reusable prerequisite",IF(K297="Raw entry preparation","Entry-resource preparation",IF(G297="Not applicable",IF(IFERROR(INDEX('Items'!$AI$6:$AI$1005,MATCH(T297,'Items'!$A$6:$A$1005,0)),"MISSING ID")="Finished item","Finished endpoint",IF(IFERROR(INDEX('Items'!$AI$6:$AI$1005,MATCH(T297,'Items'!$A$6:$A$1005,0)),"MISSING ID")="Currency","Currency / no refinement tier","Recovered output / tier not applicable")),IF(OR(IFERROR(INDEX('Crafting recipes'!$H$6:$H$1005,MATCH(J297,'Crafting recipes'!$A$6:$A$1005,0)),"MISSING ID")="Unassigned",G297="Unassigned"),"Tier unresolved",IF(IFERROR(VALUE(RIGHT(G297,1))-VALUE(RIGHT(IFERROR(INDEX('Crafting recipes'!$H$6:$H$1005,MATCH(J297,'Crafting recipes'!$A$6:$A$1005,0)),"MISSING ID"),1)),0)=1,IF(B297=IFERROR(INDEX('Crafting recipes'!$H$6:$H$1005,MATCH(J297,'Crafting recipes'!$A$6:$A$1005,0)),"MISSING ID"),"Advances one material tier","Lower-tier ingredient; route advances one tier"),"Needs tier review"))))))</x:f>
        <x:v>Advances one material tier</x:v>
      </x:c>
      <x:c r="S297" s="4" t="str">
        <x:f>IFERROR(INDEX('Material routes'!$D$6:$D$1505,MATCH(U297,'Material routes'!$A$6:$A$1505,0)),"MISSING ID")</x:f>
        <x:v>author.metallurgy.steel_stock</x:v>
      </x:c>
      <x:c r="T297" s="4" t="str">
        <x:f>IFERROR(INDEX('Material routes'!$D$6:$D$1505,MATCH(V297,'Material routes'!$A$6:$A$1505,0)),"MISSING ID")</x:f>
        <x:v>proposal.container.seal_collar</x:v>
      </x:c>
      <x:c r="U297" s="4" t="str">
        <x:v>design.review.proposal_container_seal_collar.in.1</x:v>
      </x:c>
      <x:c r="V297" s="4" t="str">
        <x:v>design.review.proposal_container_seal_collar.out</x:v>
      </x:c>
    </x:row>
    <x:row r="298" ht="115" customHeight="1">
      <x:c r="A298" s="4" t="str">
        <x:f>IFERROR(INDEX('Material routes'!$E$6:$E$1505,MATCH(U298,'Material routes'!$A$6:$A$1505,0)),"MISSING ID")</x:f>
        <x:v>Filled faunal seal compound</x:v>
      </x:c>
      <x:c r="B298" s="4" t="str">
        <x:f>IFERROR(INDEX('Material routes'!$F$6:$F$1505,MATCH(U298,'Material routes'!$A$6:$A$1505,0)),"MISSING ID")</x:f>
        <x:v>T2</x:v>
      </x:c>
      <x:c r="C298" s="4" t="str">
        <x:f>IFERROR(INDEX('Material routes'!$H$6:$H$1505,MATCH(U298,'Material routes'!$A$6:$A$1505,0)),"MISSING ID")</x:f>
        <x:v>Chemical material</x:v>
      </x:c>
      <x:c r="D298" s="4" t="str">
        <x:f>IFERROR(INDEX('Material routes'!$G$6:$G$1505,MATCH(U298,'Material routes'!$A$6:$A$1505,0)),"MISSING ID")</x:f>
        <x:v>Processing agents</x:v>
      </x:c>
      <x:c r="E298" s="4" t="str">
        <x:f>IFERROR(INDEX('Material routes'!$C$6:$C$1505,MATCH(U298,'Material routes'!$A$6:$A$1505,0)),"MISSING ID")</x:f>
        <x:v>Ingredient candidate</x:v>
      </x:c>
      <x:c r="F298" s="4" t="str">
        <x:f>IFERROR(INDEX('Material routes'!$E$6:$E$1505,MATCH(V298,'Material routes'!$A$6:$A$1505,0)),"MISSING ID")</x:f>
        <x:v>Compression seal collar</x:v>
      </x:c>
      <x:c r="G298" s="4" t="str">
        <x:f>IFERROR(INDEX('Material routes'!$F$6:$F$1505,MATCH(V298,'Material routes'!$A$6:$A$1505,0)),"MISSING ID")</x:f>
        <x:v>T3</x:v>
      </x:c>
      <x:c r="H298" s="4" t="str">
        <x:f>IFERROR(INDEX('Material routes'!$H$6:$H$1505,MATCH(V298,'Material routes'!$A$6:$A$1505,0)),"MISSING ID")</x:f>
        <x:v>Container part</x:v>
      </x:c>
      <x:c r="I298" s="4" t="str">
        <x:f>IFERROR(INDEX('Material routes'!$G$6:$G$1505,MATCH(V298,'Material routes'!$A$6:$A$1505,0)),"MISSING ID")</x:f>
        <x:v>Containers</x:v>
      </x:c>
      <x:c r="J298" s="4" t="str">
        <x:f>IFERROR(INDEX('Material routes'!$B$6:$B$1505,MATCH(U298,'Material routes'!$A$6:$A$1505,0)),"MISSING ID")</x:f>
        <x:v>design.review.proposal_container_seal_collar</x:v>
      </x:c>
      <x:c r="K298" s="4" t="str">
        <x:f>IFERROR(INDEX('Crafting recipes'!$C$6:$C$1005,MATCH(J298,'Crafting recipes'!$A$6:$A$1005,0)),"MISSING ID")</x:f>
        <x:v>Material refinement</x:v>
      </x:c>
      <x:c r="L298" s="4" t="str">
        <x:f>IFERROR(INDEX('Material routes'!$K$6:$K$1505,MATCH(U298,'Material routes'!$A$6:$A$1505,0)),"MISSING ID")</x:f>
        <x:v>Proposal</x:v>
      </x:c>
      <x:c r="M298" s="4" t="str">
        <x:f>IFERROR(INDEX('Material routes'!$M$6:$M$1505,MATCH(U298,'Material routes'!$A$6:$A$1505,0)),"MISSING ID")</x:f>
        <x:v>Partial proposal</x:v>
      </x:c>
      <x:c r="N298" s="4" t="str">
        <x:f>IF(IFERROR(INDEX('Material routes'!$I$6:$I$1005,MATCH(U298,'Material routes'!$A$6:$A$1005,0)),"MISSING ID")=0,"",IFERROR(INDEX('Material routes'!$I$6:$I$1005,MATCH(U298,'Material routes'!$A$6:$A$1005,0)),"MISSING ID"))</x:f>
      </x:c>
      <x:c r="O298" s="4" t="str">
        <x:f>IFERROR(INDEX('Material routes'!$J$6:$J$1505,MATCH(U298,'Material routes'!$A$6:$A$1505,0)),"MISSING ID")</x:f>
        <x:v>Unspecified</x:v>
      </x:c>
      <x:c r="P298" s="4" t="str">
        <x:f>IF(IFERROR(INDEX('Material routes'!$I$6:$I$1005,MATCH(V298,'Material routes'!$A$6:$A$1005,0)),"MISSING ID")=0,"",IFERROR(INDEX('Material routes'!$I$6:$I$1005,MATCH(V298,'Material routes'!$A$6:$A$1005,0)),"MISSING ID"))</x:f>
      </x:c>
      <x:c r="Q298" s="4" t="str">
        <x:f>IFERROR(INDEX('Material routes'!$J$6:$J$1505,MATCH(V298,'Material routes'!$A$6:$A$1505,0)),"MISSING ID")</x:f>
        <x:v>Unspecified</x:v>
      </x:c>
      <x:c r="R298" s="4" t="str">
        <x:f>IF(L298="Withheld","Withheld premise",IF(E298="Tool candidate","Reusable prerequisite",IF(K298="Raw entry preparation","Entry-resource preparation",IF(G298="Not applicable",IF(IFERROR(INDEX('Items'!$AI$6:$AI$1005,MATCH(T298,'Items'!$A$6:$A$1005,0)),"MISSING ID")="Finished item","Finished endpoint",IF(IFERROR(INDEX('Items'!$AI$6:$AI$1005,MATCH(T298,'Items'!$A$6:$A$1005,0)),"MISSING ID")="Currency","Currency / no refinement tier","Recovered output / tier not applicable")),IF(OR(IFERROR(INDEX('Crafting recipes'!$H$6:$H$1005,MATCH(J298,'Crafting recipes'!$A$6:$A$1005,0)),"MISSING ID")="Unassigned",G298="Unassigned"),"Tier unresolved",IF(IFERROR(VALUE(RIGHT(G298,1))-VALUE(RIGHT(IFERROR(INDEX('Crafting recipes'!$H$6:$H$1005,MATCH(J298,'Crafting recipes'!$A$6:$A$1005,0)),"MISSING ID"),1)),0)=1,IF(B298=IFERROR(INDEX('Crafting recipes'!$H$6:$H$1005,MATCH(J298,'Crafting recipes'!$A$6:$A$1005,0)),"MISSING ID"),"Advances one material tier","Lower-tier ingredient; route advances one tier"),"Needs tier review"))))))</x:f>
        <x:v>Advances one material tier</x:v>
      </x:c>
      <x:c r="S298" s="4" t="str">
        <x:f>IFERROR(INDEX('Material routes'!$D$6:$D$1505,MATCH(U298,'Material routes'!$A$6:$A$1505,0)),"MISSING ID")</x:f>
        <x:v>proposal.branch.filled_seal</x:v>
      </x:c>
      <x:c r="T298" s="4" t="str">
        <x:f>IFERROR(INDEX('Material routes'!$D$6:$D$1505,MATCH(V298,'Material routes'!$A$6:$A$1505,0)),"MISSING ID")</x:f>
        <x:v>proposal.container.seal_collar</x:v>
      </x:c>
      <x:c r="U298" s="4" t="str">
        <x:v>design.review.proposal_container_seal_collar.in.2</x:v>
      </x:c>
      <x:c r="V298" s="4" t="str">
        <x:v>design.review.proposal_container_seal_collar.out</x:v>
      </x:c>
    </x:row>
    <x:row r="299" ht="115" customHeight="1">
      <x:c r="A299" s="4" t="str">
        <x:f>IFERROR(INDEX('Material routes'!$E$6:$E$1505,MATCH(U299,'Material routes'!$A$6:$A$1505,0)),"MISSING ID")</x:f>
        <x:v>Steel stock</x:v>
      </x:c>
      <x:c r="B299" s="4" t="str">
        <x:f>IFERROR(INDEX('Material routes'!$F$6:$F$1505,MATCH(U299,'Material routes'!$A$6:$A$1505,0)),"MISSING ID")</x:f>
        <x:v>T2</x:v>
      </x:c>
      <x:c r="C299" s="4" t="str">
        <x:f>IFERROR(INDEX('Material routes'!$H$6:$H$1505,MATCH(U299,'Material routes'!$A$6:$A$1505,0)),"MISSING ID")</x:f>
        <x:v>Processed material</x:v>
      </x:c>
      <x:c r="D299" s="4" t="str">
        <x:f>IFERROR(INDEX('Material routes'!$G$6:$G$1505,MATCH(U299,'Material routes'!$A$6:$A$1505,0)),"MISSING ID")</x:f>
        <x:v>Manufactured stock</x:v>
      </x:c>
      <x:c r="E299" s="4" t="str">
        <x:f>IFERROR(INDEX('Material routes'!$C$6:$C$1505,MATCH(U299,'Material routes'!$A$6:$A$1505,0)),"MISSING ID")</x:f>
        <x:v>Ingredient candidate</x:v>
      </x:c>
      <x:c r="F299" s="4" t="str">
        <x:f>IFERROR(INDEX('Material routes'!$E$6:$E$1505,MATCH(V299,'Material routes'!$A$6:$A$1505,0)),"MISSING ID")</x:f>
        <x:v>Canister body blank</x:v>
      </x:c>
      <x:c r="G299" s="4" t="str">
        <x:f>IFERROR(INDEX('Material routes'!$F$6:$F$1505,MATCH(V299,'Material routes'!$A$6:$A$1505,0)),"MISSING ID")</x:f>
        <x:v>T3</x:v>
      </x:c>
      <x:c r="H299" s="4" t="str">
        <x:f>IFERROR(INDEX('Material routes'!$H$6:$H$1505,MATCH(V299,'Material routes'!$A$6:$A$1505,0)),"MISSING ID")</x:f>
        <x:v>Container part</x:v>
      </x:c>
      <x:c r="I299" s="4" t="str">
        <x:f>IFERROR(INDEX('Material routes'!$G$6:$G$1505,MATCH(V299,'Material routes'!$A$6:$A$1505,0)),"MISSING ID")</x:f>
        <x:v>Crafting components</x:v>
      </x:c>
      <x:c r="J299" s="4" t="str">
        <x:f>IFERROR(INDEX('Material routes'!$B$6:$B$1505,MATCH(U299,'Material routes'!$A$6:$A$1505,0)),"MISSING ID")</x:f>
        <x:v>design.review.proposal_canister_body_blank</x:v>
      </x:c>
      <x:c r="K299" s="4" t="str">
        <x:f>IFERROR(INDEX('Crafting recipes'!$C$6:$C$1005,MATCH(J299,'Crafting recipes'!$A$6:$A$1005,0)),"MISSING ID")</x:f>
        <x:v>Material refinement</x:v>
      </x:c>
      <x:c r="L299" s="4" t="str">
        <x:f>IFERROR(INDEX('Material routes'!$K$6:$K$1505,MATCH(U299,'Material routes'!$A$6:$A$1505,0)),"MISSING ID")</x:f>
        <x:v>Proposal</x:v>
      </x:c>
      <x:c r="M299" s="4" t="str">
        <x:f>IFERROR(INDEX('Material routes'!$M$6:$M$1505,MATCH(U299,'Material routes'!$A$6:$A$1505,0)),"MISSING ID")</x:f>
        <x:v>Partial proposal</x:v>
      </x:c>
      <x:c r="N299" s="4" t="str">
        <x:f>IF(IFERROR(INDEX('Material routes'!$I$6:$I$1005,MATCH(U299,'Material routes'!$A$6:$A$1005,0)),"MISSING ID")=0,"",IFERROR(INDEX('Material routes'!$I$6:$I$1005,MATCH(U299,'Material routes'!$A$6:$A$1005,0)),"MISSING ID"))</x:f>
      </x:c>
      <x:c r="O299" s="4" t="str">
        <x:f>IFERROR(INDEX('Material routes'!$J$6:$J$1505,MATCH(U299,'Material routes'!$A$6:$A$1505,0)),"MISSING ID")</x:f>
        <x:v>Unspecified</x:v>
      </x:c>
      <x:c r="P299" s="4" t="str">
        <x:f>IF(IFERROR(INDEX('Material routes'!$I$6:$I$1005,MATCH(V299,'Material routes'!$A$6:$A$1005,0)),"MISSING ID")=0,"",IFERROR(INDEX('Material routes'!$I$6:$I$1005,MATCH(V299,'Material routes'!$A$6:$A$1005,0)),"MISSING ID"))</x:f>
      </x:c>
      <x:c r="Q299" s="4" t="str">
        <x:f>IFERROR(INDEX('Material routes'!$J$6:$J$1505,MATCH(V299,'Material routes'!$A$6:$A$1505,0)),"MISSING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routes'!$D$6:$D$1505,MATCH(U299,'Material routes'!$A$6:$A$1505,0)),"MISSING ID")</x:f>
        <x:v>author.metallurgy.steel_stock</x:v>
      </x:c>
      <x:c r="T299" s="4" t="str">
        <x:f>IFERROR(INDEX('Material routes'!$D$6:$D$1505,MATCH(V299,'Material routes'!$A$6:$A$1505,0)),"MISSING ID")</x:f>
        <x:v>proposal.canister.body_blank</x:v>
      </x:c>
      <x:c r="U299" s="4" t="str">
        <x:v>design.review.proposal_canister_body_blank.in.1</x:v>
      </x:c>
      <x:c r="V299" s="4" t="str">
        <x:v>design.review.proposal_canister_body_blank.out</x:v>
      </x:c>
    </x:row>
    <x:row r="300" ht="115" customHeight="1">
      <x:c r="A300" s="4" t="str">
        <x:f>IFERROR(INDEX('Material routes'!$E$6:$E$1505,MATCH(U300,'Material routes'!$A$6:$A$1505,0)),"MISSING ID")</x:f>
        <x:v>Filled faunal seal compound</x:v>
      </x:c>
      <x:c r="B300" s="4" t="str">
        <x:f>IFERROR(INDEX('Material routes'!$F$6:$F$1505,MATCH(U300,'Material routes'!$A$6:$A$1505,0)),"MISSING ID")</x:f>
        <x:v>T2</x:v>
      </x:c>
      <x:c r="C300" s="4" t="str">
        <x:f>IFERROR(INDEX('Material routes'!$H$6:$H$1505,MATCH(U300,'Material routes'!$A$6:$A$1505,0)),"MISSING ID")</x:f>
        <x:v>Chemical material</x:v>
      </x:c>
      <x:c r="D300" s="4" t="str">
        <x:f>IFERROR(INDEX('Material routes'!$G$6:$G$1505,MATCH(U300,'Material routes'!$A$6:$A$1505,0)),"MISSING ID")</x:f>
        <x:v>Processing agents</x:v>
      </x:c>
      <x:c r="E300" s="4" t="str">
        <x:f>IFERROR(INDEX('Material routes'!$C$6:$C$1505,MATCH(U300,'Material routes'!$A$6:$A$1505,0)),"MISSING ID")</x:f>
        <x:v>Ingredient candidate</x:v>
      </x:c>
      <x:c r="F300" s="4" t="str">
        <x:f>IFERROR(INDEX('Material routes'!$E$6:$E$1505,MATCH(V300,'Material routes'!$A$6:$A$1505,0)),"MISSING ID")</x:f>
        <x:v>Replacement seal ring</x:v>
      </x:c>
      <x:c r="G300" s="4" t="str">
        <x:f>IFERROR(INDEX('Material routes'!$F$6:$F$1505,MATCH(V300,'Material routes'!$A$6:$A$1505,0)),"MISSING ID")</x:f>
        <x:v>T3</x:v>
      </x:c>
      <x:c r="H300" s="4" t="str">
        <x:f>IFERROR(INDEX('Material routes'!$H$6:$H$1505,MATCH(V300,'Material routes'!$A$6:$A$1505,0)),"MISSING ID")</x:f>
        <x:v>Container part</x:v>
      </x:c>
      <x:c r="I300" s="4" t="str">
        <x:f>IFERROR(INDEX('Material routes'!$G$6:$G$1505,MATCH(V300,'Material routes'!$A$6:$A$1505,0)),"MISSING ID")</x:f>
        <x:v>Crafting components</x:v>
      </x:c>
      <x:c r="J300" s="4" t="str">
        <x:f>IFERROR(INDEX('Material routes'!$B$6:$B$1505,MATCH(U300,'Material routes'!$A$6:$A$1505,0)),"MISSING ID")</x:f>
        <x:v>design.review.proposal_canister_seal_ring</x:v>
      </x:c>
      <x:c r="K300" s="4" t="str">
        <x:f>IFERROR(INDEX('Crafting recipes'!$C$6:$C$1005,MATCH(J300,'Crafting recipes'!$A$6:$A$1005,0)),"MISSING ID")</x:f>
        <x:v>Material refinement</x:v>
      </x:c>
      <x:c r="L300" s="4" t="str">
        <x:f>IFERROR(INDEX('Material routes'!$K$6:$K$1505,MATCH(U300,'Material routes'!$A$6:$A$1505,0)),"MISSING ID")</x:f>
        <x:v>Proposal</x:v>
      </x:c>
      <x:c r="M300" s="4" t="str">
        <x:f>IFERROR(INDEX('Material routes'!$M$6:$M$1505,MATCH(U300,'Material routes'!$A$6:$A$1505,0)),"MISSING ID")</x:f>
        <x:v>Partial proposal</x:v>
      </x:c>
      <x:c r="N300" s="4" t="str">
        <x:f>IF(IFERROR(INDEX('Material routes'!$I$6:$I$1005,MATCH(U300,'Material routes'!$A$6:$A$1005,0)),"MISSING ID")=0,"",IFERROR(INDEX('Material routes'!$I$6:$I$1005,MATCH(U300,'Material routes'!$A$6:$A$1005,0)),"MISSING ID"))</x:f>
      </x:c>
      <x:c r="O300" s="4" t="str">
        <x:f>IFERROR(INDEX('Material routes'!$J$6:$J$1505,MATCH(U300,'Material routes'!$A$6:$A$1505,0)),"MISSING ID")</x:f>
        <x:v>Unspecified</x:v>
      </x:c>
      <x:c r="P300" s="4" t="str">
        <x:f>IF(IFERROR(INDEX('Material routes'!$I$6:$I$1005,MATCH(V300,'Material routes'!$A$6:$A$1005,0)),"MISSING ID")=0,"",IFERROR(INDEX('Material routes'!$I$6:$I$1005,MATCH(V300,'Material routes'!$A$6:$A$1005,0)),"MISSING ID"))</x:f>
      </x:c>
      <x:c r="Q300" s="4" t="str">
        <x:f>IFERROR(INDEX('Material routes'!$J$6:$J$1505,MATCH(V300,'Material routes'!$A$6:$A$1505,0)),"MISSING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routes'!$D$6:$D$1505,MATCH(U300,'Material routes'!$A$6:$A$1505,0)),"MISSING ID")</x:f>
        <x:v>proposal.branch.filled_seal</x:v>
      </x:c>
      <x:c r="T300" s="4" t="str">
        <x:f>IFERROR(INDEX('Material routes'!$D$6:$D$1505,MATCH(V300,'Material routes'!$A$6:$A$1505,0)),"MISSING ID")</x:f>
        <x:v>proposal.canister.seal_ring</x:v>
      </x:c>
      <x:c r="U300" s="4" t="str">
        <x:v>design.review.proposal_canister_seal_ring.in.1</x:v>
      </x:c>
      <x:c r="V300" s="4" t="str">
        <x:v>design.review.proposal_canister_seal_ring.out</x:v>
      </x:c>
    </x:row>
    <x:row r="301" ht="115" customHeight="1">
      <x:c r="A301" s="4" t="str">
        <x:f>IFERROR(INDEX('Material routes'!$E$6:$E$1505,MATCH(U301,'Material routes'!$A$6:$A$1505,0)),"MISSING ID")</x:f>
        <x:v>Flexible membrane-bonding compound</x:v>
      </x:c>
      <x:c r="B301" s="4" t="str">
        <x:f>IFERROR(INDEX('Material routes'!$F$6:$F$1505,MATCH(U301,'Material routes'!$A$6:$A$1505,0)),"MISSING ID")</x:f>
        <x:v>T2</x:v>
      </x:c>
      <x:c r="C301" s="4" t="str">
        <x:f>IFERROR(INDEX('Material routes'!$H$6:$H$1505,MATCH(U301,'Material routes'!$A$6:$A$1505,0)),"MISSING ID")</x:f>
        <x:v>Chemical material</x:v>
      </x:c>
      <x:c r="D301" s="4" t="str">
        <x:f>IFERROR(INDEX('Material routes'!$G$6:$G$1505,MATCH(U301,'Material routes'!$A$6:$A$1505,0)),"MISSING ID")</x:f>
        <x:v>Processing agents</x:v>
      </x:c>
      <x:c r="E301" s="4" t="str">
        <x:f>IFERROR(INDEX('Material routes'!$C$6:$C$1505,MATCH(U301,'Material routes'!$A$6:$A$1505,0)),"MISSING ID")</x:f>
        <x:v>Ingredient candidate</x:v>
      </x:c>
      <x:c r="F301" s="4" t="str">
        <x:f>IFERROR(INDEX('Material routes'!$E$6:$E$1505,MATCH(V301,'Material routes'!$A$6:$A$1505,0)),"MISSING ID")</x:f>
        <x:v>Replacement seal ring</x:v>
      </x:c>
      <x:c r="G301" s="4" t="str">
        <x:f>IFERROR(INDEX('Material routes'!$F$6:$F$1505,MATCH(V301,'Material routes'!$A$6:$A$1505,0)),"MISSING ID")</x:f>
        <x:v>T3</x:v>
      </x:c>
      <x:c r="H301" s="4" t="str">
        <x:f>IFERROR(INDEX('Material routes'!$H$6:$H$1505,MATCH(V301,'Material routes'!$A$6:$A$1505,0)),"MISSING ID")</x:f>
        <x:v>Container part</x:v>
      </x:c>
      <x:c r="I301" s="4" t="str">
        <x:f>IFERROR(INDEX('Material routes'!$G$6:$G$1505,MATCH(V301,'Material routes'!$A$6:$A$1505,0)),"MISSING ID")</x:f>
        <x:v>Crafting components</x:v>
      </x:c>
      <x:c r="J301" s="4" t="str">
        <x:f>IFERROR(INDEX('Material routes'!$B$6:$B$1505,MATCH(U301,'Material routes'!$A$6:$A$1505,0)),"MISSING ID")</x:f>
        <x:v>design.review.proposal_canister_seal_ring</x:v>
      </x:c>
      <x:c r="K301" s="4" t="str">
        <x:f>IFERROR(INDEX('Crafting recipes'!$C$6:$C$1005,MATCH(J301,'Crafting recipes'!$A$6:$A$1005,0)),"MISSING ID")</x:f>
        <x:v>Material refinement</x:v>
      </x:c>
      <x:c r="L301" s="4" t="str">
        <x:f>IFERROR(INDEX('Material routes'!$K$6:$K$1505,MATCH(U301,'Material routes'!$A$6:$A$1505,0)),"MISSING ID")</x:f>
        <x:v>Proposal</x:v>
      </x:c>
      <x:c r="M301" s="4" t="str">
        <x:f>IFERROR(INDEX('Material routes'!$M$6:$M$1505,MATCH(U301,'Material routes'!$A$6:$A$1505,0)),"MISSING ID")</x:f>
        <x:v>Partial proposal</x:v>
      </x:c>
      <x:c r="N301" s="4" t="str">
        <x:f>IF(IFERROR(INDEX('Material routes'!$I$6:$I$1005,MATCH(U301,'Material routes'!$A$6:$A$1005,0)),"MISSING ID")=0,"",IFERROR(INDEX('Material routes'!$I$6:$I$1005,MATCH(U301,'Material routes'!$A$6:$A$1005,0)),"MISSING ID"))</x:f>
      </x:c>
      <x:c r="O301" s="4" t="str">
        <x:f>IFERROR(INDEX('Material routes'!$J$6:$J$1505,MATCH(U301,'Material routes'!$A$6:$A$1505,0)),"MISSING ID")</x:f>
        <x:v>Unspecified</x:v>
      </x:c>
      <x:c r="P301" s="4" t="str">
        <x:f>IF(IFERROR(INDEX('Material routes'!$I$6:$I$1005,MATCH(V301,'Material routes'!$A$6:$A$1005,0)),"MISSING ID")=0,"",IFERROR(INDEX('Material routes'!$I$6:$I$1005,MATCH(V301,'Material routes'!$A$6:$A$1005,0)),"MISSING ID"))</x:f>
      </x:c>
      <x:c r="Q301" s="4" t="str">
        <x:f>IFERROR(INDEX('Material routes'!$J$6:$J$1505,MATCH(V301,'Material routes'!$A$6:$A$1505,0)),"MISSING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routes'!$D$6:$D$1505,MATCH(U301,'Material routes'!$A$6:$A$1505,0)),"MISSING ID")</x:f>
        <x:v>proposal.branch.flex_bond</x:v>
      </x:c>
      <x:c r="T301" s="4" t="str">
        <x:f>IFERROR(INDEX('Material routes'!$D$6:$D$1505,MATCH(V301,'Material routes'!$A$6:$A$1505,0)),"MISSING ID")</x:f>
        <x:v>proposal.canister.seal_ring</x:v>
      </x:c>
      <x:c r="U301" s="4" t="str">
        <x:v>design.review.proposal_canister_seal_ring.in.2</x:v>
      </x:c>
      <x:c r="V301" s="4" t="str">
        <x:v>design.review.proposal_canister_seal_ring.out</x:v>
      </x:c>
    </x:row>
    <x:row r="302" ht="115" customHeight="1">
      <x:c r="A302" s="4" t="str">
        <x:f>IFERROR(INDEX('Material routes'!$E$6:$E$1505,MATCH(U302,'Material routes'!$A$6:$A$1505,0)),"MISSING ID")</x:f>
        <x:v>Steel stock</x:v>
      </x:c>
      <x:c r="B302" s="4" t="str">
        <x:f>IFERROR(INDEX('Material routes'!$F$6:$F$1505,MATCH(U302,'Material routes'!$A$6:$A$1505,0)),"MISSING ID")</x:f>
        <x:v>T2</x:v>
      </x:c>
      <x:c r="C302" s="4" t="str">
        <x:f>IFERROR(INDEX('Material routes'!$H$6:$H$1505,MATCH(U302,'Material routes'!$A$6:$A$1505,0)),"MISSING ID")</x:f>
        <x:v>Processed material</x:v>
      </x:c>
      <x:c r="D302" s="4" t="str">
        <x:f>IFERROR(INDEX('Material routes'!$G$6:$G$1505,MATCH(U302,'Material routes'!$A$6:$A$1505,0)),"MISSING ID")</x:f>
        <x:v>Manufactured stock</x:v>
      </x:c>
      <x:c r="E302" s="4" t="str">
        <x:f>IFERROR(INDEX('Material routes'!$C$6:$C$1505,MATCH(U302,'Material routes'!$A$6:$A$1505,0)),"MISSING ID")</x:f>
        <x:v>Ingredient candidate</x:v>
      </x:c>
      <x:c r="F302" s="4" t="str">
        <x:f>IFERROR(INDEX('Material routes'!$E$6:$E$1505,MATCH(V302,'Material routes'!$A$6:$A$1505,0)),"MISSING ID")</x:f>
        <x:v>Fitted seal seat</x:v>
      </x:c>
      <x:c r="G302" s="4" t="str">
        <x:f>IFERROR(INDEX('Material routes'!$F$6:$F$1505,MATCH(V302,'Material routes'!$A$6:$A$1505,0)),"MISSING ID")</x:f>
        <x:v>T3</x:v>
      </x:c>
      <x:c r="H302" s="4" t="str">
        <x:f>IFERROR(INDEX('Material routes'!$H$6:$H$1505,MATCH(V302,'Material routes'!$A$6:$A$1505,0)),"MISSING ID")</x:f>
        <x:v>Container part</x:v>
      </x:c>
      <x:c r="I302" s="4" t="str">
        <x:f>IFERROR(INDEX('Material routes'!$G$6:$G$1505,MATCH(V302,'Material routes'!$A$6:$A$1505,0)),"MISSING ID")</x:f>
        <x:v>Crafting components</x:v>
      </x:c>
      <x:c r="J302" s="4" t="str">
        <x:f>IFERROR(INDEX('Material routes'!$B$6:$B$1505,MATCH(U302,'Material routes'!$A$6:$A$1505,0)),"MISSING ID")</x:f>
        <x:v>design.review.proposal_canister_seal_seat</x:v>
      </x:c>
      <x:c r="K302" s="4" t="str">
        <x:f>IFERROR(INDEX('Crafting recipes'!$C$6:$C$1005,MATCH(J302,'Crafting recipes'!$A$6:$A$1005,0)),"MISSING ID")</x:f>
        <x:v>Material refinement</x:v>
      </x:c>
      <x:c r="L302" s="4" t="str">
        <x:f>IFERROR(INDEX('Material routes'!$K$6:$K$1505,MATCH(U302,'Material routes'!$A$6:$A$1505,0)),"MISSING ID")</x:f>
        <x:v>Proposal</x:v>
      </x:c>
      <x:c r="M302" s="4" t="str">
        <x:f>IFERROR(INDEX('Material routes'!$M$6:$M$1505,MATCH(U302,'Material routes'!$A$6:$A$1505,0)),"MISSING ID")</x:f>
        <x:v>Partial proposal</x:v>
      </x:c>
      <x:c r="N302" s="4" t="str">
        <x:f>IF(IFERROR(INDEX('Material routes'!$I$6:$I$1005,MATCH(U302,'Material routes'!$A$6:$A$1005,0)),"MISSING ID")=0,"",IFERROR(INDEX('Material routes'!$I$6:$I$1005,MATCH(U302,'Material routes'!$A$6:$A$1005,0)),"MISSING ID"))</x:f>
      </x:c>
      <x:c r="O302" s="4" t="str">
        <x:f>IFERROR(INDEX('Material routes'!$J$6:$J$1505,MATCH(U302,'Material routes'!$A$6:$A$1505,0)),"MISSING ID")</x:f>
        <x:v>Unspecified</x:v>
      </x:c>
      <x:c r="P302" s="4" t="str">
        <x:f>IF(IFERROR(INDEX('Material routes'!$I$6:$I$1005,MATCH(V302,'Material routes'!$A$6:$A$1005,0)),"MISSING ID")=0,"",IFERROR(INDEX('Material routes'!$I$6:$I$1005,MATCH(V302,'Material routes'!$A$6:$A$1005,0)),"MISSING ID"))</x:f>
      </x:c>
      <x:c r="Q302" s="4" t="str">
        <x:f>IFERROR(INDEX('Material routes'!$J$6:$J$1505,MATCH(V302,'Material routes'!$A$6:$A$1505,0)),"MISSING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routes'!$D$6:$D$1505,MATCH(U302,'Material routes'!$A$6:$A$1505,0)),"MISSING ID")</x:f>
        <x:v>author.metallurgy.steel_stock</x:v>
      </x:c>
      <x:c r="T302" s="4" t="str">
        <x:f>IFERROR(INDEX('Material routes'!$D$6:$D$1505,MATCH(V302,'Material routes'!$A$6:$A$1505,0)),"MISSING ID")</x:f>
        <x:v>proposal.canister.seal_seat</x:v>
      </x:c>
      <x:c r="U302" s="4" t="str">
        <x:v>design.review.proposal_canister_seal_seat.in.1</x:v>
      </x:c>
      <x:c r="V302" s="4" t="str">
        <x:v>design.review.proposal_canister_seal_seat.out</x:v>
      </x:c>
    </x:row>
    <x:row r="303" ht="115" customHeight="1">
      <x:c r="A303" s="4" t="str">
        <x:f>IFERROR(INDEX('Material routes'!$E$6:$E$1505,MATCH(U303,'Material routes'!$A$6:$A$1505,0)),"MISSING ID")</x:f>
        <x:v>Prepared bronze bearing stock</x:v>
      </x:c>
      <x:c r="B303" s="4" t="str">
        <x:f>IFERROR(INDEX('Material routes'!$F$6:$F$1505,MATCH(U303,'Material routes'!$A$6:$A$1505,0)),"MISSING ID")</x:f>
        <x:v>T2</x:v>
      </x:c>
      <x:c r="C303" s="4" t="str">
        <x:f>IFERROR(INDEX('Material routes'!$H$6:$H$1505,MATCH(U303,'Material routes'!$A$6:$A$1505,0)),"MISSING ID")</x:f>
        <x:v>Processed material</x:v>
      </x:c>
      <x:c r="D303" s="4" t="str">
        <x:f>IFERROR(INDEX('Material routes'!$G$6:$G$1505,MATCH(U303,'Material routes'!$A$6:$A$1505,0)),"MISSING ID")</x:f>
        <x:v>Manufactured stock</x:v>
      </x:c>
      <x:c r="E303" s="4" t="str">
        <x:f>IFERROR(INDEX('Material routes'!$C$6:$C$1505,MATCH(U303,'Material routes'!$A$6:$A$1505,0)),"MISSING ID")</x:f>
        <x:v>Ingredient candidate</x:v>
      </x:c>
      <x:c r="F303" s="4" t="str">
        <x:f>IFERROR(INDEX('Material routes'!$E$6:$E$1505,MATCH(V303,'Material routes'!$A$6:$A$1505,0)),"MISSING ID")</x:f>
        <x:v>Fitted seal seat</x:v>
      </x:c>
      <x:c r="G303" s="4" t="str">
        <x:f>IFERROR(INDEX('Material routes'!$F$6:$F$1505,MATCH(V303,'Material routes'!$A$6:$A$1505,0)),"MISSING ID")</x:f>
        <x:v>T3</x:v>
      </x:c>
      <x:c r="H303" s="4" t="str">
        <x:f>IFERROR(INDEX('Material routes'!$H$6:$H$1505,MATCH(V303,'Material routes'!$A$6:$A$1505,0)),"MISSING ID")</x:f>
        <x:v>Container part</x:v>
      </x:c>
      <x:c r="I303" s="4" t="str">
        <x:f>IFERROR(INDEX('Material routes'!$G$6:$G$1505,MATCH(V303,'Material routes'!$A$6:$A$1505,0)),"MISSING ID")</x:f>
        <x:v>Crafting components</x:v>
      </x:c>
      <x:c r="J303" s="4" t="str">
        <x:f>IFERROR(INDEX('Material routes'!$B$6:$B$1505,MATCH(U303,'Material routes'!$A$6:$A$1505,0)),"MISSING ID")</x:f>
        <x:v>design.review.proposal_canister_seal_seat</x:v>
      </x:c>
      <x:c r="K303" s="4" t="str">
        <x:f>IFERROR(INDEX('Crafting recipes'!$C$6:$C$1005,MATCH(J303,'Crafting recipes'!$A$6:$A$1005,0)),"MISSING ID")</x:f>
        <x:v>Material refinement</x:v>
      </x:c>
      <x:c r="L303" s="4" t="str">
        <x:f>IFERROR(INDEX('Material routes'!$K$6:$K$1505,MATCH(U303,'Material routes'!$A$6:$A$1505,0)),"MISSING ID")</x:f>
        <x:v>Proposal</x:v>
      </x:c>
      <x:c r="M303" s="4" t="str">
        <x:f>IFERROR(INDEX('Material routes'!$M$6:$M$1505,MATCH(U303,'Material routes'!$A$6:$A$1505,0)),"MISSING ID")</x:f>
        <x:v>Partial proposal</x:v>
      </x:c>
      <x:c r="N303" s="4" t="str">
        <x:f>IF(IFERROR(INDEX('Material routes'!$I$6:$I$1005,MATCH(U303,'Material routes'!$A$6:$A$1005,0)),"MISSING ID")=0,"",IFERROR(INDEX('Material routes'!$I$6:$I$1005,MATCH(U303,'Material routes'!$A$6:$A$1005,0)),"MISSING ID"))</x:f>
      </x:c>
      <x:c r="O303" s="4" t="str">
        <x:f>IFERROR(INDEX('Material routes'!$J$6:$J$1505,MATCH(U303,'Material routes'!$A$6:$A$1505,0)),"MISSING ID")</x:f>
        <x:v>Unspecified</x:v>
      </x:c>
      <x:c r="P303" s="4" t="str">
        <x:f>IF(IFERROR(INDEX('Material routes'!$I$6:$I$1005,MATCH(V303,'Material routes'!$A$6:$A$1005,0)),"MISSING ID")=0,"",IFERROR(INDEX('Material routes'!$I$6:$I$1005,MATCH(V303,'Material routes'!$A$6:$A$1005,0)),"MISSING ID"))</x:f>
      </x:c>
      <x:c r="Q303" s="4" t="str">
        <x:f>IFERROR(INDEX('Material routes'!$J$6:$J$1505,MATCH(V303,'Material routes'!$A$6:$A$1505,0)),"MISSING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routes'!$D$6:$D$1505,MATCH(U303,'Material routes'!$A$6:$A$1505,0)),"MISSING ID")</x:f>
        <x:v>proposal.branch.bearing_bronze</x:v>
      </x:c>
      <x:c r="T303" s="4" t="str">
        <x:f>IFERROR(INDEX('Material routes'!$D$6:$D$1505,MATCH(V303,'Material routes'!$A$6:$A$1505,0)),"MISSING ID")</x:f>
        <x:v>proposal.canister.seal_seat</x:v>
      </x:c>
      <x:c r="U303" s="4" t="str">
        <x:v>design.review.proposal_canister_seal_seat.in.2</x:v>
      </x:c>
      <x:c r="V303" s="4" t="str">
        <x:v>design.review.proposal_canister_seal_seat.out</x:v>
      </x:c>
    </x:row>
    <x:row r="304" ht="115" customHeight="1">
      <x:c r="A304" s="4" t="str">
        <x:f>IFERROR(INDEX('Material routes'!$E$6:$E$1505,MATCH(U304,'Material routes'!$A$6:$A$1505,0)),"MISSING ID")</x:f>
        <x:v>Drawn steel tube stock</x:v>
      </x:c>
      <x:c r="B304" s="4" t="str">
        <x:f>IFERROR(INDEX('Material routes'!$F$6:$F$1505,MATCH(U304,'Material routes'!$A$6:$A$1505,0)),"MISSING ID")</x:f>
        <x:v>T3</x:v>
      </x:c>
      <x:c r="C304" s="4" t="str">
        <x:f>IFERROR(INDEX('Material routes'!$H$6:$H$1505,MATCH(U304,'Material routes'!$A$6:$A$1505,0)),"MISSING ID")</x:f>
        <x:v>Processed material</x:v>
      </x:c>
      <x:c r="D304" s="4" t="str">
        <x:f>IFERROR(INDEX('Material routes'!$G$6:$G$1505,MATCH(U304,'Material routes'!$A$6:$A$1505,0)),"MISSING ID")</x:f>
        <x:v>Manufactured stock</x:v>
      </x:c>
      <x:c r="E304" s="4" t="str">
        <x:f>IFERROR(INDEX('Material routes'!$C$6:$C$1505,MATCH(U304,'Material routes'!$A$6:$A$1505,0)),"MISSING ID")</x:f>
        <x:v>Ingredient candidate</x:v>
      </x:c>
      <x:c r="F304" s="4" t="str">
        <x:f>IFERROR(INDEX('Material routes'!$E$6:$E$1505,MATCH(V304,'Material routes'!$A$6:$A$1505,0)),"MISSING ID")</x:f>
        <x:v>Feed-line section</x:v>
      </x:c>
      <x:c r="G304" s="4" t="str">
        <x:f>IFERROR(INDEX('Material routes'!$F$6:$F$1505,MATCH(V304,'Material routes'!$A$6:$A$1505,0)),"MISSING ID")</x:f>
        <x:v>T4</x:v>
      </x:c>
      <x:c r="H304" s="4" t="str">
        <x:f>IFERROR(INDEX('Material routes'!$H$6:$H$1505,MATCH(V304,'Material routes'!$A$6:$A$1505,0)),"MISSING ID")</x:f>
        <x:v>Container part</x:v>
      </x:c>
      <x:c r="I304" s="4" t="str">
        <x:f>IFERROR(INDEX('Material routes'!$G$6:$G$1505,MATCH(V304,'Material routes'!$A$6:$A$1505,0)),"MISSING ID")</x:f>
        <x:v>Crafting components</x:v>
      </x:c>
      <x:c r="J304" s="4" t="str">
        <x:f>IFERROR(INDEX('Material routes'!$B$6:$B$1505,MATCH(U304,'Material routes'!$A$6:$A$1505,0)),"MISSING ID")</x:f>
        <x:v>design.review.proposal_canister_feed_line</x:v>
      </x:c>
      <x:c r="K304" s="4" t="str">
        <x:f>IFERROR(INDEX('Crafting recipes'!$C$6:$C$1005,MATCH(J304,'Crafting recipes'!$A$6:$A$1005,0)),"MISSING ID")</x:f>
        <x:v>Material refinement</x:v>
      </x:c>
      <x:c r="L304" s="4" t="str">
        <x:f>IFERROR(INDEX('Material routes'!$K$6:$K$1505,MATCH(U304,'Material routes'!$A$6:$A$1505,0)),"MISSING ID")</x:f>
        <x:v>Proposal</x:v>
      </x:c>
      <x:c r="M304" s="4" t="str">
        <x:f>IFERROR(INDEX('Material routes'!$M$6:$M$1505,MATCH(U304,'Material routes'!$A$6:$A$1505,0)),"MISSING ID")</x:f>
        <x:v>Partial proposal</x:v>
      </x:c>
      <x:c r="N304" s="4" t="str">
        <x:f>IF(IFERROR(INDEX('Material routes'!$I$6:$I$1005,MATCH(U304,'Material routes'!$A$6:$A$1005,0)),"MISSING ID")=0,"",IFERROR(INDEX('Material routes'!$I$6:$I$1005,MATCH(U304,'Material routes'!$A$6:$A$1005,0)),"MISSING ID"))</x:f>
      </x:c>
      <x:c r="O304" s="4" t="str">
        <x:f>IFERROR(INDEX('Material routes'!$J$6:$J$1505,MATCH(U304,'Material routes'!$A$6:$A$1505,0)),"MISSING ID")</x:f>
        <x:v>Unspecified</x:v>
      </x:c>
      <x:c r="P304" s="4" t="str">
        <x:f>IF(IFERROR(INDEX('Material routes'!$I$6:$I$1005,MATCH(V304,'Material routes'!$A$6:$A$1005,0)),"MISSING ID")=0,"",IFERROR(INDEX('Material routes'!$I$6:$I$1005,MATCH(V304,'Material routes'!$A$6:$A$1005,0)),"MISSING ID"))</x:f>
      </x:c>
      <x:c r="Q304" s="4" t="str">
        <x:f>IFERROR(INDEX('Material routes'!$J$6:$J$1505,MATCH(V304,'Material routes'!$A$6:$A$1505,0)),"MISSING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routes'!$D$6:$D$1505,MATCH(U304,'Material routes'!$A$6:$A$1505,0)),"MISSING ID")</x:f>
        <x:v>proposal.t3.precision_tube</x:v>
      </x:c>
      <x:c r="T304" s="4" t="str">
        <x:f>IFERROR(INDEX('Material routes'!$D$6:$D$1505,MATCH(V304,'Material routes'!$A$6:$A$1505,0)),"MISSING ID")</x:f>
        <x:v>proposal.canister.feed_line</x:v>
      </x:c>
      <x:c r="U304" s="4" t="str">
        <x:v>design.review.proposal_canister_feed_line.in.1</x:v>
      </x:c>
      <x:c r="V304" s="4" t="str">
        <x:v>design.review.proposal_canister_feed_line.out</x:v>
      </x:c>
    </x:row>
    <x:row r="305" ht="115" customHeight="1">
      <x:c r="A305" s="4" t="str">
        <x:f>IFERROR(INDEX('Material routes'!$E$6:$E$1505,MATCH(U305,'Material routes'!$A$6:$A$1505,0)),"MISSING ID")</x:f>
        <x:v>Husk-reinforced packing stock</x:v>
      </x:c>
      <x:c r="B305" s="4" t="str">
        <x:f>IFERROR(INDEX('Material routes'!$F$6:$F$1505,MATCH(U305,'Material routes'!$A$6:$A$1505,0)),"MISSING ID")</x:f>
        <x:v>T3</x:v>
      </x:c>
      <x:c r="C305" s="4" t="str">
        <x:f>IFERROR(INDEX('Material routes'!$H$6:$H$1505,MATCH(U305,'Material routes'!$A$6:$A$1505,0)),"MISSING ID")</x:f>
        <x:v>Processed material</x:v>
      </x:c>
      <x:c r="D305" s="4" t="str">
        <x:f>IFERROR(INDEX('Material routes'!$G$6:$G$1505,MATCH(U305,'Material routes'!$A$6:$A$1505,0)),"MISSING ID")</x:f>
        <x:v>Manufactured stock</x:v>
      </x:c>
      <x:c r="E305" s="4" t="str">
        <x:f>IFERROR(INDEX('Material routes'!$C$6:$C$1505,MATCH(U305,'Material routes'!$A$6:$A$1505,0)),"MISSING ID")</x:f>
        <x:v>Ingredient candidate</x:v>
      </x:c>
      <x:c r="F305" s="4" t="str">
        <x:f>IFERROR(INDEX('Material routes'!$E$6:$E$1505,MATCH(V305,'Material routes'!$A$6:$A$1505,0)),"MISSING ID")</x:f>
        <x:v>Feed-line section</x:v>
      </x:c>
      <x:c r="G305" s="4" t="str">
        <x:f>IFERROR(INDEX('Material routes'!$F$6:$F$1505,MATCH(V305,'Material routes'!$A$6:$A$1505,0)),"MISSING ID")</x:f>
        <x:v>T4</x:v>
      </x:c>
      <x:c r="H305" s="4" t="str">
        <x:f>IFERROR(INDEX('Material routes'!$H$6:$H$1505,MATCH(V305,'Material routes'!$A$6:$A$1505,0)),"MISSING ID")</x:f>
        <x:v>Container part</x:v>
      </x:c>
      <x:c r="I305" s="4" t="str">
        <x:f>IFERROR(INDEX('Material routes'!$G$6:$G$1505,MATCH(V305,'Material routes'!$A$6:$A$1505,0)),"MISSING ID")</x:f>
        <x:v>Crafting components</x:v>
      </x:c>
      <x:c r="J305" s="4" t="str">
        <x:f>IFERROR(INDEX('Material routes'!$B$6:$B$1505,MATCH(U305,'Material routes'!$A$6:$A$1505,0)),"MISSING ID")</x:f>
        <x:v>design.review.proposal_canister_feed_line</x:v>
      </x:c>
      <x:c r="K305" s="4" t="str">
        <x:f>IFERROR(INDEX('Crafting recipes'!$C$6:$C$1005,MATCH(J305,'Crafting recipes'!$A$6:$A$1005,0)),"MISSING ID")</x:f>
        <x:v>Material refinement</x:v>
      </x:c>
      <x:c r="L305" s="4" t="str">
        <x:f>IFERROR(INDEX('Material routes'!$K$6:$K$1505,MATCH(U305,'Material routes'!$A$6:$A$1505,0)),"MISSING ID")</x:f>
        <x:v>Proposal</x:v>
      </x:c>
      <x:c r="M305" s="4" t="str">
        <x:f>IFERROR(INDEX('Material routes'!$M$6:$M$1505,MATCH(U305,'Material routes'!$A$6:$A$1505,0)),"MISSING ID")</x:f>
        <x:v>Partial proposal</x:v>
      </x:c>
      <x:c r="N305" s="4" t="str">
        <x:f>IF(IFERROR(INDEX('Material routes'!$I$6:$I$1005,MATCH(U305,'Material routes'!$A$6:$A$1005,0)),"MISSING ID")=0,"",IFERROR(INDEX('Material routes'!$I$6:$I$1005,MATCH(U305,'Material routes'!$A$6:$A$1005,0)),"MISSING ID"))</x:f>
      </x:c>
      <x:c r="O305" s="4" t="str">
        <x:f>IFERROR(INDEX('Material routes'!$J$6:$J$1505,MATCH(U305,'Material routes'!$A$6:$A$1505,0)),"MISSING ID")</x:f>
        <x:v>Unspecified</x:v>
      </x:c>
      <x:c r="P305" s="4" t="str">
        <x:f>IF(IFERROR(INDEX('Material routes'!$I$6:$I$1005,MATCH(V305,'Material routes'!$A$6:$A$1005,0)),"MISSING ID")=0,"",IFERROR(INDEX('Material routes'!$I$6:$I$1005,MATCH(V305,'Material routes'!$A$6:$A$1005,0)),"MISSING ID"))</x:f>
      </x:c>
      <x:c r="Q305" s="4" t="str">
        <x:f>IFERROR(INDEX('Material routes'!$J$6:$J$1505,MATCH(V305,'Material routes'!$A$6:$A$1505,0)),"MISSING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routes'!$D$6:$D$1505,MATCH(U305,'Material routes'!$A$6:$A$1505,0)),"MISSING ID")</x:f>
        <x:v>proposal.t3.packing_stock</x:v>
      </x:c>
      <x:c r="T305" s="4" t="str">
        <x:f>IFERROR(INDEX('Material routes'!$D$6:$D$1505,MATCH(V305,'Material routes'!$A$6:$A$1505,0)),"MISSING ID")</x:f>
        <x:v>proposal.canister.feed_line</x:v>
      </x:c>
      <x:c r="U305" s="4" t="str">
        <x:v>design.review.proposal_canister_feed_line.in.2</x:v>
      </x:c>
      <x:c r="V305" s="4" t="str">
        <x:v>design.review.proposal_canister_feed_line.out</x:v>
      </x:c>
    </x:row>
    <x:row r="306" ht="115" customHeight="1">
      <x:c r="A306" s="4" t="str">
        <x:f>IFERROR(INDEX('Material routes'!$E$6:$E$1505,MATCH(U306,'Material routes'!$A$6:$A$1505,0)),"MISSING ID")</x:f>
        <x:v>Drawn steel tube stock</x:v>
      </x:c>
      <x:c r="B306" s="4" t="str">
        <x:f>IFERROR(INDEX('Material routes'!$F$6:$F$1505,MATCH(U306,'Material routes'!$A$6:$A$1505,0)),"MISSING ID")</x:f>
        <x:v>T3</x:v>
      </x:c>
      <x:c r="C306" s="4" t="str">
        <x:f>IFERROR(INDEX('Material routes'!$H$6:$H$1505,MATCH(U306,'Material routes'!$A$6:$A$1505,0)),"MISSING ID")</x:f>
        <x:v>Processed material</x:v>
      </x:c>
      <x:c r="D306" s="4" t="str">
        <x:f>IFERROR(INDEX('Material routes'!$G$6:$G$1505,MATCH(U306,'Material routes'!$A$6:$A$1505,0)),"MISSING ID")</x:f>
        <x:v>Manufactured stock</x:v>
      </x:c>
      <x:c r="E306" s="4" t="str">
        <x:f>IFERROR(INDEX('Material routes'!$C$6:$C$1505,MATCH(U306,'Material routes'!$A$6:$A$1505,0)),"MISSING ID")</x:f>
        <x:v>Ingredient candidate</x:v>
      </x:c>
      <x:c r="F306" s="4" t="str">
        <x:f>IFERROR(INDEX('Material routes'!$E$6:$E$1505,MATCH(V306,'Material routes'!$A$6:$A$1505,0)),"MISSING ID")</x:f>
        <x:v>Feed-line coupling</x:v>
      </x:c>
      <x:c r="G306" s="4" t="str">
        <x:f>IFERROR(INDEX('Material routes'!$F$6:$F$1505,MATCH(V306,'Material routes'!$A$6:$A$1505,0)),"MISSING ID")</x:f>
        <x:v>T4</x:v>
      </x:c>
      <x:c r="H306" s="4" t="str">
        <x:f>IFERROR(INDEX('Material routes'!$H$6:$H$1505,MATCH(V306,'Material routes'!$A$6:$A$1505,0)),"MISSING ID")</x:f>
        <x:v>Container part</x:v>
      </x:c>
      <x:c r="I306" s="4" t="str">
        <x:f>IFERROR(INDEX('Material routes'!$G$6:$G$1505,MATCH(V306,'Material routes'!$A$6:$A$1505,0)),"MISSING ID")</x:f>
        <x:v>Crafting components</x:v>
      </x:c>
      <x:c r="J306" s="4" t="str">
        <x:f>IFERROR(INDEX('Material routes'!$B$6:$B$1505,MATCH(U306,'Material routes'!$A$6:$A$1505,0)),"MISSING ID")</x:f>
        <x:v>design.review.proposal_canister_coupling</x:v>
      </x:c>
      <x:c r="K306" s="4" t="str">
        <x:f>IFERROR(INDEX('Crafting recipes'!$C$6:$C$1005,MATCH(J306,'Crafting recipes'!$A$6:$A$1005,0)),"MISSING ID")</x:f>
        <x:v>Material refinement</x:v>
      </x:c>
      <x:c r="L306" s="4" t="str">
        <x:f>IFERROR(INDEX('Material routes'!$K$6:$K$1505,MATCH(U306,'Material routes'!$A$6:$A$1505,0)),"MISSING ID")</x:f>
        <x:v>Proposal</x:v>
      </x:c>
      <x:c r="M306" s="4" t="str">
        <x:f>IFERROR(INDEX('Material routes'!$M$6:$M$1505,MATCH(U306,'Material routes'!$A$6:$A$1505,0)),"MISSING ID")</x:f>
        <x:v>Partial proposal</x:v>
      </x:c>
      <x:c r="N306" s="4" t="str">
        <x:f>IF(IFERROR(INDEX('Material routes'!$I$6:$I$1005,MATCH(U306,'Material routes'!$A$6:$A$1005,0)),"MISSING ID")=0,"",IFERROR(INDEX('Material routes'!$I$6:$I$1005,MATCH(U306,'Material routes'!$A$6:$A$1005,0)),"MISSING ID"))</x:f>
      </x:c>
      <x:c r="O306" s="4" t="str">
        <x:f>IFERROR(INDEX('Material routes'!$J$6:$J$1505,MATCH(U306,'Material routes'!$A$6:$A$1505,0)),"MISSING ID")</x:f>
        <x:v>Unspecified</x:v>
      </x:c>
      <x:c r="P306" s="4" t="str">
        <x:f>IF(IFERROR(INDEX('Material routes'!$I$6:$I$1005,MATCH(V306,'Material routes'!$A$6:$A$1005,0)),"MISSING ID")=0,"",IFERROR(INDEX('Material routes'!$I$6:$I$1005,MATCH(V306,'Material routes'!$A$6:$A$1005,0)),"MISSING ID"))</x:f>
      </x:c>
      <x:c r="Q306" s="4" t="str">
        <x:f>IFERROR(INDEX('Material routes'!$J$6:$J$1505,MATCH(V306,'Material routes'!$A$6:$A$1505,0)),"MISSING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routes'!$D$6:$D$1505,MATCH(U306,'Material routes'!$A$6:$A$1505,0)),"MISSING ID")</x:f>
        <x:v>proposal.t3.precision_tube</x:v>
      </x:c>
      <x:c r="T306" s="4" t="str">
        <x:f>IFERROR(INDEX('Material routes'!$D$6:$D$1505,MATCH(V306,'Material routes'!$A$6:$A$1505,0)),"MISSING ID")</x:f>
        <x:v>proposal.canister.coupling</x:v>
      </x:c>
      <x:c r="U306" s="4" t="str">
        <x:v>design.review.proposal_canister_coupling.in.1</x:v>
      </x:c>
      <x:c r="V306" s="4" t="str">
        <x:v>design.review.proposal_canister_coupling.out</x:v>
      </x:c>
    </x:row>
    <x:row r="307" ht="115" customHeight="1">
      <x:c r="A307" s="4" t="str">
        <x:f>IFERROR(INDEX('Material routes'!$E$6:$E$1505,MATCH(U307,'Material routes'!$A$6:$A$1505,0)),"MISSING ID")</x:f>
        <x:v>Husk-reinforced packing stock</x:v>
      </x:c>
      <x:c r="B307" s="4" t="str">
        <x:f>IFERROR(INDEX('Material routes'!$F$6:$F$1505,MATCH(U307,'Material routes'!$A$6:$A$1505,0)),"MISSING ID")</x:f>
        <x:v>T3</x:v>
      </x:c>
      <x:c r="C307" s="4" t="str">
        <x:f>IFERROR(INDEX('Material routes'!$H$6:$H$1505,MATCH(U307,'Material routes'!$A$6:$A$1505,0)),"MISSING ID")</x:f>
        <x:v>Processed material</x:v>
      </x:c>
      <x:c r="D307" s="4" t="str">
        <x:f>IFERROR(INDEX('Material routes'!$G$6:$G$1505,MATCH(U307,'Material routes'!$A$6:$A$1505,0)),"MISSING ID")</x:f>
        <x:v>Manufactured stock</x:v>
      </x:c>
      <x:c r="E307" s="4" t="str">
        <x:f>IFERROR(INDEX('Material routes'!$C$6:$C$1505,MATCH(U307,'Material routes'!$A$6:$A$1505,0)),"MISSING ID")</x:f>
        <x:v>Ingredient candidate</x:v>
      </x:c>
      <x:c r="F307" s="4" t="str">
        <x:f>IFERROR(INDEX('Material routes'!$E$6:$E$1505,MATCH(V307,'Material routes'!$A$6:$A$1505,0)),"MISSING ID")</x:f>
        <x:v>Feed-line coupling</x:v>
      </x:c>
      <x:c r="G307" s="4" t="str">
        <x:f>IFERROR(INDEX('Material routes'!$F$6:$F$1505,MATCH(V307,'Material routes'!$A$6:$A$1505,0)),"MISSING ID")</x:f>
        <x:v>T4</x:v>
      </x:c>
      <x:c r="H307" s="4" t="str">
        <x:f>IFERROR(INDEX('Material routes'!$H$6:$H$1505,MATCH(V307,'Material routes'!$A$6:$A$1505,0)),"MISSING ID")</x:f>
        <x:v>Container part</x:v>
      </x:c>
      <x:c r="I307" s="4" t="str">
        <x:f>IFERROR(INDEX('Material routes'!$G$6:$G$1505,MATCH(V307,'Material routes'!$A$6:$A$1505,0)),"MISSING ID")</x:f>
        <x:v>Crafting components</x:v>
      </x:c>
      <x:c r="J307" s="4" t="str">
        <x:f>IFERROR(INDEX('Material routes'!$B$6:$B$1505,MATCH(U307,'Material routes'!$A$6:$A$1505,0)),"MISSING ID")</x:f>
        <x:v>design.review.proposal_canister_coupling</x:v>
      </x:c>
      <x:c r="K307" s="4" t="str">
        <x:f>IFERROR(INDEX('Crafting recipes'!$C$6:$C$1005,MATCH(J307,'Crafting recipes'!$A$6:$A$1005,0)),"MISSING ID")</x:f>
        <x:v>Material refinement</x:v>
      </x:c>
      <x:c r="L307" s="4" t="str">
        <x:f>IFERROR(INDEX('Material routes'!$K$6:$K$1505,MATCH(U307,'Material routes'!$A$6:$A$1505,0)),"MISSING ID")</x:f>
        <x:v>Proposal</x:v>
      </x:c>
      <x:c r="M307" s="4" t="str">
        <x:f>IFERROR(INDEX('Material routes'!$M$6:$M$1505,MATCH(U307,'Material routes'!$A$6:$A$1505,0)),"MISSING ID")</x:f>
        <x:v>Partial proposal</x:v>
      </x:c>
      <x:c r="N307" s="4" t="str">
        <x:f>IF(IFERROR(INDEX('Material routes'!$I$6:$I$1005,MATCH(U307,'Material routes'!$A$6:$A$1005,0)),"MISSING ID")=0,"",IFERROR(INDEX('Material routes'!$I$6:$I$1005,MATCH(U307,'Material routes'!$A$6:$A$1005,0)),"MISSING ID"))</x:f>
      </x:c>
      <x:c r="O307" s="4" t="str">
        <x:f>IFERROR(INDEX('Material routes'!$J$6:$J$1505,MATCH(U307,'Material routes'!$A$6:$A$1505,0)),"MISSING ID")</x:f>
        <x:v>Unspecified</x:v>
      </x:c>
      <x:c r="P307" s="4" t="str">
        <x:f>IF(IFERROR(INDEX('Material routes'!$I$6:$I$1005,MATCH(V307,'Material routes'!$A$6:$A$1005,0)),"MISSING ID")=0,"",IFERROR(INDEX('Material routes'!$I$6:$I$1005,MATCH(V307,'Material routes'!$A$6:$A$1005,0)),"MISSING ID"))</x:f>
      </x:c>
      <x:c r="Q307" s="4" t="str">
        <x:f>IFERROR(INDEX('Material routes'!$J$6:$J$1505,MATCH(V307,'Material routes'!$A$6:$A$1505,0)),"MISSING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routes'!$D$6:$D$1505,MATCH(U307,'Material routes'!$A$6:$A$1505,0)),"MISSING ID")</x:f>
        <x:v>proposal.t3.packing_stock</x:v>
      </x:c>
      <x:c r="T307" s="4" t="str">
        <x:f>IFERROR(INDEX('Material routes'!$D$6:$D$1505,MATCH(V307,'Material routes'!$A$6:$A$1505,0)),"MISSING ID")</x:f>
        <x:v>proposal.canister.coupling</x:v>
      </x:c>
      <x:c r="U307" s="4" t="str">
        <x:v>design.review.proposal_canister_coupling.in.2</x:v>
      </x:c>
      <x:c r="V307" s="4" t="str">
        <x:v>design.review.proposal_canister_coupling.out</x:v>
      </x:c>
    </x:row>
    <x:row r="308" ht="115" customHeight="1">
      <x:c r="A308" s="4" t="str">
        <x:f>IFERROR(INDEX('Material routes'!$E$6:$E$1505,MATCH(U308,'Material routes'!$A$6:$A$1505,0)),"MISSING ID")</x:f>
        <x:v>Prepared bronze bearing stock</x:v>
      </x:c>
      <x:c r="B308" s="4" t="str">
        <x:f>IFERROR(INDEX('Material routes'!$F$6:$F$1505,MATCH(U308,'Material routes'!$A$6:$A$1505,0)),"MISSING ID")</x:f>
        <x:v>T2</x:v>
      </x:c>
      <x:c r="C308" s="4" t="str">
        <x:f>IFERROR(INDEX('Material routes'!$H$6:$H$1505,MATCH(U308,'Material routes'!$A$6:$A$1505,0)),"MISSING ID")</x:f>
        <x:v>Processed material</x:v>
      </x:c>
      <x:c r="D308" s="4" t="str">
        <x:f>IFERROR(INDEX('Material routes'!$G$6:$G$1505,MATCH(U308,'Material routes'!$A$6:$A$1505,0)),"MISSING ID")</x:f>
        <x:v>Manufactured stock</x:v>
      </x:c>
      <x:c r="E308" s="4" t="str">
        <x:f>IFERROR(INDEX('Material routes'!$C$6:$C$1505,MATCH(U308,'Material routes'!$A$6:$A$1505,0)),"MISSING ID")</x:f>
        <x:v>Ingredient candidate</x:v>
      </x:c>
      <x:c r="F308" s="4" t="str">
        <x:f>IFERROR(INDEX('Material routes'!$E$6:$E$1505,MATCH(V308,'Material routes'!$A$6:$A$1505,0)),"MISSING ID")</x:f>
        <x:v>Feed-line coupling</x:v>
      </x:c>
      <x:c r="G308" s="4" t="str">
        <x:f>IFERROR(INDEX('Material routes'!$F$6:$F$1505,MATCH(V308,'Material routes'!$A$6:$A$1505,0)),"MISSING ID")</x:f>
        <x:v>T4</x:v>
      </x:c>
      <x:c r="H308" s="4" t="str">
        <x:f>IFERROR(INDEX('Material routes'!$H$6:$H$1505,MATCH(V308,'Material routes'!$A$6:$A$1505,0)),"MISSING ID")</x:f>
        <x:v>Container part</x:v>
      </x:c>
      <x:c r="I308" s="4" t="str">
        <x:f>IFERROR(INDEX('Material routes'!$G$6:$G$1505,MATCH(V308,'Material routes'!$A$6:$A$1505,0)),"MISSING ID")</x:f>
        <x:v>Crafting components</x:v>
      </x:c>
      <x:c r="J308" s="4" t="str">
        <x:f>IFERROR(INDEX('Material routes'!$B$6:$B$1505,MATCH(U308,'Material routes'!$A$6:$A$1505,0)),"MISSING ID")</x:f>
        <x:v>design.review.proposal_canister_coupling</x:v>
      </x:c>
      <x:c r="K308" s="4" t="str">
        <x:f>IFERROR(INDEX('Crafting recipes'!$C$6:$C$1005,MATCH(J308,'Crafting recipes'!$A$6:$A$1005,0)),"MISSING ID")</x:f>
        <x:v>Material refinement</x:v>
      </x:c>
      <x:c r="L308" s="4" t="str">
        <x:f>IFERROR(INDEX('Material routes'!$K$6:$K$1505,MATCH(U308,'Material routes'!$A$6:$A$1505,0)),"MISSING ID")</x:f>
        <x:v>Proposal</x:v>
      </x:c>
      <x:c r="M308" s="4" t="str">
        <x:f>IFERROR(INDEX('Material routes'!$M$6:$M$1505,MATCH(U308,'Material routes'!$A$6:$A$1505,0)),"MISSING ID")</x:f>
        <x:v>Partial proposal</x:v>
      </x:c>
      <x:c r="N308" s="4" t="str">
        <x:f>IF(IFERROR(INDEX('Material routes'!$I$6:$I$1005,MATCH(U308,'Material routes'!$A$6:$A$1005,0)),"MISSING ID")=0,"",IFERROR(INDEX('Material routes'!$I$6:$I$1005,MATCH(U308,'Material routes'!$A$6:$A$1005,0)),"MISSING ID"))</x:f>
      </x:c>
      <x:c r="O308" s="4" t="str">
        <x:f>IFERROR(INDEX('Material routes'!$J$6:$J$1505,MATCH(U308,'Material routes'!$A$6:$A$1505,0)),"MISSING ID")</x:f>
        <x:v>Unspecified</x:v>
      </x:c>
      <x:c r="P308" s="4" t="str">
        <x:f>IF(IFERROR(INDEX('Material routes'!$I$6:$I$1005,MATCH(V308,'Material routes'!$A$6:$A$1005,0)),"MISSING ID")=0,"",IFERROR(INDEX('Material routes'!$I$6:$I$1005,MATCH(V308,'Material routes'!$A$6:$A$1005,0)),"MISSING ID"))</x:f>
      </x:c>
      <x:c r="Q308" s="4" t="str">
        <x:f>IFERROR(INDEX('Material routes'!$J$6:$J$1505,MATCH(V308,'Material routes'!$A$6:$A$1505,0)),"MISSING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routes'!$D$6:$D$1505,MATCH(U308,'Material routes'!$A$6:$A$1505,0)),"MISSING ID")</x:f>
        <x:v>proposal.branch.bearing_bronze</x:v>
      </x:c>
      <x:c r="T308" s="4" t="str">
        <x:f>IFERROR(INDEX('Material routes'!$D$6:$D$1505,MATCH(V308,'Material routes'!$A$6:$A$1505,0)),"MISSING ID")</x:f>
        <x:v>proposal.canister.coupling</x:v>
      </x:c>
      <x:c r="U308" s="4" t="str">
        <x:v>design.review.proposal_canister_coupling.in.3</x:v>
      </x:c>
      <x:c r="V308" s="4" t="str">
        <x:v>design.review.proposal_canister_coupling.out</x:v>
      </x:c>
    </x:row>
    <x:row r="309" ht="115" customHeight="1">
      <x:c r="A309" s="4" t="str">
        <x:f>IFERROR(INDEX('Material routes'!$E$6:$E$1505,MATCH(U309,'Material routes'!$A$6:$A$1505,0)),"MISSING ID")</x:f>
        <x:v>Insulating ceramic blanks</x:v>
      </x:c>
      <x:c r="B309" s="4" t="str">
        <x:f>IFERROR(INDEX('Material routes'!$F$6:$F$1505,MATCH(U309,'Material routes'!$A$6:$A$1505,0)),"MISSING ID")</x:f>
        <x:v>T2</x:v>
      </x:c>
      <x:c r="C309" s="4" t="str">
        <x:f>IFERROR(INDEX('Material routes'!$H$6:$H$1505,MATCH(U309,'Material routes'!$A$6:$A$1505,0)),"MISSING ID")</x:f>
        <x:v>Processed material</x:v>
      </x:c>
      <x:c r="D309" s="4" t="str">
        <x:f>IFERROR(INDEX('Material routes'!$G$6:$G$1505,MATCH(U309,'Material routes'!$A$6:$A$1505,0)),"MISSING ID")</x:f>
        <x:v>Manufactured stock</x:v>
      </x:c>
      <x:c r="E309" s="4" t="str">
        <x:f>IFERROR(INDEX('Material routes'!$C$6:$C$1505,MATCH(U309,'Material routes'!$A$6:$A$1505,0)),"MISSING ID")</x:f>
        <x:v>Ingredient candidate</x:v>
      </x:c>
      <x:c r="F309" s="4" t="str">
        <x:f>IFERROR(INDEX('Material routes'!$E$6:$E$1505,MATCH(V309,'Material routes'!$A$6:$A$1505,0)),"MISSING ID")</x:f>
        <x:v>Canister mouthpiece interface</x:v>
      </x:c>
      <x:c r="G309" s="4" t="str">
        <x:f>IFERROR(INDEX('Material routes'!$F$6:$F$1505,MATCH(V309,'Material routes'!$A$6:$A$1505,0)),"MISSING ID")</x:f>
        <x:v>T3</x:v>
      </x:c>
      <x:c r="H309" s="4" t="str">
        <x:f>IFERROR(INDEX('Material routes'!$H$6:$H$1505,MATCH(V309,'Material routes'!$A$6:$A$1505,0)),"MISSING ID")</x:f>
        <x:v>Container part</x:v>
      </x:c>
      <x:c r="I309" s="4" t="str">
        <x:f>IFERROR(INDEX('Material routes'!$G$6:$G$1505,MATCH(V309,'Material routes'!$A$6:$A$1505,0)),"MISSING ID")</x:f>
        <x:v>Crafting components</x:v>
      </x:c>
      <x:c r="J309" s="4" t="str">
        <x:f>IFERROR(INDEX('Material routes'!$B$6:$B$1505,MATCH(U309,'Material routes'!$A$6:$A$1505,0)),"MISSING ID")</x:f>
        <x:v>design.review.proposal_canister_mouthpiece</x:v>
      </x:c>
      <x:c r="K309" s="4" t="str">
        <x:f>IFERROR(INDEX('Crafting recipes'!$C$6:$C$1005,MATCH(J309,'Crafting recipes'!$A$6:$A$1005,0)),"MISSING ID")</x:f>
        <x:v>Material refinement</x:v>
      </x:c>
      <x:c r="L309" s="4" t="str">
        <x:f>IFERROR(INDEX('Material routes'!$K$6:$K$1505,MATCH(U309,'Material routes'!$A$6:$A$1505,0)),"MISSING ID")</x:f>
        <x:v>Proposal</x:v>
      </x:c>
      <x:c r="M309" s="4" t="str">
        <x:f>IFERROR(INDEX('Material routes'!$M$6:$M$1505,MATCH(U309,'Material routes'!$A$6:$A$1505,0)),"MISSING ID")</x:f>
        <x:v>Partial proposal</x:v>
      </x:c>
      <x:c r="N309" s="4" t="str">
        <x:f>IF(IFERROR(INDEX('Material routes'!$I$6:$I$1005,MATCH(U309,'Material routes'!$A$6:$A$1005,0)),"MISSING ID")=0,"",IFERROR(INDEX('Material routes'!$I$6:$I$1005,MATCH(U309,'Material routes'!$A$6:$A$1005,0)),"MISSING ID"))</x:f>
      </x:c>
      <x:c r="O309" s="4" t="str">
        <x:f>IFERROR(INDEX('Material routes'!$J$6:$J$1505,MATCH(U309,'Material routes'!$A$6:$A$1505,0)),"MISSING ID")</x:f>
        <x:v>Unspecified</x:v>
      </x:c>
      <x:c r="P309" s="4" t="str">
        <x:f>IF(IFERROR(INDEX('Material routes'!$I$6:$I$1005,MATCH(V309,'Material routes'!$A$6:$A$1005,0)),"MISSING ID")=0,"",IFERROR(INDEX('Material routes'!$I$6:$I$1005,MATCH(V309,'Material routes'!$A$6:$A$1005,0)),"MISSING ID"))</x:f>
      </x:c>
      <x:c r="Q309" s="4" t="str">
        <x:f>IFERROR(INDEX('Material routes'!$J$6:$J$1505,MATCH(V309,'Material routes'!$A$6:$A$1505,0)),"MISSING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routes'!$D$6:$D$1505,MATCH(U309,'Material routes'!$A$6:$A$1505,0)),"MISSING ID")</x:f>
        <x:v>proposal.natural.ceramic</x:v>
      </x:c>
      <x:c r="T309" s="4" t="str">
        <x:f>IFERROR(INDEX('Material routes'!$D$6:$D$1505,MATCH(V309,'Material routes'!$A$6:$A$1505,0)),"MISSING ID")</x:f>
        <x:v>proposal.canister.mouthpiece</x:v>
      </x:c>
      <x:c r="U309" s="4" t="str">
        <x:v>design.review.proposal_canister_mouthpiece.in.1</x:v>
      </x:c>
      <x:c r="V309" s="4" t="str">
        <x:v>design.review.proposal_canister_mouthpiece.out</x:v>
      </x:c>
    </x:row>
    <x:row r="310" ht="115" customHeight="1">
      <x:c r="A310" s="4" t="str">
        <x:f>IFERROR(INDEX('Material routes'!$E$6:$E$1505,MATCH(U310,'Material routes'!$A$6:$A$1505,0)),"MISSING ID")</x:f>
        <x:v>Filled faunal seal compound</x:v>
      </x:c>
      <x:c r="B310" s="4" t="str">
        <x:f>IFERROR(INDEX('Material routes'!$F$6:$F$1505,MATCH(U310,'Material routes'!$A$6:$A$1505,0)),"MISSING ID")</x:f>
        <x:v>T2</x:v>
      </x:c>
      <x:c r="C310" s="4" t="str">
        <x:f>IFERROR(INDEX('Material routes'!$H$6:$H$1505,MATCH(U310,'Material routes'!$A$6:$A$1505,0)),"MISSING ID")</x:f>
        <x:v>Chemical material</x:v>
      </x:c>
      <x:c r="D310" s="4" t="str">
        <x:f>IFERROR(INDEX('Material routes'!$G$6:$G$1505,MATCH(U310,'Material routes'!$A$6:$A$1505,0)),"MISSING ID")</x:f>
        <x:v>Processing agents</x:v>
      </x:c>
      <x:c r="E310" s="4" t="str">
        <x:f>IFERROR(INDEX('Material routes'!$C$6:$C$1505,MATCH(U310,'Material routes'!$A$6:$A$1505,0)),"MISSING ID")</x:f>
        <x:v>Ingredient candidate</x:v>
      </x:c>
      <x:c r="F310" s="4" t="str">
        <x:f>IFERROR(INDEX('Material routes'!$E$6:$E$1505,MATCH(V310,'Material routes'!$A$6:$A$1505,0)),"MISSING ID")</x:f>
        <x:v>Canister mouthpiece interface</x:v>
      </x:c>
      <x:c r="G310" s="4" t="str">
        <x:f>IFERROR(INDEX('Material routes'!$F$6:$F$1505,MATCH(V310,'Material routes'!$A$6:$A$1505,0)),"MISSING ID")</x:f>
        <x:v>T3</x:v>
      </x:c>
      <x:c r="H310" s="4" t="str">
        <x:f>IFERROR(INDEX('Material routes'!$H$6:$H$1505,MATCH(V310,'Material routes'!$A$6:$A$1505,0)),"MISSING ID")</x:f>
        <x:v>Container part</x:v>
      </x:c>
      <x:c r="I310" s="4" t="str">
        <x:f>IFERROR(INDEX('Material routes'!$G$6:$G$1505,MATCH(V310,'Material routes'!$A$6:$A$1505,0)),"MISSING ID")</x:f>
        <x:v>Crafting components</x:v>
      </x:c>
      <x:c r="J310" s="4" t="str">
        <x:f>IFERROR(INDEX('Material routes'!$B$6:$B$1505,MATCH(U310,'Material routes'!$A$6:$A$1505,0)),"MISSING ID")</x:f>
        <x:v>design.review.proposal_canister_mouthpiece</x:v>
      </x:c>
      <x:c r="K310" s="4" t="str">
        <x:f>IFERROR(INDEX('Crafting recipes'!$C$6:$C$1005,MATCH(J310,'Crafting recipes'!$A$6:$A$1005,0)),"MISSING ID")</x:f>
        <x:v>Material refinement</x:v>
      </x:c>
      <x:c r="L310" s="4" t="str">
        <x:f>IFERROR(INDEX('Material routes'!$K$6:$K$1505,MATCH(U310,'Material routes'!$A$6:$A$1505,0)),"MISSING ID")</x:f>
        <x:v>Proposal</x:v>
      </x:c>
      <x:c r="M310" s="4" t="str">
        <x:f>IFERROR(INDEX('Material routes'!$M$6:$M$1505,MATCH(U310,'Material routes'!$A$6:$A$1505,0)),"MISSING ID")</x:f>
        <x:v>Partial proposal</x:v>
      </x:c>
      <x:c r="N310" s="4" t="str">
        <x:f>IF(IFERROR(INDEX('Material routes'!$I$6:$I$1005,MATCH(U310,'Material routes'!$A$6:$A$1005,0)),"MISSING ID")=0,"",IFERROR(INDEX('Material routes'!$I$6:$I$1005,MATCH(U310,'Material routes'!$A$6:$A$1005,0)),"MISSING ID"))</x:f>
      </x:c>
      <x:c r="O310" s="4" t="str">
        <x:f>IFERROR(INDEX('Material routes'!$J$6:$J$1505,MATCH(U310,'Material routes'!$A$6:$A$1505,0)),"MISSING ID")</x:f>
        <x:v>Unspecified</x:v>
      </x:c>
      <x:c r="P310" s="4" t="str">
        <x:f>IF(IFERROR(INDEX('Material routes'!$I$6:$I$1005,MATCH(V310,'Material routes'!$A$6:$A$1005,0)),"MISSING ID")=0,"",IFERROR(INDEX('Material routes'!$I$6:$I$1005,MATCH(V310,'Material routes'!$A$6:$A$1005,0)),"MISSING ID"))</x:f>
      </x:c>
      <x:c r="Q310" s="4" t="str">
        <x:f>IFERROR(INDEX('Material routes'!$J$6:$J$1505,MATCH(V310,'Material routes'!$A$6:$A$1505,0)),"MISSING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routes'!$D$6:$D$1505,MATCH(U310,'Material routes'!$A$6:$A$1505,0)),"MISSING ID")</x:f>
        <x:v>proposal.branch.filled_seal</x:v>
      </x:c>
      <x:c r="T310" s="4" t="str">
        <x:f>IFERROR(INDEX('Material routes'!$D$6:$D$1505,MATCH(V310,'Material routes'!$A$6:$A$1505,0)),"MISSING ID")</x:f>
        <x:v>proposal.canister.mouthpiece</x:v>
      </x:c>
      <x:c r="U310" s="4" t="str">
        <x:v>design.review.proposal_canister_mouthpiece.in.2</x:v>
      </x:c>
      <x:c r="V310" s="4" t="str">
        <x:v>design.review.proposal_canister_mouthpiece.out</x:v>
      </x:c>
    </x:row>
    <x:row r="311" ht="115" customHeight="1">
      <x:c r="A311" s="4" t="str">
        <x:f>IFERROR(INDEX('Material routes'!$E$6:$E$1505,MATCH(U311,'Material routes'!$A$6:$A$1505,0)),"MISSING ID")</x:f>
        <x:v>Selected viewing-glass stock</x:v>
      </x:c>
      <x:c r="B311" s="4" t="str">
        <x:f>IFERROR(INDEX('Material routes'!$F$6:$F$1505,MATCH(U311,'Material routes'!$A$6:$A$1505,0)),"MISSING ID")</x:f>
        <x:v>T2</x:v>
      </x:c>
      <x:c r="C311" s="4" t="str">
        <x:f>IFERROR(INDEX('Material routes'!$H$6:$H$1505,MATCH(U311,'Material routes'!$A$6:$A$1505,0)),"MISSING ID")</x:f>
        <x:v>Processed material</x:v>
      </x:c>
      <x:c r="D311" s="4" t="str">
        <x:f>IFERROR(INDEX('Material routes'!$G$6:$G$1505,MATCH(U311,'Material routes'!$A$6:$A$1505,0)),"MISSING ID")</x:f>
        <x:v>Manufactured stock</x:v>
      </x:c>
      <x:c r="E311" s="4" t="str">
        <x:f>IFERROR(INDEX('Material routes'!$C$6:$C$1505,MATCH(U311,'Material routes'!$A$6:$A$1505,0)),"MISSING ID")</x:f>
        <x:v>Ingredient candidate</x:v>
      </x:c>
      <x:c r="F311" s="4" t="str">
        <x:f>IFERROR(INDEX('Material routes'!$E$6:$E$1505,MATCH(V311,'Material routes'!$A$6:$A$1505,0)),"MISSING ID")</x:f>
        <x:v>Canister viewing-port insert</x:v>
      </x:c>
      <x:c r="G311" s="4" t="str">
        <x:f>IFERROR(INDEX('Material routes'!$F$6:$F$1505,MATCH(V311,'Material routes'!$A$6:$A$1505,0)),"MISSING ID")</x:f>
        <x:v>T3</x:v>
      </x:c>
      <x:c r="H311" s="4" t="str">
        <x:f>IFERROR(INDEX('Material routes'!$H$6:$H$1505,MATCH(V311,'Material routes'!$A$6:$A$1505,0)),"MISSING ID")</x:f>
        <x:v>Container part</x:v>
      </x:c>
      <x:c r="I311" s="4" t="str">
        <x:f>IFERROR(INDEX('Material routes'!$G$6:$G$1505,MATCH(V311,'Material routes'!$A$6:$A$1505,0)),"MISSING ID")</x:f>
        <x:v>Crafting components</x:v>
      </x:c>
      <x:c r="J311" s="4" t="str">
        <x:f>IFERROR(INDEX('Material routes'!$B$6:$B$1505,MATCH(U311,'Material routes'!$A$6:$A$1505,0)),"MISSING ID")</x:f>
        <x:v>design.review.proposal_canister_window</x:v>
      </x:c>
      <x:c r="K311" s="4" t="str">
        <x:f>IFERROR(INDEX('Crafting recipes'!$C$6:$C$1005,MATCH(J311,'Crafting recipes'!$A$6:$A$1005,0)),"MISSING ID")</x:f>
        <x:v>Material refinement</x:v>
      </x:c>
      <x:c r="L311" s="4" t="str">
        <x:f>IFERROR(INDEX('Material routes'!$K$6:$K$1505,MATCH(U311,'Material routes'!$A$6:$A$1505,0)),"MISSING ID")</x:f>
        <x:v>Proposal</x:v>
      </x:c>
      <x:c r="M311" s="4" t="str">
        <x:f>IFERROR(INDEX('Material routes'!$M$6:$M$1505,MATCH(U311,'Material routes'!$A$6:$A$1505,0)),"MISSING ID")</x:f>
        <x:v>Partial proposal</x:v>
      </x:c>
      <x:c r="N311" s="4" t="str">
        <x:f>IF(IFERROR(INDEX('Material routes'!$I$6:$I$1005,MATCH(U311,'Material routes'!$A$6:$A$1005,0)),"MISSING ID")=0,"",IFERROR(INDEX('Material routes'!$I$6:$I$1005,MATCH(U311,'Material routes'!$A$6:$A$1005,0)),"MISSING ID"))</x:f>
      </x:c>
      <x:c r="O311" s="4" t="str">
        <x:f>IFERROR(INDEX('Material routes'!$J$6:$J$1505,MATCH(U311,'Material routes'!$A$6:$A$1505,0)),"MISSING ID")</x:f>
        <x:v>Unspecified</x:v>
      </x:c>
      <x:c r="P311" s="4" t="str">
        <x:f>IF(IFERROR(INDEX('Material routes'!$I$6:$I$1005,MATCH(V311,'Material routes'!$A$6:$A$1005,0)),"MISSING ID")=0,"",IFERROR(INDEX('Material routes'!$I$6:$I$1005,MATCH(V311,'Material routes'!$A$6:$A$1005,0)),"MISSING ID"))</x:f>
      </x:c>
      <x:c r="Q311" s="4" t="str">
        <x:f>IFERROR(INDEX('Material routes'!$J$6:$J$1505,MATCH(V311,'Material routes'!$A$6:$A$1505,0)),"MISSING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routes'!$D$6:$D$1505,MATCH(U311,'Material routes'!$A$6:$A$1505,0)),"MISSING ID")</x:f>
        <x:v>proposal.branch.viewing_glass</x:v>
      </x:c>
      <x:c r="T311" s="4" t="str">
        <x:f>IFERROR(INDEX('Material routes'!$D$6:$D$1505,MATCH(V311,'Material routes'!$A$6:$A$1505,0)),"MISSING ID")</x:f>
        <x:v>proposal.canister.window</x:v>
      </x:c>
      <x:c r="U311" s="4" t="str">
        <x:v>design.review.proposal_canister_window.in.1</x:v>
      </x:c>
      <x:c r="V311" s="4" t="str">
        <x:v>design.review.proposal_canister_window.out</x:v>
      </x:c>
    </x:row>
    <x:row r="312" ht="115" customHeight="1">
      <x:c r="A312" s="4" t="str">
        <x:f>IFERROR(INDEX('Material routes'!$E$6:$E$1505,MATCH(U312,'Material routes'!$A$6:$A$1505,0)),"MISSING ID")</x:f>
        <x:v>Graded abrasive grit</x:v>
      </x:c>
      <x:c r="B312" s="4" t="str">
        <x:f>IFERROR(INDEX('Material routes'!$F$6:$F$1505,MATCH(U312,'Material routes'!$A$6:$A$1505,0)),"MISSING ID")</x:f>
        <x:v>T1</x:v>
      </x:c>
      <x:c r="C312" s="4" t="str">
        <x:f>IFERROR(INDEX('Material routes'!$H$6:$H$1505,MATCH(U312,'Material routes'!$A$6:$A$1505,0)),"MISSING ID")</x:f>
        <x:v>Processed material</x:v>
      </x:c>
      <x:c r="D312" s="4" t="str">
        <x:f>IFERROR(INDEX('Material routes'!$G$6:$G$1505,MATCH(U312,'Material routes'!$A$6:$A$1505,0)),"MISSING ID")</x:f>
        <x:v>Manufactured stock</x:v>
      </x:c>
      <x:c r="E312" s="4" t="str">
        <x:f>IFERROR(INDEX('Material routes'!$C$6:$C$1505,MATCH(U312,'Material routes'!$A$6:$A$1505,0)),"MISSING ID")</x:f>
        <x:v>Ingredient candidate</x:v>
      </x:c>
      <x:c r="F312" s="4" t="str">
        <x:f>IFERROR(INDEX('Material routes'!$E$6:$E$1505,MATCH(V312,'Material routes'!$A$6:$A$1505,0)),"MISSING ID")</x:f>
        <x:v>Canister viewing-port insert</x:v>
      </x:c>
      <x:c r="G312" s="4" t="str">
        <x:f>IFERROR(INDEX('Material routes'!$F$6:$F$1505,MATCH(V312,'Material routes'!$A$6:$A$1505,0)),"MISSING ID")</x:f>
        <x:v>T3</x:v>
      </x:c>
      <x:c r="H312" s="4" t="str">
        <x:f>IFERROR(INDEX('Material routes'!$H$6:$H$1505,MATCH(V312,'Material routes'!$A$6:$A$1505,0)),"MISSING ID")</x:f>
        <x:v>Container part</x:v>
      </x:c>
      <x:c r="I312" s="4" t="str">
        <x:f>IFERROR(INDEX('Material routes'!$G$6:$G$1505,MATCH(V312,'Material routes'!$A$6:$A$1505,0)),"MISSING ID")</x:f>
        <x:v>Crafting components</x:v>
      </x:c>
      <x:c r="J312" s="4" t="str">
        <x:f>IFERROR(INDEX('Material routes'!$B$6:$B$1505,MATCH(U312,'Material routes'!$A$6:$A$1505,0)),"MISSING ID")</x:f>
        <x:v>design.review.proposal_canister_window</x:v>
      </x:c>
      <x:c r="K312" s="4" t="str">
        <x:f>IFERROR(INDEX('Crafting recipes'!$C$6:$C$1005,MATCH(J312,'Crafting recipes'!$A$6:$A$1005,0)),"MISSING ID")</x:f>
        <x:v>Material refinement</x:v>
      </x:c>
      <x:c r="L312" s="4" t="str">
        <x:f>IFERROR(INDEX('Material routes'!$K$6:$K$1505,MATCH(U312,'Material routes'!$A$6:$A$1505,0)),"MISSING ID")</x:f>
        <x:v>Proposal</x:v>
      </x:c>
      <x:c r="M312" s="4" t="str">
        <x:f>IFERROR(INDEX('Material routes'!$M$6:$M$1505,MATCH(U312,'Material routes'!$A$6:$A$1505,0)),"MISSING ID")</x:f>
        <x:v>Partial proposal</x:v>
      </x:c>
      <x:c r="N312" s="4" t="str">
        <x:f>IF(IFERROR(INDEX('Material routes'!$I$6:$I$1005,MATCH(U312,'Material routes'!$A$6:$A$1005,0)),"MISSING ID")=0,"",IFERROR(INDEX('Material routes'!$I$6:$I$1005,MATCH(U312,'Material routes'!$A$6:$A$1005,0)),"MISSING ID"))</x:f>
      </x:c>
      <x:c r="O312" s="4" t="str">
        <x:f>IFERROR(INDEX('Material routes'!$J$6:$J$1505,MATCH(U312,'Material routes'!$A$6:$A$1505,0)),"MISSING ID")</x:f>
        <x:v>Unspecified</x:v>
      </x:c>
      <x:c r="P312" s="4" t="str">
        <x:f>IF(IFERROR(INDEX('Material routes'!$I$6:$I$1005,MATCH(V312,'Material routes'!$A$6:$A$1005,0)),"MISSING ID")=0,"",IFERROR(INDEX('Material routes'!$I$6:$I$1005,MATCH(V312,'Material routes'!$A$6:$A$1005,0)),"MISSING ID"))</x:f>
      </x:c>
      <x:c r="Q312" s="4" t="str">
        <x:f>IFERROR(INDEX('Material routes'!$J$6:$J$1505,MATCH(V312,'Material routes'!$A$6:$A$1505,0)),"MISSING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routes'!$D$6:$D$1505,MATCH(U312,'Material routes'!$A$6:$A$1505,0)),"MISSING ID")</x:f>
        <x:v>proposal.natural.abrasive</x:v>
      </x:c>
      <x:c r="T312" s="4" t="str">
        <x:f>IFERROR(INDEX('Material routes'!$D$6:$D$1505,MATCH(V312,'Material routes'!$A$6:$A$1505,0)),"MISSING ID")</x:f>
        <x:v>proposal.canister.window</x:v>
      </x:c>
      <x:c r="U312" s="4" t="str">
        <x:v>design.review.proposal_canister_window.in.2</x:v>
      </x:c>
      <x:c r="V312" s="4" t="str">
        <x:v>design.review.proposal_canister_window.out</x:v>
      </x:c>
    </x:row>
    <x:row r="313" ht="115" customHeight="1">
      <x:c r="A313" s="4" t="str">
        <x:f>IFERROR(INDEX('Material routes'!$E$6:$E$1505,MATCH(U313,'Material routes'!$A$6:$A$1505,0)),"MISSING ID")</x:f>
        <x:v>Steel stock</x:v>
      </x:c>
      <x:c r="B313" s="4" t="str">
        <x:f>IFERROR(INDEX('Material routes'!$F$6:$F$1505,MATCH(U313,'Material routes'!$A$6:$A$1505,0)),"MISSING ID")</x:f>
        <x:v>T2</x:v>
      </x:c>
      <x:c r="C313" s="4" t="str">
        <x:f>IFERROR(INDEX('Material routes'!$H$6:$H$1505,MATCH(U313,'Material routes'!$A$6:$A$1505,0)),"MISSING ID")</x:f>
        <x:v>Processed material</x:v>
      </x:c>
      <x:c r="D313" s="4" t="str">
        <x:f>IFERROR(INDEX('Material routes'!$G$6:$G$1505,MATCH(U313,'Material routes'!$A$6:$A$1505,0)),"MISSING ID")</x:f>
        <x:v>Manufactured stock</x:v>
      </x:c>
      <x:c r="E313" s="4" t="str">
        <x:f>IFERROR(INDEX('Material routes'!$C$6:$C$1505,MATCH(U313,'Material routes'!$A$6:$A$1505,0)),"MISSING ID")</x:f>
        <x:v>Ingredient candidate</x:v>
      </x:c>
      <x:c r="F313" s="4" t="str">
        <x:f>IFERROR(INDEX('Material routes'!$E$6:$E$1505,MATCH(V313,'Material routes'!$A$6:$A$1505,0)),"MISSING ID")</x:f>
        <x:v>Canister mounting bracket</x:v>
      </x:c>
      <x:c r="G313" s="4" t="str">
        <x:f>IFERROR(INDEX('Material routes'!$F$6:$F$1505,MATCH(V313,'Material routes'!$A$6:$A$1505,0)),"MISSING ID")</x:f>
        <x:v>T3</x:v>
      </x:c>
      <x:c r="H313" s="4" t="str">
        <x:f>IFERROR(INDEX('Material routes'!$H$6:$H$1505,MATCH(V313,'Material routes'!$A$6:$A$1505,0)),"MISSING ID")</x:f>
        <x:v>Container part</x:v>
      </x:c>
      <x:c r="I313" s="4" t="str">
        <x:f>IFERROR(INDEX('Material routes'!$G$6:$G$1505,MATCH(V313,'Material routes'!$A$6:$A$1505,0)),"MISSING ID")</x:f>
        <x:v>Crafting components</x:v>
      </x:c>
      <x:c r="J313" s="4" t="str">
        <x:f>IFERROR(INDEX('Material routes'!$B$6:$B$1505,MATCH(U313,'Material routes'!$A$6:$A$1505,0)),"MISSING ID")</x:f>
        <x:v>design.review.proposal_canister_mount</x:v>
      </x:c>
      <x:c r="K313" s="4" t="str">
        <x:f>IFERROR(INDEX('Crafting recipes'!$C$6:$C$1005,MATCH(J313,'Crafting recipes'!$A$6:$A$1005,0)),"MISSING ID")</x:f>
        <x:v>Material refinement</x:v>
      </x:c>
      <x:c r="L313" s="4" t="str">
        <x:f>IFERROR(INDEX('Material routes'!$K$6:$K$1505,MATCH(U313,'Material routes'!$A$6:$A$1505,0)),"MISSING ID")</x:f>
        <x:v>Proposal</x:v>
      </x:c>
      <x:c r="M313" s="4" t="str">
        <x:f>IFERROR(INDEX('Material routes'!$M$6:$M$1505,MATCH(U313,'Material routes'!$A$6:$A$1505,0)),"MISSING ID")</x:f>
        <x:v>Partial proposal</x:v>
      </x:c>
      <x:c r="N313" s="4" t="str">
        <x:f>IF(IFERROR(INDEX('Material routes'!$I$6:$I$1005,MATCH(U313,'Material routes'!$A$6:$A$1005,0)),"MISSING ID")=0,"",IFERROR(INDEX('Material routes'!$I$6:$I$1005,MATCH(U313,'Material routes'!$A$6:$A$1005,0)),"MISSING ID"))</x:f>
      </x:c>
      <x:c r="O313" s="4" t="str">
        <x:f>IFERROR(INDEX('Material routes'!$J$6:$J$1505,MATCH(U313,'Material routes'!$A$6:$A$1505,0)),"MISSING ID")</x:f>
        <x:v>Unspecified</x:v>
      </x:c>
      <x:c r="P313" s="4" t="str">
        <x:f>IF(IFERROR(INDEX('Material routes'!$I$6:$I$1005,MATCH(V313,'Material routes'!$A$6:$A$1005,0)),"MISSING ID")=0,"",IFERROR(INDEX('Material routes'!$I$6:$I$1005,MATCH(V313,'Material routes'!$A$6:$A$1005,0)),"MISSING ID"))</x:f>
      </x:c>
      <x:c r="Q313" s="4" t="str">
        <x:f>IFERROR(INDEX('Material routes'!$J$6:$J$1505,MATCH(V313,'Material routes'!$A$6:$A$1505,0)),"MISSING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routes'!$D$6:$D$1505,MATCH(U313,'Material routes'!$A$6:$A$1505,0)),"MISSING ID")</x:f>
        <x:v>author.metallurgy.steel_stock</x:v>
      </x:c>
      <x:c r="T313" s="4" t="str">
        <x:f>IFERROR(INDEX('Material routes'!$D$6:$D$1505,MATCH(V313,'Material routes'!$A$6:$A$1505,0)),"MISSING ID")</x:f>
        <x:v>proposal.canister.mount</x:v>
      </x:c>
      <x:c r="U313" s="4" t="str">
        <x:v>design.review.proposal_canister_mount.in.1</x:v>
      </x:c>
      <x:c r="V313" s="4" t="str">
        <x:v>design.review.proposal_canister_mount.out</x:v>
      </x:c>
    </x:row>
    <x:row r="314" ht="115" customHeight="1">
      <x:c r="A314" s="4" t="str">
        <x:f>IFERROR(INDEX('Material routes'!$E$6:$E$1505,MATCH(U314,'Material routes'!$A$6:$A$1505,0)),"MISSING ID")</x:f>
        <x:v>Reclaimed bronze billet</x:v>
      </x:c>
      <x:c r="B314" s="4" t="str">
        <x:f>IFERROR(INDEX('Material routes'!$F$6:$F$1505,MATCH(U314,'Material routes'!$A$6:$A$1505,0)),"MISSING ID")</x:f>
        <x:v>T1</x:v>
      </x:c>
      <x:c r="C314" s="4" t="str">
        <x:f>IFERROR(INDEX('Material routes'!$H$6:$H$1505,MATCH(U314,'Material routes'!$A$6:$A$1505,0)),"MISSING ID")</x:f>
        <x:v>Processed material</x:v>
      </x:c>
      <x:c r="D314" s="4" t="str">
        <x:f>IFERROR(INDEX('Material routes'!$G$6:$G$1505,MATCH(U314,'Material routes'!$A$6:$A$1505,0)),"MISSING ID")</x:f>
        <x:v>Manufactured stock</x:v>
      </x:c>
      <x:c r="E314" s="4" t="str">
        <x:f>IFERROR(INDEX('Material routes'!$C$6:$C$1505,MATCH(U314,'Material routes'!$A$6:$A$1505,0)),"MISSING ID")</x:f>
        <x:v>Ingredient candidate</x:v>
      </x:c>
      <x:c r="F314" s="4" t="str">
        <x:f>IFERROR(INDEX('Material routes'!$E$6:$E$1505,MATCH(V314,'Material routes'!$A$6:$A$1505,0)),"MISSING ID")</x:f>
        <x:v>Canister maker plate</x:v>
      </x:c>
      <x:c r="G314" s="4" t="str">
        <x:f>IFERROR(INDEX('Material routes'!$F$6:$F$1505,MATCH(V314,'Material routes'!$A$6:$A$1505,0)),"MISSING ID")</x:f>
        <x:v>T2</x:v>
      </x:c>
      <x:c r="H314" s="4" t="str">
        <x:f>IFERROR(INDEX('Material routes'!$H$6:$H$1505,MATCH(V314,'Material routes'!$A$6:$A$1505,0)),"MISSING ID")</x:f>
        <x:v>Crafting component</x:v>
      </x:c>
      <x:c r="I314" s="4" t="str">
        <x:f>IFERROR(INDEX('Material routes'!$G$6:$G$1505,MATCH(V314,'Material routes'!$A$6:$A$1505,0)),"MISSING ID")</x:f>
        <x:v>Crafting components</x:v>
      </x:c>
      <x:c r="J314" s="4" t="str">
        <x:f>IFERROR(INDEX('Material routes'!$B$6:$B$1505,MATCH(U314,'Material routes'!$A$6:$A$1505,0)),"MISSING ID")</x:f>
        <x:v>design.review.proposal_canister_maker_plate</x:v>
      </x:c>
      <x:c r="K314" s="4" t="str">
        <x:f>IFERROR(INDEX('Crafting recipes'!$C$6:$C$1005,MATCH(J314,'Crafting recipes'!$A$6:$A$1005,0)),"MISSING ID")</x:f>
        <x:v>Material refinement</x:v>
      </x:c>
      <x:c r="L314" s="4" t="str">
        <x:f>IFERROR(INDEX('Material routes'!$K$6:$K$1505,MATCH(U314,'Material routes'!$A$6:$A$1505,0)),"MISSING ID")</x:f>
        <x:v>Proposal</x:v>
      </x:c>
      <x:c r="M314" s="4" t="str">
        <x:f>IFERROR(INDEX('Material routes'!$M$6:$M$1505,MATCH(U314,'Material routes'!$A$6:$A$1505,0)),"MISSING ID")</x:f>
        <x:v>Partial proposal</x:v>
      </x:c>
      <x:c r="N314" s="4" t="str">
        <x:f>IF(IFERROR(INDEX('Material routes'!$I$6:$I$1005,MATCH(U314,'Material routes'!$A$6:$A$1005,0)),"MISSING ID")=0,"",IFERROR(INDEX('Material routes'!$I$6:$I$1005,MATCH(U314,'Material routes'!$A$6:$A$1005,0)),"MISSING ID"))</x:f>
      </x:c>
      <x:c r="O314" s="4" t="str">
        <x:f>IFERROR(INDEX('Material routes'!$J$6:$J$1505,MATCH(U314,'Material routes'!$A$6:$A$1505,0)),"MISSING ID")</x:f>
        <x:v>Unspecified</x:v>
      </x:c>
      <x:c r="P314" s="4" t="str">
        <x:f>IF(IFERROR(INDEX('Material routes'!$I$6:$I$1005,MATCH(V314,'Material routes'!$A$6:$A$1005,0)),"MISSING ID")=0,"",IFERROR(INDEX('Material routes'!$I$6:$I$1005,MATCH(V314,'Material routes'!$A$6:$A$1005,0)),"MISSING ID"))</x:f>
      </x:c>
      <x:c r="Q314" s="4" t="str">
        <x:f>IFERROR(INDEX('Material routes'!$J$6:$J$1505,MATCH(V314,'Material routes'!$A$6:$A$1505,0)),"MISSING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routes'!$D$6:$D$1505,MATCH(U314,'Material routes'!$A$6:$A$1505,0)),"MISSING ID")</x:f>
        <x:v>proposal.t1.bronze_billet</x:v>
      </x:c>
      <x:c r="T314" s="4" t="str">
        <x:f>IFERROR(INDEX('Material routes'!$D$6:$D$1505,MATCH(V314,'Material routes'!$A$6:$A$1505,0)),"MISSING ID")</x:f>
        <x:v>proposal.canister.maker_plate</x:v>
      </x:c>
      <x:c r="U314" s="4" t="str">
        <x:v>design.review.proposal_canister_maker_plate.in.1</x:v>
      </x:c>
      <x:c r="V314" s="4" t="str">
        <x:v>design.review.proposal_canister_maker_plate.out</x:v>
      </x:c>
    </x:row>
    <x:row r="315" ht="115" customHeight="1">
      <x:c r="A315" s="4" t="str">
        <x:f>IFERROR(INDEX('Material routes'!$E$6:$E$1505,MATCH(U315,'Material routes'!$A$6:$A$1505,0)),"MISSING ID")</x:f>
        <x:v>Prepared mineral pigment powder</x:v>
      </x:c>
      <x:c r="B315" s="4" t="str">
        <x:f>IFERROR(INDEX('Material routes'!$F$6:$F$1505,MATCH(U315,'Material routes'!$A$6:$A$1505,0)),"MISSING ID")</x:f>
        <x:v>T1</x:v>
      </x:c>
      <x:c r="C315" s="4" t="str">
        <x:f>IFERROR(INDEX('Material routes'!$H$6:$H$1505,MATCH(U315,'Material routes'!$A$6:$A$1505,0)),"MISSING ID")</x:f>
        <x:v>Processed material</x:v>
      </x:c>
      <x:c r="D315" s="4" t="str">
        <x:f>IFERROR(INDEX('Material routes'!$G$6:$G$1505,MATCH(U315,'Material routes'!$A$6:$A$1505,0)),"MISSING ID")</x:f>
        <x:v>Manufactured stock</x:v>
      </x:c>
      <x:c r="E315" s="4" t="str">
        <x:f>IFERROR(INDEX('Material routes'!$C$6:$C$1505,MATCH(U315,'Material routes'!$A$6:$A$1505,0)),"MISSING ID")</x:f>
        <x:v>Ingredient candidate</x:v>
      </x:c>
      <x:c r="F315" s="4" t="str">
        <x:f>IFERROR(INDEX('Material routes'!$E$6:$E$1505,MATCH(V315,'Material routes'!$A$6:$A$1505,0)),"MISSING ID")</x:f>
        <x:v>Canister maker plate</x:v>
      </x:c>
      <x:c r="G315" s="4" t="str">
        <x:f>IFERROR(INDEX('Material routes'!$F$6:$F$1505,MATCH(V315,'Material routes'!$A$6:$A$1505,0)),"MISSING ID")</x:f>
        <x:v>T2</x:v>
      </x:c>
      <x:c r="H315" s="4" t="str">
        <x:f>IFERROR(INDEX('Material routes'!$H$6:$H$1505,MATCH(V315,'Material routes'!$A$6:$A$1505,0)),"MISSING ID")</x:f>
        <x:v>Crafting component</x:v>
      </x:c>
      <x:c r="I315" s="4" t="str">
        <x:f>IFERROR(INDEX('Material routes'!$G$6:$G$1505,MATCH(V315,'Material routes'!$A$6:$A$1505,0)),"MISSING ID")</x:f>
        <x:v>Crafting components</x:v>
      </x:c>
      <x:c r="J315" s="4" t="str">
        <x:f>IFERROR(INDEX('Material routes'!$B$6:$B$1505,MATCH(U315,'Material routes'!$A$6:$A$1505,0)),"MISSING ID")</x:f>
        <x:v>design.review.proposal_canister_maker_plate</x:v>
      </x:c>
      <x:c r="K315" s="4" t="str">
        <x:f>IFERROR(INDEX('Crafting recipes'!$C$6:$C$1005,MATCH(J315,'Crafting recipes'!$A$6:$A$1005,0)),"MISSING ID")</x:f>
        <x:v>Material refinement</x:v>
      </x:c>
      <x:c r="L315" s="4" t="str">
        <x:f>IFERROR(INDEX('Material routes'!$K$6:$K$1505,MATCH(U315,'Material routes'!$A$6:$A$1505,0)),"MISSING ID")</x:f>
        <x:v>Proposal</x:v>
      </x:c>
      <x:c r="M315" s="4" t="str">
        <x:f>IFERROR(INDEX('Material routes'!$M$6:$M$1505,MATCH(U315,'Material routes'!$A$6:$A$1505,0)),"MISSING ID")</x:f>
        <x:v>Partial proposal</x:v>
      </x:c>
      <x:c r="N315" s="4" t="str">
        <x:f>IF(IFERROR(INDEX('Material routes'!$I$6:$I$1005,MATCH(U315,'Material routes'!$A$6:$A$1005,0)),"MISSING ID")=0,"",IFERROR(INDEX('Material routes'!$I$6:$I$1005,MATCH(U315,'Material routes'!$A$6:$A$1005,0)),"MISSING ID"))</x:f>
      </x:c>
      <x:c r="O315" s="4" t="str">
        <x:f>IFERROR(INDEX('Material routes'!$J$6:$J$1505,MATCH(U315,'Material routes'!$A$6:$A$1505,0)),"MISSING ID")</x:f>
        <x:v>Unspecified</x:v>
      </x:c>
      <x:c r="P315" s="4" t="str">
        <x:f>IF(IFERROR(INDEX('Material routes'!$I$6:$I$1005,MATCH(V315,'Material routes'!$A$6:$A$1005,0)),"MISSING ID")=0,"",IFERROR(INDEX('Material routes'!$I$6:$I$1005,MATCH(V315,'Material routes'!$A$6:$A$1005,0)),"MISSING ID"))</x:f>
      </x:c>
      <x:c r="Q315" s="4" t="str">
        <x:f>IFERROR(INDEX('Material routes'!$J$6:$J$1505,MATCH(V315,'Material routes'!$A$6:$A$1505,0)),"MISSING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routes'!$D$6:$D$1505,MATCH(U315,'Material routes'!$A$6:$A$1505,0)),"MISSING ID")</x:f>
        <x:v>proposal.t1.pigment_powder</x:v>
      </x:c>
      <x:c r="T315" s="4" t="str">
        <x:f>IFERROR(INDEX('Material routes'!$D$6:$D$1505,MATCH(V315,'Material routes'!$A$6:$A$1505,0)),"MISSING ID")</x:f>
        <x:v>proposal.canister.maker_plate</x:v>
      </x:c>
      <x:c r="U315" s="4" t="str">
        <x:v>design.review.proposal_canister_maker_plate.in.2</x:v>
      </x:c>
      <x:c r="V315" s="4" t="str">
        <x:v>design.review.proposal_canister_maker_plate.out</x:v>
      </x:c>
    </x:row>
    <x:row r="316" ht="115" customHeight="1">
      <x:c r="A316" s="4" t="str">
        <x:f>IFERROR(INDEX('Material routes'!$E$6:$E$1505,MATCH(U316,'Material routes'!$A$6:$A$1505,0)),"MISSING ID")</x:f>
        <x:v>Polished gemstone blanks</x:v>
      </x:c>
      <x:c r="B316" s="4" t="str">
        <x:f>IFERROR(INDEX('Material routes'!$F$6:$F$1505,MATCH(U316,'Material routes'!$A$6:$A$1505,0)),"MISSING ID")</x:f>
        <x:v>T2</x:v>
      </x:c>
      <x:c r="C316" s="4" t="str">
        <x:f>IFERROR(INDEX('Material routes'!$H$6:$H$1505,MATCH(U316,'Material routes'!$A$6:$A$1505,0)),"MISSING ID")</x:f>
        <x:v>Processed material</x:v>
      </x:c>
      <x:c r="D316" s="4" t="str">
        <x:f>IFERROR(INDEX('Material routes'!$G$6:$G$1505,MATCH(U316,'Material routes'!$A$6:$A$1505,0)),"MISSING ID")</x:f>
        <x:v>Manufactured stock</x:v>
      </x:c>
      <x:c r="E316" s="4" t="str">
        <x:f>IFERROR(INDEX('Material routes'!$C$6:$C$1505,MATCH(U316,'Material routes'!$A$6:$A$1505,0)),"MISSING ID")</x:f>
        <x:v>Ingredient candidate</x:v>
      </x:c>
      <x:c r="F316" s="4" t="str">
        <x:f>IFERROR(INDEX('Material routes'!$E$6:$E$1505,MATCH(V316,'Material routes'!$A$6:$A$1505,0)),"MISSING ID")</x:f>
        <x:v>Decorative canister panel</x:v>
      </x:c>
      <x:c r="G316" s="4" t="str">
        <x:f>IFERROR(INDEX('Material routes'!$F$6:$F$1505,MATCH(V316,'Material routes'!$A$6:$A$1505,0)),"MISSING ID")</x:f>
        <x:v>T3</x:v>
      </x:c>
      <x:c r="H316" s="4" t="str">
        <x:f>IFERROR(INDEX('Material routes'!$H$6:$H$1505,MATCH(V316,'Material routes'!$A$6:$A$1505,0)),"MISSING ID")</x:f>
        <x:v>Crafting component</x:v>
      </x:c>
      <x:c r="I316" s="4" t="str">
        <x:f>IFERROR(INDEX('Material routes'!$G$6:$G$1505,MATCH(V316,'Material routes'!$A$6:$A$1505,0)),"MISSING ID")</x:f>
        <x:v>Crafting components</x:v>
      </x:c>
      <x:c r="J316" s="4" t="str">
        <x:f>IFERROR(INDEX('Material routes'!$B$6:$B$1505,MATCH(U316,'Material routes'!$A$6:$A$1505,0)),"MISSING ID")</x:f>
        <x:v>design.review.proposal_canister_trim</x:v>
      </x:c>
      <x:c r="K316" s="4" t="str">
        <x:f>IFERROR(INDEX('Crafting recipes'!$C$6:$C$1005,MATCH(J316,'Crafting recipes'!$A$6:$A$1005,0)),"MISSING ID")</x:f>
        <x:v>Material refinement</x:v>
      </x:c>
      <x:c r="L316" s="4" t="str">
        <x:f>IFERROR(INDEX('Material routes'!$K$6:$K$1505,MATCH(U316,'Material routes'!$A$6:$A$1505,0)),"MISSING ID")</x:f>
        <x:v>Proposal</x:v>
      </x:c>
      <x:c r="M316" s="4" t="str">
        <x:f>IFERROR(INDEX('Material routes'!$M$6:$M$1505,MATCH(U316,'Material routes'!$A$6:$A$1505,0)),"MISSING ID")</x:f>
        <x:v>Partial proposal</x:v>
      </x:c>
      <x:c r="N316" s="4" t="str">
        <x:f>IF(IFERROR(INDEX('Material routes'!$I$6:$I$1005,MATCH(U316,'Material routes'!$A$6:$A$1005,0)),"MISSING ID")=0,"",IFERROR(INDEX('Material routes'!$I$6:$I$1005,MATCH(U316,'Material routes'!$A$6:$A$1005,0)),"MISSING ID"))</x:f>
      </x:c>
      <x:c r="O316" s="4" t="str">
        <x:f>IFERROR(INDEX('Material routes'!$J$6:$J$1505,MATCH(U316,'Material routes'!$A$6:$A$1505,0)),"MISSING ID")</x:f>
        <x:v>Unspecified</x:v>
      </x:c>
      <x:c r="P316" s="4" t="str">
        <x:f>IF(IFERROR(INDEX('Material routes'!$I$6:$I$1005,MATCH(V316,'Material routes'!$A$6:$A$1005,0)),"MISSING ID")=0,"",IFERROR(INDEX('Material routes'!$I$6:$I$1005,MATCH(V316,'Material routes'!$A$6:$A$1005,0)),"MISSING ID"))</x:f>
      </x:c>
      <x:c r="Q316" s="4" t="str">
        <x:f>IFERROR(INDEX('Material routes'!$J$6:$J$1505,MATCH(V316,'Material routes'!$A$6:$A$1505,0)),"MISSING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routes'!$D$6:$D$1505,MATCH(U316,'Material routes'!$A$6:$A$1505,0)),"MISSING ID")</x:f>
        <x:v>proposal.branch.polished_gem</x:v>
      </x:c>
      <x:c r="T316" s="4" t="str">
        <x:f>IFERROR(INDEX('Material routes'!$D$6:$D$1505,MATCH(V316,'Material routes'!$A$6:$A$1505,0)),"MISSING ID")</x:f>
        <x:v>proposal.canister.trim</x:v>
      </x:c>
      <x:c r="U316" s="4" t="str">
        <x:v>design.review.proposal_canister_trim.in.1</x:v>
      </x:c>
      <x:c r="V316" s="4" t="str">
        <x:v>design.review.proposal_canister_trim.out</x:v>
      </x:c>
    </x:row>
    <x:row r="317" ht="115" customHeight="1">
      <x:c r="A317" s="4" t="str">
        <x:f>IFERROR(INDEX('Material routes'!$E$6:$E$1505,MATCH(U317,'Material routes'!$A$6:$A$1505,0)),"MISSING ID")</x:f>
        <x:v>Steel stock</x:v>
      </x:c>
      <x:c r="B317" s="4" t="str">
        <x:f>IFERROR(INDEX('Material routes'!$F$6:$F$1505,MATCH(U317,'Material routes'!$A$6:$A$1505,0)),"MISSING ID")</x:f>
        <x:v>T2</x:v>
      </x:c>
      <x:c r="C317" s="4" t="str">
        <x:f>IFERROR(INDEX('Material routes'!$H$6:$H$1505,MATCH(U317,'Material routes'!$A$6:$A$1505,0)),"MISSING ID")</x:f>
        <x:v>Processed material</x:v>
      </x:c>
      <x:c r="D317" s="4" t="str">
        <x:f>IFERROR(INDEX('Material routes'!$G$6:$G$1505,MATCH(U317,'Material routes'!$A$6:$A$1505,0)),"MISSING ID")</x:f>
        <x:v>Manufactured stock</x:v>
      </x:c>
      <x:c r="E317" s="4" t="str">
        <x:f>IFERROR(INDEX('Material routes'!$C$6:$C$1505,MATCH(U317,'Material routes'!$A$6:$A$1505,0)),"MISSING ID")</x:f>
        <x:v>Ingredient candidate</x:v>
      </x:c>
      <x:c r="F317" s="4" t="str">
        <x:f>IFERROR(INDEX('Material routes'!$E$6:$E$1505,MATCH(V317,'Material routes'!$A$6:$A$1505,0)),"MISSING ID")</x:f>
        <x:v>Decorative canister panel</x:v>
      </x:c>
      <x:c r="G317" s="4" t="str">
        <x:f>IFERROR(INDEX('Material routes'!$F$6:$F$1505,MATCH(V317,'Material routes'!$A$6:$A$1505,0)),"MISSING ID")</x:f>
        <x:v>T3</x:v>
      </x:c>
      <x:c r="H317" s="4" t="str">
        <x:f>IFERROR(INDEX('Material routes'!$H$6:$H$1505,MATCH(V317,'Material routes'!$A$6:$A$1505,0)),"MISSING ID")</x:f>
        <x:v>Crafting component</x:v>
      </x:c>
      <x:c r="I317" s="4" t="str">
        <x:f>IFERROR(INDEX('Material routes'!$G$6:$G$1505,MATCH(V317,'Material routes'!$A$6:$A$1505,0)),"MISSING ID")</x:f>
        <x:v>Crafting components</x:v>
      </x:c>
      <x:c r="J317" s="4" t="str">
        <x:f>IFERROR(INDEX('Material routes'!$B$6:$B$1505,MATCH(U317,'Material routes'!$A$6:$A$1505,0)),"MISSING ID")</x:f>
        <x:v>design.review.proposal_canister_trim</x:v>
      </x:c>
      <x:c r="K317" s="4" t="str">
        <x:f>IFERROR(INDEX('Crafting recipes'!$C$6:$C$1005,MATCH(J317,'Crafting recipes'!$A$6:$A$1005,0)),"MISSING ID")</x:f>
        <x:v>Material refinement</x:v>
      </x:c>
      <x:c r="L317" s="4" t="str">
        <x:f>IFERROR(INDEX('Material routes'!$K$6:$K$1505,MATCH(U317,'Material routes'!$A$6:$A$1505,0)),"MISSING ID")</x:f>
        <x:v>Proposal</x:v>
      </x:c>
      <x:c r="M317" s="4" t="str">
        <x:f>IFERROR(INDEX('Material routes'!$M$6:$M$1505,MATCH(U317,'Material routes'!$A$6:$A$1505,0)),"MISSING ID")</x:f>
        <x:v>Partial proposal</x:v>
      </x:c>
      <x:c r="N317" s="4" t="str">
        <x:f>IF(IFERROR(INDEX('Material routes'!$I$6:$I$1005,MATCH(U317,'Material routes'!$A$6:$A$1005,0)),"MISSING ID")=0,"",IFERROR(INDEX('Material routes'!$I$6:$I$1005,MATCH(U317,'Material routes'!$A$6:$A$1005,0)),"MISSING ID"))</x:f>
      </x:c>
      <x:c r="O317" s="4" t="str">
        <x:f>IFERROR(INDEX('Material routes'!$J$6:$J$1505,MATCH(U317,'Material routes'!$A$6:$A$1505,0)),"MISSING ID")</x:f>
        <x:v>Unspecified</x:v>
      </x:c>
      <x:c r="P317" s="4" t="str">
        <x:f>IF(IFERROR(INDEX('Material routes'!$I$6:$I$1005,MATCH(V317,'Material routes'!$A$6:$A$1005,0)),"MISSING ID")=0,"",IFERROR(INDEX('Material routes'!$I$6:$I$1005,MATCH(V317,'Material routes'!$A$6:$A$1005,0)),"MISSING ID"))</x:f>
      </x:c>
      <x:c r="Q317" s="4" t="str">
        <x:f>IFERROR(INDEX('Material routes'!$J$6:$J$1505,MATCH(V317,'Material routes'!$A$6:$A$1505,0)),"MISSING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routes'!$D$6:$D$1505,MATCH(U317,'Material routes'!$A$6:$A$1505,0)),"MISSING ID")</x:f>
        <x:v>author.metallurgy.steel_stock</x:v>
      </x:c>
      <x:c r="T317" s="4" t="str">
        <x:f>IFERROR(INDEX('Material routes'!$D$6:$D$1505,MATCH(V317,'Material routes'!$A$6:$A$1505,0)),"MISSING ID")</x:f>
        <x:v>proposal.canister.trim</x:v>
      </x:c>
      <x:c r="U317" s="4" t="str">
        <x:v>design.review.proposal_canister_trim.in.2</x:v>
      </x:c>
      <x:c r="V317" s="4" t="str">
        <x:v>design.review.proposal_canister_trim.out</x:v>
      </x:c>
    </x:row>
    <x:row r="318" ht="115" customHeight="1">
      <x:c r="A318" s="4" t="str">
        <x:f>IFERROR(INDEX('Material routes'!$E$6:$E$1505,MATCH(U318,'Material routes'!$A$6:$A$1505,0)),"MISSING ID")</x:f>
        <x:v>Mineral pigment coating</x:v>
      </x:c>
      <x:c r="B318" s="4" t="str">
        <x:f>IFERROR(INDEX('Material routes'!$F$6:$F$1505,MATCH(U318,'Material routes'!$A$6:$A$1505,0)),"MISSING ID")</x:f>
        <x:v>T2</x:v>
      </x:c>
      <x:c r="C318" s="4" t="str">
        <x:f>IFERROR(INDEX('Material routes'!$H$6:$H$1505,MATCH(U318,'Material routes'!$A$6:$A$1505,0)),"MISSING ID")</x:f>
        <x:v>Processed material</x:v>
      </x:c>
      <x:c r="D318" s="4" t="str">
        <x:f>IFERROR(INDEX('Material routes'!$G$6:$G$1505,MATCH(U318,'Material routes'!$A$6:$A$1505,0)),"MISSING ID")</x:f>
        <x:v>Manufactured stock</x:v>
      </x:c>
      <x:c r="E318" s="4" t="str">
        <x:f>IFERROR(INDEX('Material routes'!$C$6:$C$1505,MATCH(U318,'Material routes'!$A$6:$A$1505,0)),"MISSING ID")</x:f>
        <x:v>Ingredient candidate</x:v>
      </x:c>
      <x:c r="F318" s="4" t="str">
        <x:f>IFERROR(INDEX('Material routes'!$E$6:$E$1505,MATCH(V318,'Material routes'!$A$6:$A$1505,0)),"MISSING ID")</x:f>
        <x:v>Decorative canister panel</x:v>
      </x:c>
      <x:c r="G318" s="4" t="str">
        <x:f>IFERROR(INDEX('Material routes'!$F$6:$F$1505,MATCH(V318,'Material routes'!$A$6:$A$1505,0)),"MISSING ID")</x:f>
        <x:v>T3</x:v>
      </x:c>
      <x:c r="H318" s="4" t="str">
        <x:f>IFERROR(INDEX('Material routes'!$H$6:$H$1505,MATCH(V318,'Material routes'!$A$6:$A$1505,0)),"MISSING ID")</x:f>
        <x:v>Crafting component</x:v>
      </x:c>
      <x:c r="I318" s="4" t="str">
        <x:f>IFERROR(INDEX('Material routes'!$G$6:$G$1505,MATCH(V318,'Material routes'!$A$6:$A$1505,0)),"MISSING ID")</x:f>
        <x:v>Crafting components</x:v>
      </x:c>
      <x:c r="J318" s="4" t="str">
        <x:f>IFERROR(INDEX('Material routes'!$B$6:$B$1505,MATCH(U318,'Material routes'!$A$6:$A$1505,0)),"MISSING ID")</x:f>
        <x:v>design.review.proposal_canister_trim</x:v>
      </x:c>
      <x:c r="K318" s="4" t="str">
        <x:f>IFERROR(INDEX('Crafting recipes'!$C$6:$C$1005,MATCH(J318,'Crafting recipes'!$A$6:$A$1005,0)),"MISSING ID")</x:f>
        <x:v>Material refinement</x:v>
      </x:c>
      <x:c r="L318" s="4" t="str">
        <x:f>IFERROR(INDEX('Material routes'!$K$6:$K$1505,MATCH(U318,'Material routes'!$A$6:$A$1505,0)),"MISSING ID")</x:f>
        <x:v>Proposal</x:v>
      </x:c>
      <x:c r="M318" s="4" t="str">
        <x:f>IFERROR(INDEX('Material routes'!$M$6:$M$1505,MATCH(U318,'Material routes'!$A$6:$A$1505,0)),"MISSING ID")</x:f>
        <x:v>Partial proposal</x:v>
      </x:c>
      <x:c r="N318" s="4" t="str">
        <x:f>IF(IFERROR(INDEX('Material routes'!$I$6:$I$1005,MATCH(U318,'Material routes'!$A$6:$A$1005,0)),"MISSING ID")=0,"",IFERROR(INDEX('Material routes'!$I$6:$I$1005,MATCH(U318,'Material routes'!$A$6:$A$1005,0)),"MISSING ID"))</x:f>
      </x:c>
      <x:c r="O318" s="4" t="str">
        <x:f>IFERROR(INDEX('Material routes'!$J$6:$J$1505,MATCH(U318,'Material routes'!$A$6:$A$1505,0)),"MISSING ID")</x:f>
        <x:v>Unspecified</x:v>
      </x:c>
      <x:c r="P318" s="4" t="str">
        <x:f>IF(IFERROR(INDEX('Material routes'!$I$6:$I$1005,MATCH(V318,'Material routes'!$A$6:$A$1005,0)),"MISSING ID")=0,"",IFERROR(INDEX('Material routes'!$I$6:$I$1005,MATCH(V318,'Material routes'!$A$6:$A$1005,0)),"MISSING ID"))</x:f>
      </x:c>
      <x:c r="Q318" s="4" t="str">
        <x:f>IFERROR(INDEX('Material routes'!$J$6:$J$1505,MATCH(V318,'Material routes'!$A$6:$A$1505,0)),"MISSING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routes'!$D$6:$D$1505,MATCH(U318,'Material routes'!$A$6:$A$1505,0)),"MISSING ID")</x:f>
        <x:v>proposal.branch.pigment_coating</x:v>
      </x:c>
      <x:c r="T318" s="4" t="str">
        <x:f>IFERROR(INDEX('Material routes'!$D$6:$D$1505,MATCH(V318,'Material routes'!$A$6:$A$1505,0)),"MISSING ID")</x:f>
        <x:v>proposal.canister.trim</x:v>
      </x:c>
      <x:c r="U318" s="4" t="str">
        <x:v>design.review.proposal_canister_trim.in.3</x:v>
      </x:c>
      <x:c r="V318" s="4" t="str">
        <x:v>design.review.proposal_canister_trim.out</x:v>
      </x:c>
    </x:row>
    <x:row r="319" ht="115" customHeight="1">
      <x:c r="A319" s="4" t="str">
        <x:f>IFERROR(INDEX('Material routes'!$E$6:$E$1505,MATCH(U319,'Material routes'!$A$6:$A$1505,0)),"MISSING ID")</x:f>
        <x:v>Shell laminate</x:v>
      </x:c>
      <x:c r="B319" s="4" t="str">
        <x:f>IFERROR(INDEX('Material routes'!$F$6:$F$1505,MATCH(U319,'Material routes'!$A$6:$A$1505,0)),"MISSING ID")</x:f>
        <x:v>T2</x:v>
      </x:c>
      <x:c r="C319" s="4" t="str">
        <x:f>IFERROR(INDEX('Material routes'!$H$6:$H$1505,MATCH(U319,'Material routes'!$A$6:$A$1505,0)),"MISSING ID")</x:f>
        <x:v>Crafting component</x:v>
      </x:c>
      <x:c r="D319" s="4" t="str">
        <x:f>IFERROR(INDEX('Material routes'!$G$6:$G$1505,MATCH(U319,'Material routes'!$A$6:$A$1505,0)),"MISSING ID")</x:f>
        <x:v>Crafting components</x:v>
      </x:c>
      <x:c r="E319" s="4" t="str">
        <x:f>IFERROR(INDEX('Material routes'!$C$6:$C$1505,MATCH(U319,'Material routes'!$A$6:$A$1505,0)),"MISSING ID")</x:f>
        <x:v>Ingredient candidate</x:v>
      </x:c>
      <x:c r="F319" s="4" t="str">
        <x:f>IFERROR(INDEX('Material routes'!$E$6:$E$1505,MATCH(V319,'Material routes'!$A$6:$A$1505,0)),"MISSING ID")</x:f>
        <x:v>Canister protective endcap</x:v>
      </x:c>
      <x:c r="G319" s="4" t="str">
        <x:f>IFERROR(INDEX('Material routes'!$F$6:$F$1505,MATCH(V319,'Material routes'!$A$6:$A$1505,0)),"MISSING ID")</x:f>
        <x:v>T3</x:v>
      </x:c>
      <x:c r="H319" s="4" t="str">
        <x:f>IFERROR(INDEX('Material routes'!$H$6:$H$1505,MATCH(V319,'Material routes'!$A$6:$A$1505,0)),"MISSING ID")</x:f>
        <x:v>Container part</x:v>
      </x:c>
      <x:c r="I319" s="4" t="str">
        <x:f>IFERROR(INDEX('Material routes'!$G$6:$G$1505,MATCH(V319,'Material routes'!$A$6:$A$1505,0)),"MISSING ID")</x:f>
        <x:v>Crafting components</x:v>
      </x:c>
      <x:c r="J319" s="4" t="str">
        <x:f>IFERROR(INDEX('Material routes'!$B$6:$B$1505,MATCH(U319,'Material routes'!$A$6:$A$1505,0)),"MISSING ID")</x:f>
        <x:v>design.review.proposal_canister_endcap</x:v>
      </x:c>
      <x:c r="K319" s="4" t="str">
        <x:f>IFERROR(INDEX('Crafting recipes'!$C$6:$C$1005,MATCH(J319,'Crafting recipes'!$A$6:$A$1005,0)),"MISSING ID")</x:f>
        <x:v>Material refinement</x:v>
      </x:c>
      <x:c r="L319" s="4" t="str">
        <x:f>IFERROR(INDEX('Material routes'!$K$6:$K$1505,MATCH(U319,'Material routes'!$A$6:$A$1505,0)),"MISSING ID")</x:f>
        <x:v>Proposal</x:v>
      </x:c>
      <x:c r="M319" s="4" t="str">
        <x:f>IFERROR(INDEX('Material routes'!$M$6:$M$1505,MATCH(U319,'Material routes'!$A$6:$A$1505,0)),"MISSING ID")</x:f>
        <x:v>Partial proposal</x:v>
      </x:c>
      <x:c r="N319" s="4" t="str">
        <x:f>IF(IFERROR(INDEX('Material routes'!$I$6:$I$1005,MATCH(U319,'Material routes'!$A$6:$A$1005,0)),"MISSING ID")=0,"",IFERROR(INDEX('Material routes'!$I$6:$I$1005,MATCH(U319,'Material routes'!$A$6:$A$1005,0)),"MISSING ID"))</x:f>
      </x:c>
      <x:c r="O319" s="4" t="str">
        <x:f>IFERROR(INDEX('Material routes'!$J$6:$J$1505,MATCH(U319,'Material routes'!$A$6:$A$1505,0)),"MISSING ID")</x:f>
        <x:v>Unspecified</x:v>
      </x:c>
      <x:c r="P319" s="4" t="str">
        <x:f>IF(IFERROR(INDEX('Material routes'!$I$6:$I$1005,MATCH(V319,'Material routes'!$A$6:$A$1005,0)),"MISSING ID")=0,"",IFERROR(INDEX('Material routes'!$I$6:$I$1005,MATCH(V319,'Material routes'!$A$6:$A$1005,0)),"MISSING ID"))</x:f>
      </x:c>
      <x:c r="Q319" s="4" t="str">
        <x:f>IFERROR(INDEX('Material routes'!$J$6:$J$1505,MATCH(V319,'Material routes'!$A$6:$A$1505,0)),"MISSING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routes'!$D$6:$D$1505,MATCH(U319,'Material routes'!$A$6:$A$1505,0)),"MISSING ID")</x:f>
        <x:v>proposal.bio.laminate</x:v>
      </x:c>
      <x:c r="T319" s="4" t="str">
        <x:f>IFERROR(INDEX('Material routes'!$D$6:$D$1505,MATCH(V319,'Material routes'!$A$6:$A$1505,0)),"MISSING ID")</x:f>
        <x:v>proposal.canister.endcap</x:v>
      </x:c>
      <x:c r="U319" s="4" t="str">
        <x:v>design.review.proposal_canister_endcap.in.1</x:v>
      </x:c>
      <x:c r="V319" s="4" t="str">
        <x:v>design.review.proposal_canister_endcap.out</x:v>
      </x:c>
    </x:row>
    <x:row r="320" ht="115" customHeight="1">
      <x:c r="A320" s="4" t="str">
        <x:f>IFERROR(INDEX('Material routes'!$E$6:$E$1505,MATCH(U320,'Material routes'!$A$6:$A$1505,0)),"MISSING ID")</x:f>
        <x:v>Filled shell-binding compound</x:v>
      </x:c>
      <x:c r="B320" s="4" t="str">
        <x:f>IFERROR(INDEX('Material routes'!$F$6:$F$1505,MATCH(U320,'Material routes'!$A$6:$A$1505,0)),"MISSING ID")</x:f>
        <x:v>T2</x:v>
      </x:c>
      <x:c r="C320" s="4" t="str">
        <x:f>IFERROR(INDEX('Material routes'!$H$6:$H$1505,MATCH(U320,'Material routes'!$A$6:$A$1505,0)),"MISSING ID")</x:f>
        <x:v>Chemical material</x:v>
      </x:c>
      <x:c r="D320" s="4" t="str">
        <x:f>IFERROR(INDEX('Material routes'!$G$6:$G$1505,MATCH(U320,'Material routes'!$A$6:$A$1505,0)),"MISSING ID")</x:f>
        <x:v>Processing agents</x:v>
      </x:c>
      <x:c r="E320" s="4" t="str">
        <x:f>IFERROR(INDEX('Material routes'!$C$6:$C$1505,MATCH(U320,'Material routes'!$A$6:$A$1505,0)),"MISSING ID")</x:f>
        <x:v>Ingredient candidate</x:v>
      </x:c>
      <x:c r="F320" s="4" t="str">
        <x:f>IFERROR(INDEX('Material routes'!$E$6:$E$1505,MATCH(V320,'Material routes'!$A$6:$A$1505,0)),"MISSING ID")</x:f>
        <x:v>Canister protective endcap</x:v>
      </x:c>
      <x:c r="G320" s="4" t="str">
        <x:f>IFERROR(INDEX('Material routes'!$F$6:$F$1505,MATCH(V320,'Material routes'!$A$6:$A$1505,0)),"MISSING ID")</x:f>
        <x:v>T3</x:v>
      </x:c>
      <x:c r="H320" s="4" t="str">
        <x:f>IFERROR(INDEX('Material routes'!$H$6:$H$1505,MATCH(V320,'Material routes'!$A$6:$A$1505,0)),"MISSING ID")</x:f>
        <x:v>Container part</x:v>
      </x:c>
      <x:c r="I320" s="4" t="str">
        <x:f>IFERROR(INDEX('Material routes'!$G$6:$G$1505,MATCH(V320,'Material routes'!$A$6:$A$1505,0)),"MISSING ID")</x:f>
        <x:v>Crafting components</x:v>
      </x:c>
      <x:c r="J320" s="4" t="str">
        <x:f>IFERROR(INDEX('Material routes'!$B$6:$B$1505,MATCH(U320,'Material routes'!$A$6:$A$1505,0)),"MISSING ID")</x:f>
        <x:v>design.review.proposal_canister_endcap</x:v>
      </x:c>
      <x:c r="K320" s="4" t="str">
        <x:f>IFERROR(INDEX('Crafting recipes'!$C$6:$C$1005,MATCH(J320,'Crafting recipes'!$A$6:$A$1005,0)),"MISSING ID")</x:f>
        <x:v>Material refinement</x:v>
      </x:c>
      <x:c r="L320" s="4" t="str">
        <x:f>IFERROR(INDEX('Material routes'!$K$6:$K$1505,MATCH(U320,'Material routes'!$A$6:$A$1505,0)),"MISSING ID")</x:f>
        <x:v>Proposal</x:v>
      </x:c>
      <x:c r="M320" s="4" t="str">
        <x:f>IFERROR(INDEX('Material routes'!$M$6:$M$1505,MATCH(U320,'Material routes'!$A$6:$A$1505,0)),"MISSING ID")</x:f>
        <x:v>Partial proposal</x:v>
      </x:c>
      <x:c r="N320" s="4" t="str">
        <x:f>IF(IFERROR(INDEX('Material routes'!$I$6:$I$1005,MATCH(U320,'Material routes'!$A$6:$A$1005,0)),"MISSING ID")=0,"",IFERROR(INDEX('Material routes'!$I$6:$I$1005,MATCH(U320,'Material routes'!$A$6:$A$1005,0)),"MISSING ID"))</x:f>
      </x:c>
      <x:c r="O320" s="4" t="str">
        <x:f>IFERROR(INDEX('Material routes'!$J$6:$J$1505,MATCH(U320,'Material routes'!$A$6:$A$1505,0)),"MISSING ID")</x:f>
        <x:v>Unspecified</x:v>
      </x:c>
      <x:c r="P320" s="4" t="str">
        <x:f>IF(IFERROR(INDEX('Material routes'!$I$6:$I$1005,MATCH(V320,'Material routes'!$A$6:$A$1005,0)),"MISSING ID")=0,"",IFERROR(INDEX('Material routes'!$I$6:$I$1005,MATCH(V320,'Material routes'!$A$6:$A$1005,0)),"MISSING ID"))</x:f>
      </x:c>
      <x:c r="Q320" s="4" t="str">
        <x:f>IFERROR(INDEX('Material routes'!$J$6:$J$1505,MATCH(V320,'Material routes'!$A$6:$A$1505,0)),"MISSING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routes'!$D$6:$D$1505,MATCH(U320,'Material routes'!$A$6:$A$1505,0)),"MISSING ID")</x:f>
        <x:v>proposal.branch.filled_binder</x:v>
      </x:c>
      <x:c r="T320" s="4" t="str">
        <x:f>IFERROR(INDEX('Material routes'!$D$6:$D$1505,MATCH(V320,'Material routes'!$A$6:$A$1505,0)),"MISSING ID")</x:f>
        <x:v>proposal.canister.endcap</x:v>
      </x:c>
      <x:c r="U320" s="4" t="str">
        <x:v>design.review.proposal_canister_endcap.in.2</x:v>
      </x:c>
      <x:c r="V320" s="4" t="str">
        <x:v>design.review.proposal_canister_endcap.out</x:v>
      </x:c>
    </x:row>
    <x:row r="321" ht="115" customHeight="1">
      <x:c r="A321" s="4" t="str">
        <x:f>IFERROR(INDEX('Material routes'!$E$6:$E$1505,MATCH(U321,'Material routes'!$A$6:$A$1505,0)),"MISSING ID")</x:f>
        <x:v>Steel stock</x:v>
      </x:c>
      <x:c r="B321" s="4" t="str">
        <x:f>IFERROR(INDEX('Material routes'!$F$6:$F$1505,MATCH(U321,'Material routes'!$A$6:$A$1505,0)),"MISSING ID")</x:f>
        <x:v>T2</x:v>
      </x:c>
      <x:c r="C321" s="4" t="str">
        <x:f>IFERROR(INDEX('Material routes'!$H$6:$H$1505,MATCH(U321,'Material routes'!$A$6:$A$1505,0)),"MISSING ID")</x:f>
        <x:v>Processed material</x:v>
      </x:c>
      <x:c r="D321" s="4" t="str">
        <x:f>IFERROR(INDEX('Material routes'!$G$6:$G$1505,MATCH(U321,'Material routes'!$A$6:$A$1505,0)),"MISSING ID")</x:f>
        <x:v>Manufactured stock</x:v>
      </x:c>
      <x:c r="E321" s="4" t="str">
        <x:f>IFERROR(INDEX('Material routes'!$C$6:$C$1505,MATCH(U321,'Material routes'!$A$6:$A$1505,0)),"MISSING ID")</x:f>
        <x:v>Ingredient candidate</x:v>
      </x:c>
      <x:c r="F321" s="4" t="str">
        <x:f>IFERROR(INDEX('Material routes'!$E$6:$E$1505,MATCH(V321,'Material routes'!$A$6:$A$1505,0)),"MISSING ID")</x:f>
        <x:v>Canister protective endcap</x:v>
      </x:c>
      <x:c r="G321" s="4" t="str">
        <x:f>IFERROR(INDEX('Material routes'!$F$6:$F$1505,MATCH(V321,'Material routes'!$A$6:$A$1505,0)),"MISSING ID")</x:f>
        <x:v>T3</x:v>
      </x:c>
      <x:c r="H321" s="4" t="str">
        <x:f>IFERROR(INDEX('Material routes'!$H$6:$H$1505,MATCH(V321,'Material routes'!$A$6:$A$1505,0)),"MISSING ID")</x:f>
        <x:v>Container part</x:v>
      </x:c>
      <x:c r="I321" s="4" t="str">
        <x:f>IFERROR(INDEX('Material routes'!$G$6:$G$1505,MATCH(V321,'Material routes'!$A$6:$A$1505,0)),"MISSING ID")</x:f>
        <x:v>Crafting components</x:v>
      </x:c>
      <x:c r="J321" s="4" t="str">
        <x:f>IFERROR(INDEX('Material routes'!$B$6:$B$1505,MATCH(U321,'Material routes'!$A$6:$A$1505,0)),"MISSING ID")</x:f>
        <x:v>design.review.proposal_canister_endcap</x:v>
      </x:c>
      <x:c r="K321" s="4" t="str">
        <x:f>IFERROR(INDEX('Crafting recipes'!$C$6:$C$1005,MATCH(J321,'Crafting recipes'!$A$6:$A$1005,0)),"MISSING ID")</x:f>
        <x:v>Material refinement</x:v>
      </x:c>
      <x:c r="L321" s="4" t="str">
        <x:f>IFERROR(INDEX('Material routes'!$K$6:$K$1505,MATCH(U321,'Material routes'!$A$6:$A$1505,0)),"MISSING ID")</x:f>
        <x:v>Proposal</x:v>
      </x:c>
      <x:c r="M321" s="4" t="str">
        <x:f>IFERROR(INDEX('Material routes'!$M$6:$M$1505,MATCH(U321,'Material routes'!$A$6:$A$1505,0)),"MISSING ID")</x:f>
        <x:v>Partial proposal</x:v>
      </x:c>
      <x:c r="N321" s="4" t="str">
        <x:f>IF(IFERROR(INDEX('Material routes'!$I$6:$I$1005,MATCH(U321,'Material routes'!$A$6:$A$1005,0)),"MISSING ID")=0,"",IFERROR(INDEX('Material routes'!$I$6:$I$1005,MATCH(U321,'Material routes'!$A$6:$A$1005,0)),"MISSING ID"))</x:f>
      </x:c>
      <x:c r="O321" s="4" t="str">
        <x:f>IFERROR(INDEX('Material routes'!$J$6:$J$1505,MATCH(U321,'Material routes'!$A$6:$A$1505,0)),"MISSING ID")</x:f>
        <x:v>Unspecified</x:v>
      </x:c>
      <x:c r="P321" s="4" t="str">
        <x:f>IF(IFERROR(INDEX('Material routes'!$I$6:$I$1005,MATCH(V321,'Material routes'!$A$6:$A$1005,0)),"MISSING ID")=0,"",IFERROR(INDEX('Material routes'!$I$6:$I$1005,MATCH(V321,'Material routes'!$A$6:$A$1005,0)),"MISSING ID"))</x:f>
      </x:c>
      <x:c r="Q321" s="4" t="str">
        <x:f>IFERROR(INDEX('Material routes'!$J$6:$J$1505,MATCH(V321,'Material routes'!$A$6:$A$1505,0)),"MISSING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routes'!$D$6:$D$1505,MATCH(U321,'Material routes'!$A$6:$A$1505,0)),"MISSING ID")</x:f>
        <x:v>author.metallurgy.steel_stock</x:v>
      </x:c>
      <x:c r="T321" s="4" t="str">
        <x:f>IFERROR(INDEX('Material routes'!$D$6:$D$1505,MATCH(V321,'Material routes'!$A$6:$A$1505,0)),"MISSING ID")</x:f>
        <x:v>proposal.canister.endcap</x:v>
      </x:c>
      <x:c r="U321" s="4" t="str">
        <x:v>design.review.proposal_canister_endcap.in.3</x:v>
      </x:c>
      <x:c r="V321" s="4" t="str">
        <x:v>design.review.proposal_canister_endcap.out</x:v>
      </x:c>
    </x:row>
    <x:row r="322" ht="115" customHeight="1">
      <x:c r="A322" s="4" t="str">
        <x:f>IFERROR(INDEX('Material routes'!$E$6:$E$1505,MATCH(U322,'Material routes'!$A$6:$A$1505,0)),"MISSING ID")</x:f>
        <x:v>Prepared ceramic body feed</x:v>
      </x:c>
      <x:c r="B322" s="4" t="str">
        <x:f>IFERROR(INDEX('Material routes'!$F$6:$F$1505,MATCH(U322,'Material routes'!$A$6:$A$1505,0)),"MISSING ID")</x:f>
        <x:v>T1</x:v>
      </x:c>
      <x:c r="C322" s="4" t="str">
        <x:f>IFERROR(INDEX('Material routes'!$H$6:$H$1505,MATCH(U322,'Material routes'!$A$6:$A$1505,0)),"MISSING ID")</x:f>
        <x:v>Processed material</x:v>
      </x:c>
      <x:c r="D322" s="4" t="str">
        <x:f>IFERROR(INDEX('Material routes'!$G$6:$G$1505,MATCH(U322,'Material routes'!$A$6:$A$1505,0)),"MISSING ID")</x:f>
        <x:v>Manufactured stock</x:v>
      </x:c>
      <x:c r="E322" s="4" t="str">
        <x:f>IFERROR(INDEX('Material routes'!$C$6:$C$1505,MATCH(U322,'Material routes'!$A$6:$A$1505,0)),"MISSING ID")</x:f>
        <x:v>Ingredient candidate</x:v>
      </x:c>
      <x:c r="F322" s="4" t="str">
        <x:f>IFERROR(INDEX('Material routes'!$E$6:$E$1505,MATCH(V322,'Material routes'!$A$6:$A$1505,0)),"MISSING ID")</x:f>
        <x:v>Unfired shaped ceramic blank</x:v>
      </x:c>
      <x:c r="G322" s="4" t="str">
        <x:f>IFERROR(INDEX('Material routes'!$F$6:$F$1505,MATCH(V322,'Material routes'!$A$6:$A$1505,0)),"MISSING ID")</x:f>
        <x:v>T2</x:v>
      </x:c>
      <x:c r="H322" s="4" t="str">
        <x:f>IFERROR(INDEX('Material routes'!$H$6:$H$1505,MATCH(V322,'Material routes'!$A$6:$A$1505,0)),"MISSING ID")</x:f>
        <x:v>Crafting component</x:v>
      </x:c>
      <x:c r="I322" s="4" t="str">
        <x:f>IFERROR(INDEX('Material routes'!$G$6:$G$1505,MATCH(V322,'Material routes'!$A$6:$A$1505,0)),"MISSING ID")</x:f>
        <x:v>Crafting components</x:v>
      </x:c>
      <x:c r="J322" s="4" t="str">
        <x:f>IFERROR(INDEX('Material routes'!$B$6:$B$1505,MATCH(U322,'Material routes'!$A$6:$A$1505,0)),"MISSING ID")</x:f>
        <x:v>design.review.proposal_ceramic_unfired_blank</x:v>
      </x:c>
      <x:c r="K322" s="4" t="str">
        <x:f>IFERROR(INDEX('Crafting recipes'!$C$6:$C$1005,MATCH(J322,'Crafting recipes'!$A$6:$A$1005,0)),"MISSING ID")</x:f>
        <x:v>Material refinement</x:v>
      </x:c>
      <x:c r="L322" s="4" t="str">
        <x:f>IFERROR(INDEX('Material routes'!$K$6:$K$1505,MATCH(U322,'Material routes'!$A$6:$A$1505,0)),"MISSING ID")</x:f>
        <x:v>Proposal</x:v>
      </x:c>
      <x:c r="M322" s="4" t="str">
        <x:f>IFERROR(INDEX('Material routes'!$M$6:$M$1505,MATCH(U322,'Material routes'!$A$6:$A$1505,0)),"MISSING ID")</x:f>
        <x:v>Partial proposal</x:v>
      </x:c>
      <x:c r="N322" s="4" t="str">
        <x:f>IF(IFERROR(INDEX('Material routes'!$I$6:$I$1005,MATCH(U322,'Material routes'!$A$6:$A$1005,0)),"MISSING ID")=0,"",IFERROR(INDEX('Material routes'!$I$6:$I$1005,MATCH(U322,'Material routes'!$A$6:$A$1005,0)),"MISSING ID"))</x:f>
      </x:c>
      <x:c r="O322" s="4" t="str">
        <x:f>IFERROR(INDEX('Material routes'!$J$6:$J$1505,MATCH(U322,'Material routes'!$A$6:$A$1505,0)),"MISSING ID")</x:f>
        <x:v>Unspecified</x:v>
      </x:c>
      <x:c r="P322" s="4" t="str">
        <x:f>IF(IFERROR(INDEX('Material routes'!$I$6:$I$1005,MATCH(V322,'Material routes'!$A$6:$A$1005,0)),"MISSING ID")=0,"",IFERROR(INDEX('Material routes'!$I$6:$I$1005,MATCH(V322,'Material routes'!$A$6:$A$1005,0)),"MISSING ID"))</x:f>
      </x:c>
      <x:c r="Q322" s="4" t="str">
        <x:f>IFERROR(INDEX('Material routes'!$J$6:$J$1505,MATCH(V322,'Material routes'!$A$6:$A$1505,0)),"MISSING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routes'!$D$6:$D$1505,MATCH(U322,'Material routes'!$A$6:$A$1505,0)),"MISSING ID")</x:f>
        <x:v>proposal.ceramic.body_feed</x:v>
      </x:c>
      <x:c r="T322" s="4" t="str">
        <x:f>IFERROR(INDEX('Material routes'!$D$6:$D$1505,MATCH(V322,'Material routes'!$A$6:$A$1505,0)),"MISSING ID")</x:f>
        <x:v>proposal.ceramic.unfired_blank</x:v>
      </x:c>
      <x:c r="U322" s="4" t="str">
        <x:v>design.review.proposal_ceramic_unfired_blank.in.1</x:v>
      </x:c>
      <x:c r="V322" s="4" t="str">
        <x:v>design.review.proposal_ceramic_unfired_blank.out</x:v>
      </x:c>
    </x:row>
    <x:row r="323" ht="115" customHeight="1">
      <x:c r="A323" s="4" t="str">
        <x:f>IFERROR(INDEX('Material routes'!$E$6:$E$1505,MATCH(U323,'Material routes'!$A$6:$A$1505,0)),"MISSING ID")</x:f>
        <x:v>Selected faunal carrier fraction</x:v>
      </x:c>
      <x:c r="B323" s="4" t="str">
        <x:f>IFERROR(INDEX('Material routes'!$F$6:$F$1505,MATCH(U323,'Material routes'!$A$6:$A$1505,0)),"MISSING ID")</x:f>
        <x:v>T1</x:v>
      </x:c>
      <x:c r="C323" s="4" t="str">
        <x:f>IFERROR(INDEX('Material routes'!$H$6:$H$1505,MATCH(U323,'Material routes'!$A$6:$A$1505,0)),"MISSING ID")</x:f>
        <x:v>Chemical material</x:v>
      </x:c>
      <x:c r="D323" s="4" t="str">
        <x:f>IFERROR(INDEX('Material routes'!$G$6:$G$1505,MATCH(U323,'Material routes'!$A$6:$A$1505,0)),"MISSING ID")</x:f>
        <x:v>Processing agents</x:v>
      </x:c>
      <x:c r="E323" s="4" t="str">
        <x:f>IFERROR(INDEX('Material routes'!$C$6:$C$1505,MATCH(U323,'Material routes'!$A$6:$A$1505,0)),"MISSING ID")</x:f>
        <x:v>Ingredient candidate</x:v>
      </x:c>
      <x:c r="F323" s="4" t="str">
        <x:f>IFERROR(INDEX('Material routes'!$E$6:$E$1505,MATCH(V323,'Material routes'!$A$6:$A$1505,0)),"MISSING ID")</x:f>
        <x:v>Unfired shaped ceramic blank</x:v>
      </x:c>
      <x:c r="G323" s="4" t="str">
        <x:f>IFERROR(INDEX('Material routes'!$F$6:$F$1505,MATCH(V323,'Material routes'!$A$6:$A$1505,0)),"MISSING ID")</x:f>
        <x:v>T2</x:v>
      </x:c>
      <x:c r="H323" s="4" t="str">
        <x:f>IFERROR(INDEX('Material routes'!$H$6:$H$1505,MATCH(V323,'Material routes'!$A$6:$A$1505,0)),"MISSING ID")</x:f>
        <x:v>Crafting component</x:v>
      </x:c>
      <x:c r="I323" s="4" t="str">
        <x:f>IFERROR(INDEX('Material routes'!$G$6:$G$1505,MATCH(V323,'Material routes'!$A$6:$A$1505,0)),"MISSING ID")</x:f>
        <x:v>Crafting components</x:v>
      </x:c>
      <x:c r="J323" s="4" t="str">
        <x:f>IFERROR(INDEX('Material routes'!$B$6:$B$1505,MATCH(U323,'Material routes'!$A$6:$A$1505,0)),"MISSING ID")</x:f>
        <x:v>design.review.proposal_ceramic_unfired_blank</x:v>
      </x:c>
      <x:c r="K323" s="4" t="str">
        <x:f>IFERROR(INDEX('Crafting recipes'!$C$6:$C$1005,MATCH(J323,'Crafting recipes'!$A$6:$A$1005,0)),"MISSING ID")</x:f>
        <x:v>Material refinement</x:v>
      </x:c>
      <x:c r="L323" s="4" t="str">
        <x:f>IFERROR(INDEX('Material routes'!$K$6:$K$1505,MATCH(U323,'Material routes'!$A$6:$A$1505,0)),"MISSING ID")</x:f>
        <x:v>Proposal</x:v>
      </x:c>
      <x:c r="M323" s="4" t="str">
        <x:f>IFERROR(INDEX('Material routes'!$M$6:$M$1505,MATCH(U323,'Material routes'!$A$6:$A$1505,0)),"MISSING ID")</x:f>
        <x:v>Partial proposal</x:v>
      </x:c>
      <x:c r="N323" s="4" t="str">
        <x:f>IF(IFERROR(INDEX('Material routes'!$I$6:$I$1005,MATCH(U323,'Material routes'!$A$6:$A$1005,0)),"MISSING ID")=0,"",IFERROR(INDEX('Material routes'!$I$6:$I$1005,MATCH(U323,'Material routes'!$A$6:$A$1005,0)),"MISSING ID"))</x:f>
      </x:c>
      <x:c r="O323" s="4" t="str">
        <x:f>IFERROR(INDEX('Material routes'!$J$6:$J$1505,MATCH(U323,'Material routes'!$A$6:$A$1505,0)),"MISSING ID")</x:f>
        <x:v>Unspecified</x:v>
      </x:c>
      <x:c r="P323" s="4" t="str">
        <x:f>IF(IFERROR(INDEX('Material routes'!$I$6:$I$1005,MATCH(V323,'Material routes'!$A$6:$A$1005,0)),"MISSING ID")=0,"",IFERROR(INDEX('Material routes'!$I$6:$I$1005,MATCH(V323,'Material routes'!$A$6:$A$1005,0)),"MISSING ID"))</x:f>
      </x:c>
      <x:c r="Q323" s="4" t="str">
        <x:f>IFERROR(INDEX('Material routes'!$J$6:$J$1505,MATCH(V323,'Material routes'!$A$6:$A$1505,0)),"MISSING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routes'!$D$6:$D$1505,MATCH(U323,'Material routes'!$A$6:$A$1505,0)),"MISSING ID")</x:f>
        <x:v>proposal.t1.faunal_carrier</x:v>
      </x:c>
      <x:c r="T323" s="4" t="str">
        <x:f>IFERROR(INDEX('Material routes'!$D$6:$D$1505,MATCH(V323,'Material routes'!$A$6:$A$1505,0)),"MISSING ID")</x:f>
        <x:v>proposal.ceramic.unfired_blank</x:v>
      </x:c>
      <x:c r="U323" s="4" t="str">
        <x:v>design.review.proposal_ceramic_unfired_blank.in.2</x:v>
      </x:c>
      <x:c r="V323" s="4" t="str">
        <x:v>design.review.proposal_ceramic_unfired_blank.out</x:v>
      </x:c>
    </x:row>
    <x:row r="324" ht="115" customHeight="1">
      <x:c r="A324" s="4" t="str">
        <x:f>IFERROR(INDEX('Material routes'!$E$6:$E$1505,MATCH(U324,'Material routes'!$A$6:$A$1505,0)),"MISSING ID")</x:f>
        <x:v>Refractory ceramic stock</x:v>
      </x:c>
      <x:c r="B324" s="4" t="str">
        <x:f>IFERROR(INDEX('Material routes'!$F$6:$F$1505,MATCH(U324,'Material routes'!$A$6:$A$1505,0)),"MISSING ID")</x:f>
        <x:v>T2</x:v>
      </x:c>
      <x:c r="C324" s="4" t="str">
        <x:f>IFERROR(INDEX('Material routes'!$H$6:$H$1505,MATCH(U324,'Material routes'!$A$6:$A$1505,0)),"MISSING ID")</x:f>
        <x:v>Processed material</x:v>
      </x:c>
      <x:c r="D324" s="4" t="str">
        <x:f>IFERROR(INDEX('Material routes'!$G$6:$G$1505,MATCH(U324,'Material routes'!$A$6:$A$1505,0)),"MISSING ID")</x:f>
        <x:v>Manufactured stock</x:v>
      </x:c>
      <x:c r="E324" s="4" t="str">
        <x:f>IFERROR(INDEX('Material routes'!$C$6:$C$1505,MATCH(U324,'Material routes'!$A$6:$A$1505,0)),"MISSING ID")</x:f>
        <x:v>Ingredient candidate</x:v>
      </x:c>
      <x:c r="F324" s="4" t="str">
        <x:f>IFERROR(INDEX('Material routes'!$E$6:$E$1505,MATCH(V324,'Material routes'!$A$6:$A$1505,0)),"MISSING ID")</x:f>
        <x:v>Refractory ceramic brick</x:v>
      </x:c>
      <x:c r="G324" s="4" t="str">
        <x:f>IFERROR(INDEX('Material routes'!$F$6:$F$1505,MATCH(V324,'Material routes'!$A$6:$A$1505,0)),"MISSING ID")</x:f>
        <x:v>T3</x:v>
      </x:c>
      <x:c r="H324" s="4" t="str">
        <x:f>IFERROR(INDEX('Material routes'!$H$6:$H$1505,MATCH(V324,'Material routes'!$A$6:$A$1505,0)),"MISSING ID")</x:f>
        <x:v>Crafting component</x:v>
      </x:c>
      <x:c r="I324" s="4" t="str">
        <x:f>IFERROR(INDEX('Material routes'!$G$6:$G$1505,MATCH(V324,'Material routes'!$A$6:$A$1505,0)),"MISSING ID")</x:f>
        <x:v>Crafting components</x:v>
      </x:c>
      <x:c r="J324" s="4" t="str">
        <x:f>IFERROR(INDEX('Material routes'!$B$6:$B$1505,MATCH(U324,'Material routes'!$A$6:$A$1505,0)),"MISSING ID")</x:f>
        <x:v>design.review.proposal_ceramic_refractory_brick</x:v>
      </x:c>
      <x:c r="K324" s="4" t="str">
        <x:f>IFERROR(INDEX('Crafting recipes'!$C$6:$C$1005,MATCH(J324,'Crafting recipes'!$A$6:$A$1005,0)),"MISSING ID")</x:f>
        <x:v>Material refinement</x:v>
      </x:c>
      <x:c r="L324" s="4" t="str">
        <x:f>IFERROR(INDEX('Material routes'!$K$6:$K$1505,MATCH(U324,'Material routes'!$A$6:$A$1505,0)),"MISSING ID")</x:f>
        <x:v>Proposal</x:v>
      </x:c>
      <x:c r="M324" s="4" t="str">
        <x:f>IFERROR(INDEX('Material routes'!$M$6:$M$1505,MATCH(U324,'Material routes'!$A$6:$A$1505,0)),"MISSING ID")</x:f>
        <x:v>Partial proposal</x:v>
      </x:c>
      <x:c r="N324" s="4" t="str">
        <x:f>IF(IFERROR(INDEX('Material routes'!$I$6:$I$1005,MATCH(U324,'Material routes'!$A$6:$A$1005,0)),"MISSING ID")=0,"",IFERROR(INDEX('Material routes'!$I$6:$I$1005,MATCH(U324,'Material routes'!$A$6:$A$1005,0)),"MISSING ID"))</x:f>
      </x:c>
      <x:c r="O324" s="4" t="str">
        <x:f>IFERROR(INDEX('Material routes'!$J$6:$J$1505,MATCH(U324,'Material routes'!$A$6:$A$1505,0)),"MISSING ID")</x:f>
        <x:v>Unspecified</x:v>
      </x:c>
      <x:c r="P324" s="4" t="str">
        <x:f>IF(IFERROR(INDEX('Material routes'!$I$6:$I$1005,MATCH(V324,'Material routes'!$A$6:$A$1005,0)),"MISSING ID")=0,"",IFERROR(INDEX('Material routes'!$I$6:$I$1005,MATCH(V324,'Material routes'!$A$6:$A$1005,0)),"MISSING ID"))</x:f>
      </x:c>
      <x:c r="Q324" s="4" t="str">
        <x:f>IFERROR(INDEX('Material routes'!$J$6:$J$1505,MATCH(V324,'Material routes'!$A$6:$A$1505,0)),"MISSING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routes'!$D$6:$D$1505,MATCH(U324,'Material routes'!$A$6:$A$1505,0)),"MISSING ID")</x:f>
        <x:v>proposal.branch.refractory_ceramic</x:v>
      </x:c>
      <x:c r="T324" s="4" t="str">
        <x:f>IFERROR(INDEX('Material routes'!$D$6:$D$1505,MATCH(V324,'Material routes'!$A$6:$A$1505,0)),"MISSING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routes'!$E$6:$E$1505,MATCH(U325,'Material routes'!$A$6:$A$1505,0)),"MISSING ID")</x:f>
        <x:v>Graded abrasive grit</x:v>
      </x:c>
      <x:c r="B325" s="4" t="str">
        <x:f>IFERROR(INDEX('Material routes'!$F$6:$F$1505,MATCH(U325,'Material routes'!$A$6:$A$1505,0)),"MISSING ID")</x:f>
        <x:v>T1</x:v>
      </x:c>
      <x:c r="C325" s="4" t="str">
        <x:f>IFERROR(INDEX('Material routes'!$H$6:$H$1505,MATCH(U325,'Material routes'!$A$6:$A$1505,0)),"MISSING ID")</x:f>
        <x:v>Processed material</x:v>
      </x:c>
      <x:c r="D325" s="4" t="str">
        <x:f>IFERROR(INDEX('Material routes'!$G$6:$G$1505,MATCH(U325,'Material routes'!$A$6:$A$1505,0)),"MISSING ID")</x:f>
        <x:v>Manufactured stock</x:v>
      </x:c>
      <x:c r="E325" s="4" t="str">
        <x:f>IFERROR(INDEX('Material routes'!$C$6:$C$1505,MATCH(U325,'Material routes'!$A$6:$A$1505,0)),"MISSING ID")</x:f>
        <x:v>Ingredient candidate</x:v>
      </x:c>
      <x:c r="F325" s="4" t="str">
        <x:f>IFERROR(INDEX('Material routes'!$E$6:$E$1505,MATCH(V325,'Material routes'!$A$6:$A$1505,0)),"MISSING ID")</x:f>
        <x:v>Refractory ceramic brick</x:v>
      </x:c>
      <x:c r="G325" s="4" t="str">
        <x:f>IFERROR(INDEX('Material routes'!$F$6:$F$1505,MATCH(V325,'Material routes'!$A$6:$A$1505,0)),"MISSING ID")</x:f>
        <x:v>T3</x:v>
      </x:c>
      <x:c r="H325" s="4" t="str">
        <x:f>IFERROR(INDEX('Material routes'!$H$6:$H$1505,MATCH(V325,'Material routes'!$A$6:$A$1505,0)),"MISSING ID")</x:f>
        <x:v>Crafting component</x:v>
      </x:c>
      <x:c r="I325" s="4" t="str">
        <x:f>IFERROR(INDEX('Material routes'!$G$6:$G$1505,MATCH(V325,'Material routes'!$A$6:$A$1505,0)),"MISSING ID")</x:f>
        <x:v>Crafting components</x:v>
      </x:c>
      <x:c r="J325" s="4" t="str">
        <x:f>IFERROR(INDEX('Material routes'!$B$6:$B$1505,MATCH(U325,'Material routes'!$A$6:$A$1505,0)),"MISSING ID")</x:f>
        <x:v>design.review.proposal_ceramic_refractory_brick</x:v>
      </x:c>
      <x:c r="K325" s="4" t="str">
        <x:f>IFERROR(INDEX('Crafting recipes'!$C$6:$C$1005,MATCH(J325,'Crafting recipes'!$A$6:$A$1005,0)),"MISSING ID")</x:f>
        <x:v>Material refinement</x:v>
      </x:c>
      <x:c r="L325" s="4" t="str">
        <x:f>IFERROR(INDEX('Material routes'!$K$6:$K$1505,MATCH(U325,'Material routes'!$A$6:$A$1505,0)),"MISSING ID")</x:f>
        <x:v>Proposal</x:v>
      </x:c>
      <x:c r="M325" s="4" t="str">
        <x:f>IFERROR(INDEX('Material routes'!$M$6:$M$1505,MATCH(U325,'Material routes'!$A$6:$A$1505,0)),"MISSING ID")</x:f>
        <x:v>Partial proposal</x:v>
      </x:c>
      <x:c r="N325" s="4" t="str">
        <x:f>IF(IFERROR(INDEX('Material routes'!$I$6:$I$1005,MATCH(U325,'Material routes'!$A$6:$A$1005,0)),"MISSING ID")=0,"",IFERROR(INDEX('Material routes'!$I$6:$I$1005,MATCH(U325,'Material routes'!$A$6:$A$1005,0)),"MISSING ID"))</x:f>
      </x:c>
      <x:c r="O325" s="4" t="str">
        <x:f>IFERROR(INDEX('Material routes'!$J$6:$J$1505,MATCH(U325,'Material routes'!$A$6:$A$1505,0)),"MISSING ID")</x:f>
        <x:v>Unspecified</x:v>
      </x:c>
      <x:c r="P325" s="4" t="str">
        <x:f>IF(IFERROR(INDEX('Material routes'!$I$6:$I$1005,MATCH(V325,'Material routes'!$A$6:$A$1005,0)),"MISSING ID")=0,"",IFERROR(INDEX('Material routes'!$I$6:$I$1005,MATCH(V325,'Material routes'!$A$6:$A$1005,0)),"MISSING ID"))</x:f>
      </x:c>
      <x:c r="Q325" s="4" t="str">
        <x:f>IFERROR(INDEX('Material routes'!$J$6:$J$1505,MATCH(V325,'Material routes'!$A$6:$A$1505,0)),"MISSING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routes'!$D$6:$D$1505,MATCH(U325,'Material routes'!$A$6:$A$1505,0)),"MISSING ID")</x:f>
        <x:v>proposal.natural.abrasive</x:v>
      </x:c>
      <x:c r="T325" s="4" t="str">
        <x:f>IFERROR(INDEX('Material routes'!$D$6:$D$1505,MATCH(V325,'Material routes'!$A$6:$A$1505,0)),"MISSING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routes'!$E$6:$E$1505,MATCH(U326,'Material routes'!$A$6:$A$1505,0)),"MISSING ID")</x:f>
        <x:v>Refractory ceramic stock</x:v>
      </x:c>
      <x:c r="B326" s="4" t="str">
        <x:f>IFERROR(INDEX('Material routes'!$F$6:$F$1505,MATCH(U326,'Material routes'!$A$6:$A$1505,0)),"MISSING ID")</x:f>
        <x:v>T2</x:v>
      </x:c>
      <x:c r="C326" s="4" t="str">
        <x:f>IFERROR(INDEX('Material routes'!$H$6:$H$1505,MATCH(U326,'Material routes'!$A$6:$A$1505,0)),"MISSING ID")</x:f>
        <x:v>Processed material</x:v>
      </x:c>
      <x:c r="D326" s="4" t="str">
        <x:f>IFERROR(INDEX('Material routes'!$G$6:$G$1505,MATCH(U326,'Material routes'!$A$6:$A$1505,0)),"MISSING ID")</x:f>
        <x:v>Manufactured stock</x:v>
      </x:c>
      <x:c r="E326" s="4" t="str">
        <x:f>IFERROR(INDEX('Material routes'!$C$6:$C$1505,MATCH(U326,'Material routes'!$A$6:$A$1505,0)),"MISSING ID")</x:f>
        <x:v>Ingredient candidate</x:v>
      </x:c>
      <x:c r="F326" s="4" t="str">
        <x:f>IFERROR(INDEX('Material routes'!$E$6:$E$1505,MATCH(V326,'Material routes'!$A$6:$A$1505,0)),"MISSING ID")</x:f>
        <x:v>Ceramic kiln lining panel</x:v>
      </x:c>
      <x:c r="G326" s="4" t="str">
        <x:f>IFERROR(INDEX('Material routes'!$F$6:$F$1505,MATCH(V326,'Material routes'!$A$6:$A$1505,0)),"MISSING ID")</x:f>
        <x:v>T3</x:v>
      </x:c>
      <x:c r="H326" s="4" t="str">
        <x:f>IFERROR(INDEX('Material routes'!$H$6:$H$1505,MATCH(V326,'Material routes'!$A$6:$A$1505,0)),"MISSING ID")</x:f>
        <x:v>Crafting component</x:v>
      </x:c>
      <x:c r="I326" s="4" t="str">
        <x:f>IFERROR(INDEX('Material routes'!$G$6:$G$1505,MATCH(V326,'Material routes'!$A$6:$A$1505,0)),"MISSING ID")</x:f>
        <x:v>Crafting components</x:v>
      </x:c>
      <x:c r="J326" s="4" t="str">
        <x:f>IFERROR(INDEX('Material routes'!$B$6:$B$1505,MATCH(U326,'Material routes'!$A$6:$A$1505,0)),"MISSING ID")</x:f>
        <x:v>design.review.proposal_ceramic_kiln_liner</x:v>
      </x:c>
      <x:c r="K326" s="4" t="str">
        <x:f>IFERROR(INDEX('Crafting recipes'!$C$6:$C$1005,MATCH(J326,'Crafting recipes'!$A$6:$A$1005,0)),"MISSING ID")</x:f>
        <x:v>Material refinement</x:v>
      </x:c>
      <x:c r="L326" s="4" t="str">
        <x:f>IFERROR(INDEX('Material routes'!$K$6:$K$1505,MATCH(U326,'Material routes'!$A$6:$A$1505,0)),"MISSING ID")</x:f>
        <x:v>Proposal</x:v>
      </x:c>
      <x:c r="M326" s="4" t="str">
        <x:f>IFERROR(INDEX('Material routes'!$M$6:$M$1505,MATCH(U326,'Material routes'!$A$6:$A$1505,0)),"MISSING ID")</x:f>
        <x:v>Partial proposal</x:v>
      </x:c>
      <x:c r="N326" s="4" t="str">
        <x:f>IF(IFERROR(INDEX('Material routes'!$I$6:$I$1005,MATCH(U326,'Material routes'!$A$6:$A$1005,0)),"MISSING ID")=0,"",IFERROR(INDEX('Material routes'!$I$6:$I$1005,MATCH(U326,'Material routes'!$A$6:$A$1005,0)),"MISSING ID"))</x:f>
      </x:c>
      <x:c r="O326" s="4" t="str">
        <x:f>IFERROR(INDEX('Material routes'!$J$6:$J$1505,MATCH(U326,'Material routes'!$A$6:$A$1505,0)),"MISSING ID")</x:f>
        <x:v>Unspecified</x:v>
      </x:c>
      <x:c r="P326" s="4" t="str">
        <x:f>IF(IFERROR(INDEX('Material routes'!$I$6:$I$1005,MATCH(V326,'Material routes'!$A$6:$A$1005,0)),"MISSING ID")=0,"",IFERROR(INDEX('Material routes'!$I$6:$I$1005,MATCH(V326,'Material routes'!$A$6:$A$1005,0)),"MISSING ID"))</x:f>
      </x:c>
      <x:c r="Q326" s="4" t="str">
        <x:f>IFERROR(INDEX('Material routes'!$J$6:$J$1505,MATCH(V326,'Material routes'!$A$6:$A$1505,0)),"MISSING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routes'!$D$6:$D$1505,MATCH(U326,'Material routes'!$A$6:$A$1505,0)),"MISSING ID")</x:f>
        <x:v>proposal.branch.refractory_ceramic</x:v>
      </x:c>
      <x:c r="T326" s="4" t="str">
        <x:f>IFERROR(INDEX('Material routes'!$D$6:$D$1505,MATCH(V326,'Material routes'!$A$6:$A$1505,0)),"MISSING ID")</x:f>
        <x:v>proposal.ceramic.kiln_liner</x:v>
      </x:c>
      <x:c r="U326" s="4" t="str">
        <x:v>design.review.proposal_ceramic_kiln_liner.in.1</x:v>
      </x:c>
      <x:c r="V326" s="4" t="str">
        <x:v>design.review.proposal_ceramic_kiln_liner.out</x:v>
      </x:c>
    </x:row>
    <x:row r="327" ht="115" customHeight="1">
      <x:c r="A327" s="4" t="str">
        <x:f>IFERROR(INDEX('Material routes'!$E$6:$E$1505,MATCH(U327,'Material routes'!$A$6:$A$1505,0)),"MISSING ID")</x:f>
        <x:v>Graded abrasive grit</x:v>
      </x:c>
      <x:c r="B327" s="4" t="str">
        <x:f>IFERROR(INDEX('Material routes'!$F$6:$F$1505,MATCH(U327,'Material routes'!$A$6:$A$1505,0)),"MISSING ID")</x:f>
        <x:v>T1</x:v>
      </x:c>
      <x:c r="C327" s="4" t="str">
        <x:f>IFERROR(INDEX('Material routes'!$H$6:$H$1505,MATCH(U327,'Material routes'!$A$6:$A$1505,0)),"MISSING ID")</x:f>
        <x:v>Processed material</x:v>
      </x:c>
      <x:c r="D327" s="4" t="str">
        <x:f>IFERROR(INDEX('Material routes'!$G$6:$G$1505,MATCH(U327,'Material routes'!$A$6:$A$1505,0)),"MISSING ID")</x:f>
        <x:v>Manufactured stock</x:v>
      </x:c>
      <x:c r="E327" s="4" t="str">
        <x:f>IFERROR(INDEX('Material routes'!$C$6:$C$1505,MATCH(U327,'Material routes'!$A$6:$A$1505,0)),"MISSING ID")</x:f>
        <x:v>Ingredient candidate</x:v>
      </x:c>
      <x:c r="F327" s="4" t="str">
        <x:f>IFERROR(INDEX('Material routes'!$E$6:$E$1505,MATCH(V327,'Material routes'!$A$6:$A$1505,0)),"MISSING ID")</x:f>
        <x:v>Ceramic kiln lining panel</x:v>
      </x:c>
      <x:c r="G327" s="4" t="str">
        <x:f>IFERROR(INDEX('Material routes'!$F$6:$F$1505,MATCH(V327,'Material routes'!$A$6:$A$1505,0)),"MISSING ID")</x:f>
        <x:v>T3</x:v>
      </x:c>
      <x:c r="H327" s="4" t="str">
        <x:f>IFERROR(INDEX('Material routes'!$H$6:$H$1505,MATCH(V327,'Material routes'!$A$6:$A$1505,0)),"MISSING ID")</x:f>
        <x:v>Crafting component</x:v>
      </x:c>
      <x:c r="I327" s="4" t="str">
        <x:f>IFERROR(INDEX('Material routes'!$G$6:$G$1505,MATCH(V327,'Material routes'!$A$6:$A$1505,0)),"MISSING ID")</x:f>
        <x:v>Crafting components</x:v>
      </x:c>
      <x:c r="J327" s="4" t="str">
        <x:f>IFERROR(INDEX('Material routes'!$B$6:$B$1505,MATCH(U327,'Material routes'!$A$6:$A$1505,0)),"MISSING ID")</x:f>
        <x:v>design.review.proposal_ceramic_kiln_liner</x:v>
      </x:c>
      <x:c r="K327" s="4" t="str">
        <x:f>IFERROR(INDEX('Crafting recipes'!$C$6:$C$1005,MATCH(J327,'Crafting recipes'!$A$6:$A$1005,0)),"MISSING ID")</x:f>
        <x:v>Material refinement</x:v>
      </x:c>
      <x:c r="L327" s="4" t="str">
        <x:f>IFERROR(INDEX('Material routes'!$K$6:$K$1505,MATCH(U327,'Material routes'!$A$6:$A$1505,0)),"MISSING ID")</x:f>
        <x:v>Proposal</x:v>
      </x:c>
      <x:c r="M327" s="4" t="str">
        <x:f>IFERROR(INDEX('Material routes'!$M$6:$M$1505,MATCH(U327,'Material routes'!$A$6:$A$1505,0)),"MISSING ID")</x:f>
        <x:v>Partial proposal</x:v>
      </x:c>
      <x:c r="N327" s="4" t="str">
        <x:f>IF(IFERROR(INDEX('Material routes'!$I$6:$I$1005,MATCH(U327,'Material routes'!$A$6:$A$1005,0)),"MISSING ID")=0,"",IFERROR(INDEX('Material routes'!$I$6:$I$1005,MATCH(U327,'Material routes'!$A$6:$A$1005,0)),"MISSING ID"))</x:f>
      </x:c>
      <x:c r="O327" s="4" t="str">
        <x:f>IFERROR(INDEX('Material routes'!$J$6:$J$1505,MATCH(U327,'Material routes'!$A$6:$A$1505,0)),"MISSING ID")</x:f>
        <x:v>Unspecified</x:v>
      </x:c>
      <x:c r="P327" s="4" t="str">
        <x:f>IF(IFERROR(INDEX('Material routes'!$I$6:$I$1005,MATCH(V327,'Material routes'!$A$6:$A$1005,0)),"MISSING ID")=0,"",IFERROR(INDEX('Material routes'!$I$6:$I$1005,MATCH(V327,'Material routes'!$A$6:$A$1005,0)),"MISSING ID"))</x:f>
      </x:c>
      <x:c r="Q327" s="4" t="str">
        <x:f>IFERROR(INDEX('Material routes'!$J$6:$J$1505,MATCH(V327,'Material routes'!$A$6:$A$1505,0)),"MISSING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routes'!$D$6:$D$1505,MATCH(U327,'Material routes'!$A$6:$A$1505,0)),"MISSING ID")</x:f>
        <x:v>proposal.natural.abrasive</x:v>
      </x:c>
      <x:c r="T327" s="4" t="str">
        <x:f>IFERROR(INDEX('Material routes'!$D$6:$D$1505,MATCH(V327,'Material routes'!$A$6:$A$1505,0)),"MISSING ID")</x:f>
        <x:v>proposal.ceramic.kiln_liner</x:v>
      </x:c>
      <x:c r="U327" s="4" t="str">
        <x:v>design.review.proposal_ceramic_kiln_liner.in.2</x:v>
      </x:c>
      <x:c r="V327" s="4" t="str">
        <x:v>design.review.proposal_ceramic_kiln_liner.out</x:v>
      </x:c>
    </x:row>
    <x:row r="328" ht="115" customHeight="1">
      <x:c r="A328" s="4" t="str">
        <x:f>IFERROR(INDEX('Material routes'!$E$6:$E$1505,MATCH(U328,'Material routes'!$A$6:$A$1505,0)),"MISSING ID")</x:f>
        <x:v>Insulating ceramic blanks</x:v>
      </x:c>
      <x:c r="B328" s="4" t="str">
        <x:f>IFERROR(INDEX('Material routes'!$F$6:$F$1505,MATCH(U328,'Material routes'!$A$6:$A$1505,0)),"MISSING ID")</x:f>
        <x:v>T2</x:v>
      </x:c>
      <x:c r="C328" s="4" t="str">
        <x:f>IFERROR(INDEX('Material routes'!$H$6:$H$1505,MATCH(U328,'Material routes'!$A$6:$A$1505,0)),"MISSING ID")</x:f>
        <x:v>Processed material</x:v>
      </x:c>
      <x:c r="D328" s="4" t="str">
        <x:f>IFERROR(INDEX('Material routes'!$G$6:$G$1505,MATCH(U328,'Material routes'!$A$6:$A$1505,0)),"MISSING ID")</x:f>
        <x:v>Manufactured stock</x:v>
      </x:c>
      <x:c r="E328" s="4" t="str">
        <x:f>IFERROR(INDEX('Material routes'!$C$6:$C$1505,MATCH(U328,'Material routes'!$A$6:$A$1505,0)),"MISSING ID")</x:f>
        <x:v>Ingredient candidate</x:v>
      </x:c>
      <x:c r="F328" s="4" t="str">
        <x:f>IFERROR(INDEX('Material routes'!$E$6:$E$1505,MATCH(V328,'Material routes'!$A$6:$A$1505,0)),"MISSING ID")</x:f>
        <x:v>Ceramic insulating bead</x:v>
      </x:c>
      <x:c r="G328" s="4" t="str">
        <x:f>IFERROR(INDEX('Material routes'!$F$6:$F$1505,MATCH(V328,'Material routes'!$A$6:$A$1505,0)),"MISSING ID")</x:f>
        <x:v>T3</x:v>
      </x:c>
      <x:c r="H328" s="4" t="str">
        <x:f>IFERROR(INDEX('Material routes'!$H$6:$H$1505,MATCH(V328,'Material routes'!$A$6:$A$1505,0)),"MISSING ID")</x:f>
        <x:v>Crafting component</x:v>
      </x:c>
      <x:c r="I328" s="4" t="str">
        <x:f>IFERROR(INDEX('Material routes'!$G$6:$G$1505,MATCH(V328,'Material routes'!$A$6:$A$1505,0)),"MISSING ID")</x:f>
        <x:v>Crafting components</x:v>
      </x:c>
      <x:c r="J328" s="4" t="str">
        <x:f>IFERROR(INDEX('Material routes'!$B$6:$B$1505,MATCH(U328,'Material routes'!$A$6:$A$1505,0)),"MISSING ID")</x:f>
        <x:v>design.review.proposal_ceramic_bead</x:v>
      </x:c>
      <x:c r="K328" s="4" t="str">
        <x:f>IFERROR(INDEX('Crafting recipes'!$C$6:$C$1005,MATCH(J328,'Crafting recipes'!$A$6:$A$1005,0)),"MISSING ID")</x:f>
        <x:v>Material refinement</x:v>
      </x:c>
      <x:c r="L328" s="4" t="str">
        <x:f>IFERROR(INDEX('Material routes'!$K$6:$K$1505,MATCH(U328,'Material routes'!$A$6:$A$1505,0)),"MISSING ID")</x:f>
        <x:v>Proposal</x:v>
      </x:c>
      <x:c r="M328" s="4" t="str">
        <x:f>IFERROR(INDEX('Material routes'!$M$6:$M$1505,MATCH(U328,'Material routes'!$A$6:$A$1505,0)),"MISSING ID")</x:f>
        <x:v>Partial proposal</x:v>
      </x:c>
      <x:c r="N328" s="4" t="str">
        <x:f>IF(IFERROR(INDEX('Material routes'!$I$6:$I$1005,MATCH(U328,'Material routes'!$A$6:$A$1005,0)),"MISSING ID")=0,"",IFERROR(INDEX('Material routes'!$I$6:$I$1005,MATCH(U328,'Material routes'!$A$6:$A$1005,0)),"MISSING ID"))</x:f>
      </x:c>
      <x:c r="O328" s="4" t="str">
        <x:f>IFERROR(INDEX('Material routes'!$J$6:$J$1505,MATCH(U328,'Material routes'!$A$6:$A$1505,0)),"MISSING ID")</x:f>
        <x:v>Unspecified</x:v>
      </x:c>
      <x:c r="P328" s="4" t="str">
        <x:f>IF(IFERROR(INDEX('Material routes'!$I$6:$I$1005,MATCH(V328,'Material routes'!$A$6:$A$1005,0)),"MISSING ID")=0,"",IFERROR(INDEX('Material routes'!$I$6:$I$1005,MATCH(V328,'Material routes'!$A$6:$A$1005,0)),"MISSING ID"))</x:f>
      </x:c>
      <x:c r="Q328" s="4" t="str">
        <x:f>IFERROR(INDEX('Material routes'!$J$6:$J$1505,MATCH(V328,'Material routes'!$A$6:$A$1505,0)),"MISSING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routes'!$D$6:$D$1505,MATCH(U328,'Material routes'!$A$6:$A$1505,0)),"MISSING ID")</x:f>
        <x:v>proposal.natural.ceramic</x:v>
      </x:c>
      <x:c r="T328" s="4" t="str">
        <x:f>IFERROR(INDEX('Material routes'!$D$6:$D$1505,MATCH(V328,'Material routes'!$A$6:$A$1505,0)),"MISSING ID")</x:f>
        <x:v>proposal.ceramic.bead</x:v>
      </x:c>
      <x:c r="U328" s="4" t="str">
        <x:v>design.review.proposal_ceramic_bead.in.1</x:v>
      </x:c>
      <x:c r="V328" s="4" t="str">
        <x:v>design.review.proposal_ceramic_bead.out</x:v>
      </x:c>
    </x:row>
    <x:row r="329" ht="115" customHeight="1">
      <x:c r="A329" s="4" t="str">
        <x:f>IFERROR(INDEX('Material routes'!$E$6:$E$1505,MATCH(U329,'Material routes'!$A$6:$A$1505,0)),"MISSING ID")</x:f>
        <x:v>Graded abrasive grit</x:v>
      </x:c>
      <x:c r="B329" s="4" t="str">
        <x:f>IFERROR(INDEX('Material routes'!$F$6:$F$1505,MATCH(U329,'Material routes'!$A$6:$A$1505,0)),"MISSING ID")</x:f>
        <x:v>T1</x:v>
      </x:c>
      <x:c r="C329" s="4" t="str">
        <x:f>IFERROR(INDEX('Material routes'!$H$6:$H$1505,MATCH(U329,'Material routes'!$A$6:$A$1505,0)),"MISSING ID")</x:f>
        <x:v>Processed material</x:v>
      </x:c>
      <x:c r="D329" s="4" t="str">
        <x:f>IFERROR(INDEX('Material routes'!$G$6:$G$1505,MATCH(U329,'Material routes'!$A$6:$A$1505,0)),"MISSING ID")</x:f>
        <x:v>Manufactured stock</x:v>
      </x:c>
      <x:c r="E329" s="4" t="str">
        <x:f>IFERROR(INDEX('Material routes'!$C$6:$C$1505,MATCH(U329,'Material routes'!$A$6:$A$1505,0)),"MISSING ID")</x:f>
        <x:v>Ingredient candidate</x:v>
      </x:c>
      <x:c r="F329" s="4" t="str">
        <x:f>IFERROR(INDEX('Material routes'!$E$6:$E$1505,MATCH(V329,'Material routes'!$A$6:$A$1505,0)),"MISSING ID")</x:f>
        <x:v>Ceramic insulating bead</x:v>
      </x:c>
      <x:c r="G329" s="4" t="str">
        <x:f>IFERROR(INDEX('Material routes'!$F$6:$F$1505,MATCH(V329,'Material routes'!$A$6:$A$1505,0)),"MISSING ID")</x:f>
        <x:v>T3</x:v>
      </x:c>
      <x:c r="H329" s="4" t="str">
        <x:f>IFERROR(INDEX('Material routes'!$H$6:$H$1505,MATCH(V329,'Material routes'!$A$6:$A$1505,0)),"MISSING ID")</x:f>
        <x:v>Crafting component</x:v>
      </x:c>
      <x:c r="I329" s="4" t="str">
        <x:f>IFERROR(INDEX('Material routes'!$G$6:$G$1505,MATCH(V329,'Material routes'!$A$6:$A$1505,0)),"MISSING ID")</x:f>
        <x:v>Crafting components</x:v>
      </x:c>
      <x:c r="J329" s="4" t="str">
        <x:f>IFERROR(INDEX('Material routes'!$B$6:$B$1505,MATCH(U329,'Material routes'!$A$6:$A$1505,0)),"MISSING ID")</x:f>
        <x:v>design.review.proposal_ceramic_bead</x:v>
      </x:c>
      <x:c r="K329" s="4" t="str">
        <x:f>IFERROR(INDEX('Crafting recipes'!$C$6:$C$1005,MATCH(J329,'Crafting recipes'!$A$6:$A$1005,0)),"MISSING ID")</x:f>
        <x:v>Material refinement</x:v>
      </x:c>
      <x:c r="L329" s="4" t="str">
        <x:f>IFERROR(INDEX('Material routes'!$K$6:$K$1505,MATCH(U329,'Material routes'!$A$6:$A$1505,0)),"MISSING ID")</x:f>
        <x:v>Proposal</x:v>
      </x:c>
      <x:c r="M329" s="4" t="str">
        <x:f>IFERROR(INDEX('Material routes'!$M$6:$M$1505,MATCH(U329,'Material routes'!$A$6:$A$1505,0)),"MISSING ID")</x:f>
        <x:v>Partial proposal</x:v>
      </x:c>
      <x:c r="N329" s="4" t="str">
        <x:f>IF(IFERROR(INDEX('Material routes'!$I$6:$I$1005,MATCH(U329,'Material routes'!$A$6:$A$1005,0)),"MISSING ID")=0,"",IFERROR(INDEX('Material routes'!$I$6:$I$1005,MATCH(U329,'Material routes'!$A$6:$A$1005,0)),"MISSING ID"))</x:f>
      </x:c>
      <x:c r="O329" s="4" t="str">
        <x:f>IFERROR(INDEX('Material routes'!$J$6:$J$1505,MATCH(U329,'Material routes'!$A$6:$A$1505,0)),"MISSING ID")</x:f>
        <x:v>Unspecified</x:v>
      </x:c>
      <x:c r="P329" s="4" t="str">
        <x:f>IF(IFERROR(INDEX('Material routes'!$I$6:$I$1005,MATCH(V329,'Material routes'!$A$6:$A$1005,0)),"MISSING ID")=0,"",IFERROR(INDEX('Material routes'!$I$6:$I$1005,MATCH(V329,'Material routes'!$A$6:$A$1005,0)),"MISSING ID"))</x:f>
      </x:c>
      <x:c r="Q329" s="4" t="str">
        <x:f>IFERROR(INDEX('Material routes'!$J$6:$J$1505,MATCH(V329,'Material routes'!$A$6:$A$1505,0)),"MISSING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routes'!$D$6:$D$1505,MATCH(U329,'Material routes'!$A$6:$A$1505,0)),"MISSING ID")</x:f>
        <x:v>proposal.natural.abrasive</x:v>
      </x:c>
      <x:c r="T329" s="4" t="str">
        <x:f>IFERROR(INDEX('Material routes'!$D$6:$D$1505,MATCH(V329,'Material routes'!$A$6:$A$1505,0)),"MISSING ID")</x:f>
        <x:v>proposal.ceramic.bead</x:v>
      </x:c>
      <x:c r="U329" s="4" t="str">
        <x:v>design.review.proposal_ceramic_bead.in.2</x:v>
      </x:c>
      <x:c r="V329" s="4" t="str">
        <x:v>design.review.proposal_ceramic_bead.out</x:v>
      </x:c>
    </x:row>
    <x:row r="330" ht="115" customHeight="1">
      <x:c r="A330" s="4" t="str">
        <x:f>IFERROR(INDEX('Material routes'!$E$6:$E$1505,MATCH(U330,'Material routes'!$A$6:$A$1505,0)),"MISSING ID")</x:f>
        <x:v>Insulating ceramic blanks</x:v>
      </x:c>
      <x:c r="B330" s="4" t="str">
        <x:f>IFERROR(INDEX('Material routes'!$F$6:$F$1505,MATCH(U330,'Material routes'!$A$6:$A$1505,0)),"MISSING ID")</x:f>
        <x:v>T2</x:v>
      </x:c>
      <x:c r="C330" s="4" t="str">
        <x:f>IFERROR(INDEX('Material routes'!$H$6:$H$1505,MATCH(U330,'Material routes'!$A$6:$A$1505,0)),"MISSING ID")</x:f>
        <x:v>Processed material</x:v>
      </x:c>
      <x:c r="D330" s="4" t="str">
        <x:f>IFERROR(INDEX('Material routes'!$G$6:$G$1505,MATCH(U330,'Material routes'!$A$6:$A$1505,0)),"MISSING ID")</x:f>
        <x:v>Manufactured stock</x:v>
      </x:c>
      <x:c r="E330" s="4" t="str">
        <x:f>IFERROR(INDEX('Material routes'!$C$6:$C$1505,MATCH(U330,'Material routes'!$A$6:$A$1505,0)),"MISSING ID")</x:f>
        <x:v>Ingredient candidate</x:v>
      </x:c>
      <x:c r="F330" s="4" t="str">
        <x:f>IFERROR(INDEX('Material routes'!$E$6:$E$1505,MATCH(V330,'Material routes'!$A$6:$A$1505,0)),"MISSING ID")</x:f>
        <x:v>Ceramic insulating spacer</x:v>
      </x:c>
      <x:c r="G330" s="4" t="str">
        <x:f>IFERROR(INDEX('Material routes'!$F$6:$F$1505,MATCH(V330,'Material routes'!$A$6:$A$1505,0)),"MISSING ID")</x:f>
        <x:v>T3</x:v>
      </x:c>
      <x:c r="H330" s="4" t="str">
        <x:f>IFERROR(INDEX('Material routes'!$H$6:$H$1505,MATCH(V330,'Material routes'!$A$6:$A$1505,0)),"MISSING ID")</x:f>
        <x:v>Crafting component</x:v>
      </x:c>
      <x:c r="I330" s="4" t="str">
        <x:f>IFERROR(INDEX('Material routes'!$G$6:$G$1505,MATCH(V330,'Material routes'!$A$6:$A$1505,0)),"MISSING ID")</x:f>
        <x:v>Crafting components</x:v>
      </x:c>
      <x:c r="J330" s="4" t="str">
        <x:f>IFERROR(INDEX('Material routes'!$B$6:$B$1505,MATCH(U330,'Material routes'!$A$6:$A$1505,0)),"MISSING ID")</x:f>
        <x:v>design.review.proposal_ceramic_spacer</x:v>
      </x:c>
      <x:c r="K330" s="4" t="str">
        <x:f>IFERROR(INDEX('Crafting recipes'!$C$6:$C$1005,MATCH(J330,'Crafting recipes'!$A$6:$A$1005,0)),"MISSING ID")</x:f>
        <x:v>Material refinement</x:v>
      </x:c>
      <x:c r="L330" s="4" t="str">
        <x:f>IFERROR(INDEX('Material routes'!$K$6:$K$1505,MATCH(U330,'Material routes'!$A$6:$A$1505,0)),"MISSING ID")</x:f>
        <x:v>Proposal</x:v>
      </x:c>
      <x:c r="M330" s="4" t="str">
        <x:f>IFERROR(INDEX('Material routes'!$M$6:$M$1505,MATCH(U330,'Material routes'!$A$6:$A$1505,0)),"MISSING ID")</x:f>
        <x:v>Partial proposal</x:v>
      </x:c>
      <x:c r="N330" s="4" t="str">
        <x:f>IF(IFERROR(INDEX('Material routes'!$I$6:$I$1005,MATCH(U330,'Material routes'!$A$6:$A$1005,0)),"MISSING ID")=0,"",IFERROR(INDEX('Material routes'!$I$6:$I$1005,MATCH(U330,'Material routes'!$A$6:$A$1005,0)),"MISSING ID"))</x:f>
      </x:c>
      <x:c r="O330" s="4" t="str">
        <x:f>IFERROR(INDEX('Material routes'!$J$6:$J$1505,MATCH(U330,'Material routes'!$A$6:$A$1505,0)),"MISSING ID")</x:f>
        <x:v>Unspecified</x:v>
      </x:c>
      <x:c r="P330" s="4" t="str">
        <x:f>IF(IFERROR(INDEX('Material routes'!$I$6:$I$1005,MATCH(V330,'Material routes'!$A$6:$A$1005,0)),"MISSING ID")=0,"",IFERROR(INDEX('Material routes'!$I$6:$I$1005,MATCH(V330,'Material routes'!$A$6:$A$1005,0)),"MISSING ID"))</x:f>
      </x:c>
      <x:c r="Q330" s="4" t="str">
        <x:f>IFERROR(INDEX('Material routes'!$J$6:$J$1505,MATCH(V330,'Material routes'!$A$6:$A$1505,0)),"MISSING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routes'!$D$6:$D$1505,MATCH(U330,'Material routes'!$A$6:$A$1505,0)),"MISSING ID")</x:f>
        <x:v>proposal.natural.ceramic</x:v>
      </x:c>
      <x:c r="T330" s="4" t="str">
        <x:f>IFERROR(INDEX('Material routes'!$D$6:$D$1505,MATCH(V330,'Material routes'!$A$6:$A$1505,0)),"MISSING ID")</x:f>
        <x:v>proposal.ceramic.spacer</x:v>
      </x:c>
      <x:c r="U330" s="4" t="str">
        <x:v>design.review.proposal_ceramic_spacer.in.1</x:v>
      </x:c>
      <x:c r="V330" s="4" t="str">
        <x:v>design.review.proposal_ceramic_spacer.out</x:v>
      </x:c>
    </x:row>
    <x:row r="331" ht="115" customHeight="1">
      <x:c r="A331" s="4" t="str">
        <x:f>IFERROR(INDEX('Material routes'!$E$6:$E$1505,MATCH(U331,'Material routes'!$A$6:$A$1505,0)),"MISSING ID")</x:f>
        <x:v>Graded abrasive grit</x:v>
      </x:c>
      <x:c r="B331" s="4" t="str">
        <x:f>IFERROR(INDEX('Material routes'!$F$6:$F$1505,MATCH(U331,'Material routes'!$A$6:$A$1505,0)),"MISSING ID")</x:f>
        <x:v>T1</x:v>
      </x:c>
      <x:c r="C331" s="4" t="str">
        <x:f>IFERROR(INDEX('Material routes'!$H$6:$H$1505,MATCH(U331,'Material routes'!$A$6:$A$1505,0)),"MISSING ID")</x:f>
        <x:v>Processed material</x:v>
      </x:c>
      <x:c r="D331" s="4" t="str">
        <x:f>IFERROR(INDEX('Material routes'!$G$6:$G$1505,MATCH(U331,'Material routes'!$A$6:$A$1505,0)),"MISSING ID")</x:f>
        <x:v>Manufactured stock</x:v>
      </x:c>
      <x:c r="E331" s="4" t="str">
        <x:f>IFERROR(INDEX('Material routes'!$C$6:$C$1505,MATCH(U331,'Material routes'!$A$6:$A$1505,0)),"MISSING ID")</x:f>
        <x:v>Ingredient candidate</x:v>
      </x:c>
      <x:c r="F331" s="4" t="str">
        <x:f>IFERROR(INDEX('Material routes'!$E$6:$E$1505,MATCH(V331,'Material routes'!$A$6:$A$1505,0)),"MISSING ID")</x:f>
        <x:v>Ceramic insulating spacer</x:v>
      </x:c>
      <x:c r="G331" s="4" t="str">
        <x:f>IFERROR(INDEX('Material routes'!$F$6:$F$1505,MATCH(V331,'Material routes'!$A$6:$A$1505,0)),"MISSING ID")</x:f>
        <x:v>T3</x:v>
      </x:c>
      <x:c r="H331" s="4" t="str">
        <x:f>IFERROR(INDEX('Material routes'!$H$6:$H$1505,MATCH(V331,'Material routes'!$A$6:$A$1505,0)),"MISSING ID")</x:f>
        <x:v>Crafting component</x:v>
      </x:c>
      <x:c r="I331" s="4" t="str">
        <x:f>IFERROR(INDEX('Material routes'!$G$6:$G$1505,MATCH(V331,'Material routes'!$A$6:$A$1505,0)),"MISSING ID")</x:f>
        <x:v>Crafting components</x:v>
      </x:c>
      <x:c r="J331" s="4" t="str">
        <x:f>IFERROR(INDEX('Material routes'!$B$6:$B$1505,MATCH(U331,'Material routes'!$A$6:$A$1505,0)),"MISSING ID")</x:f>
        <x:v>design.review.proposal_ceramic_spacer</x:v>
      </x:c>
      <x:c r="K331" s="4" t="str">
        <x:f>IFERROR(INDEX('Crafting recipes'!$C$6:$C$1005,MATCH(J331,'Crafting recipes'!$A$6:$A$1005,0)),"MISSING ID")</x:f>
        <x:v>Material refinement</x:v>
      </x:c>
      <x:c r="L331" s="4" t="str">
        <x:f>IFERROR(INDEX('Material routes'!$K$6:$K$1505,MATCH(U331,'Material routes'!$A$6:$A$1505,0)),"MISSING ID")</x:f>
        <x:v>Proposal</x:v>
      </x:c>
      <x:c r="M331" s="4" t="str">
        <x:f>IFERROR(INDEX('Material routes'!$M$6:$M$1505,MATCH(U331,'Material routes'!$A$6:$A$1505,0)),"MISSING ID")</x:f>
        <x:v>Partial proposal</x:v>
      </x:c>
      <x:c r="N331" s="4" t="str">
        <x:f>IF(IFERROR(INDEX('Material routes'!$I$6:$I$1005,MATCH(U331,'Material routes'!$A$6:$A$1005,0)),"MISSING ID")=0,"",IFERROR(INDEX('Material routes'!$I$6:$I$1005,MATCH(U331,'Material routes'!$A$6:$A$1005,0)),"MISSING ID"))</x:f>
      </x:c>
      <x:c r="O331" s="4" t="str">
        <x:f>IFERROR(INDEX('Material routes'!$J$6:$J$1505,MATCH(U331,'Material routes'!$A$6:$A$1505,0)),"MISSING ID")</x:f>
        <x:v>Unspecified</x:v>
      </x:c>
      <x:c r="P331" s="4" t="str">
        <x:f>IF(IFERROR(INDEX('Material routes'!$I$6:$I$1005,MATCH(V331,'Material routes'!$A$6:$A$1005,0)),"MISSING ID")=0,"",IFERROR(INDEX('Material routes'!$I$6:$I$1005,MATCH(V331,'Material routes'!$A$6:$A$1005,0)),"MISSING ID"))</x:f>
      </x:c>
      <x:c r="Q331" s="4" t="str">
        <x:f>IFERROR(INDEX('Material routes'!$J$6:$J$1505,MATCH(V331,'Material routes'!$A$6:$A$1505,0)),"MISSING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routes'!$D$6:$D$1505,MATCH(U331,'Material routes'!$A$6:$A$1505,0)),"MISSING ID")</x:f>
        <x:v>proposal.natural.abrasive</x:v>
      </x:c>
      <x:c r="T331" s="4" t="str">
        <x:f>IFERROR(INDEX('Material routes'!$D$6:$D$1505,MATCH(V331,'Material routes'!$A$6:$A$1505,0)),"MISSING ID")</x:f>
        <x:v>proposal.ceramic.spacer</x:v>
      </x:c>
      <x:c r="U331" s="4" t="str">
        <x:v>design.review.proposal_ceramic_spacer.in.2</x:v>
      </x:c>
      <x:c r="V331" s="4" t="str">
        <x:v>design.review.proposal_ceramic_spacer.out</x:v>
      </x:c>
    </x:row>
    <x:row r="332" ht="115" customHeight="1">
      <x:c r="A332" s="4" t="str">
        <x:f>IFERROR(INDEX('Material routes'!$E$6:$E$1505,MATCH(U332,'Material routes'!$A$6:$A$1505,0)),"MISSING ID")</x:f>
        <x:v>Insulating ceramic blanks</x:v>
      </x:c>
      <x:c r="B332" s="4" t="str">
        <x:f>IFERROR(INDEX('Material routes'!$F$6:$F$1505,MATCH(U332,'Material routes'!$A$6:$A$1505,0)),"MISSING ID")</x:f>
        <x:v>T2</x:v>
      </x:c>
      <x:c r="C332" s="4" t="str">
        <x:f>IFERROR(INDEX('Material routes'!$H$6:$H$1505,MATCH(U332,'Material routes'!$A$6:$A$1505,0)),"MISSING ID")</x:f>
        <x:v>Processed material</x:v>
      </x:c>
      <x:c r="D332" s="4" t="str">
        <x:f>IFERROR(INDEX('Material routes'!$G$6:$G$1505,MATCH(U332,'Material routes'!$A$6:$A$1505,0)),"MISSING ID")</x:f>
        <x:v>Manufactured stock</x:v>
      </x:c>
      <x:c r="E332" s="4" t="str">
        <x:f>IFERROR(INDEX('Material routes'!$C$6:$C$1505,MATCH(U332,'Material routes'!$A$6:$A$1505,0)),"MISSING ID")</x:f>
        <x:v>Ingredient candidate</x:v>
      </x:c>
      <x:c r="F332" s="4" t="str">
        <x:f>IFERROR(INDEX('Material routes'!$E$6:$E$1505,MATCH(V332,'Material routes'!$A$6:$A$1505,0)),"MISSING ID")</x:f>
        <x:v>Fitted ceramic stopper</x:v>
      </x:c>
      <x:c r="G332" s="4" t="str">
        <x:f>IFERROR(INDEX('Material routes'!$F$6:$F$1505,MATCH(V332,'Material routes'!$A$6:$A$1505,0)),"MISSING ID")</x:f>
        <x:v>T3</x:v>
      </x:c>
      <x:c r="H332" s="4" t="str">
        <x:f>IFERROR(INDEX('Material routes'!$H$6:$H$1505,MATCH(V332,'Material routes'!$A$6:$A$1505,0)),"MISSING ID")</x:f>
        <x:v>Container part</x:v>
      </x:c>
      <x:c r="I332" s="4" t="str">
        <x:f>IFERROR(INDEX('Material routes'!$G$6:$G$1505,MATCH(V332,'Material routes'!$A$6:$A$1505,0)),"MISSING ID")</x:f>
        <x:v>Crafting components</x:v>
      </x:c>
      <x:c r="J332" s="4" t="str">
        <x:f>IFERROR(INDEX('Material routes'!$B$6:$B$1505,MATCH(U332,'Material routes'!$A$6:$A$1505,0)),"MISSING ID")</x:f>
        <x:v>design.review.proposal_ceramic_stopper</x:v>
      </x:c>
      <x:c r="K332" s="4" t="str">
        <x:f>IFERROR(INDEX('Crafting recipes'!$C$6:$C$1005,MATCH(J332,'Crafting recipes'!$A$6:$A$1005,0)),"MISSING ID")</x:f>
        <x:v>Material refinement</x:v>
      </x:c>
      <x:c r="L332" s="4" t="str">
        <x:f>IFERROR(INDEX('Material routes'!$K$6:$K$1505,MATCH(U332,'Material routes'!$A$6:$A$1505,0)),"MISSING ID")</x:f>
        <x:v>Proposal</x:v>
      </x:c>
      <x:c r="M332" s="4" t="str">
        <x:f>IFERROR(INDEX('Material routes'!$M$6:$M$1505,MATCH(U332,'Material routes'!$A$6:$A$1505,0)),"MISSING ID")</x:f>
        <x:v>Partial proposal</x:v>
      </x:c>
      <x:c r="N332" s="4" t="str">
        <x:f>IF(IFERROR(INDEX('Material routes'!$I$6:$I$1005,MATCH(U332,'Material routes'!$A$6:$A$1005,0)),"MISSING ID")=0,"",IFERROR(INDEX('Material routes'!$I$6:$I$1005,MATCH(U332,'Material routes'!$A$6:$A$1005,0)),"MISSING ID"))</x:f>
      </x:c>
      <x:c r="O332" s="4" t="str">
        <x:f>IFERROR(INDEX('Material routes'!$J$6:$J$1505,MATCH(U332,'Material routes'!$A$6:$A$1505,0)),"MISSING ID")</x:f>
        <x:v>Unspecified</x:v>
      </x:c>
      <x:c r="P332" s="4" t="str">
        <x:f>IF(IFERROR(INDEX('Material routes'!$I$6:$I$1005,MATCH(V332,'Material routes'!$A$6:$A$1005,0)),"MISSING ID")=0,"",IFERROR(INDEX('Material routes'!$I$6:$I$1005,MATCH(V332,'Material routes'!$A$6:$A$1005,0)),"MISSING ID"))</x:f>
      </x:c>
      <x:c r="Q332" s="4" t="str">
        <x:f>IFERROR(INDEX('Material routes'!$J$6:$J$1505,MATCH(V332,'Material routes'!$A$6:$A$1505,0)),"MISSING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routes'!$D$6:$D$1505,MATCH(U332,'Material routes'!$A$6:$A$1505,0)),"MISSING ID")</x:f>
        <x:v>proposal.natural.ceramic</x:v>
      </x:c>
      <x:c r="T332" s="4" t="str">
        <x:f>IFERROR(INDEX('Material routes'!$D$6:$D$1505,MATCH(V332,'Material routes'!$A$6:$A$1505,0)),"MISSING ID")</x:f>
        <x:v>proposal.ceramic.stopper</x:v>
      </x:c>
      <x:c r="U332" s="4" t="str">
        <x:v>design.review.proposal_ceramic_stopper.in.1</x:v>
      </x:c>
      <x:c r="V332" s="4" t="str">
        <x:v>design.review.proposal_ceramic_stopper.out</x:v>
      </x:c>
    </x:row>
    <x:row r="333" ht="115" customHeight="1">
      <x:c r="A333" s="4" t="str">
        <x:f>IFERROR(INDEX('Material routes'!$E$6:$E$1505,MATCH(U333,'Material routes'!$A$6:$A$1505,0)),"MISSING ID")</x:f>
        <x:v>Graded abrasive grit</x:v>
      </x:c>
      <x:c r="B333" s="4" t="str">
        <x:f>IFERROR(INDEX('Material routes'!$F$6:$F$1505,MATCH(U333,'Material routes'!$A$6:$A$1505,0)),"MISSING ID")</x:f>
        <x:v>T1</x:v>
      </x:c>
      <x:c r="C333" s="4" t="str">
        <x:f>IFERROR(INDEX('Material routes'!$H$6:$H$1505,MATCH(U333,'Material routes'!$A$6:$A$1505,0)),"MISSING ID")</x:f>
        <x:v>Processed material</x:v>
      </x:c>
      <x:c r="D333" s="4" t="str">
        <x:f>IFERROR(INDEX('Material routes'!$G$6:$G$1505,MATCH(U333,'Material routes'!$A$6:$A$1505,0)),"MISSING ID")</x:f>
        <x:v>Manufactured stock</x:v>
      </x:c>
      <x:c r="E333" s="4" t="str">
        <x:f>IFERROR(INDEX('Material routes'!$C$6:$C$1505,MATCH(U333,'Material routes'!$A$6:$A$1505,0)),"MISSING ID")</x:f>
        <x:v>Ingredient candidate</x:v>
      </x:c>
      <x:c r="F333" s="4" t="str">
        <x:f>IFERROR(INDEX('Material routes'!$E$6:$E$1505,MATCH(V333,'Material routes'!$A$6:$A$1505,0)),"MISSING ID")</x:f>
        <x:v>Fitted ceramic stopper</x:v>
      </x:c>
      <x:c r="G333" s="4" t="str">
        <x:f>IFERROR(INDEX('Material routes'!$F$6:$F$1505,MATCH(V333,'Material routes'!$A$6:$A$1505,0)),"MISSING ID")</x:f>
        <x:v>T3</x:v>
      </x:c>
      <x:c r="H333" s="4" t="str">
        <x:f>IFERROR(INDEX('Material routes'!$H$6:$H$1505,MATCH(V333,'Material routes'!$A$6:$A$1505,0)),"MISSING ID")</x:f>
        <x:v>Container part</x:v>
      </x:c>
      <x:c r="I333" s="4" t="str">
        <x:f>IFERROR(INDEX('Material routes'!$G$6:$G$1505,MATCH(V333,'Material routes'!$A$6:$A$1505,0)),"MISSING ID")</x:f>
        <x:v>Crafting components</x:v>
      </x:c>
      <x:c r="J333" s="4" t="str">
        <x:f>IFERROR(INDEX('Material routes'!$B$6:$B$1505,MATCH(U333,'Material routes'!$A$6:$A$1505,0)),"MISSING ID")</x:f>
        <x:v>design.review.proposal_ceramic_stopper</x:v>
      </x:c>
      <x:c r="K333" s="4" t="str">
        <x:f>IFERROR(INDEX('Crafting recipes'!$C$6:$C$1005,MATCH(J333,'Crafting recipes'!$A$6:$A$1005,0)),"MISSING ID")</x:f>
        <x:v>Material refinement</x:v>
      </x:c>
      <x:c r="L333" s="4" t="str">
        <x:f>IFERROR(INDEX('Material routes'!$K$6:$K$1505,MATCH(U333,'Material routes'!$A$6:$A$1505,0)),"MISSING ID")</x:f>
        <x:v>Proposal</x:v>
      </x:c>
      <x:c r="M333" s="4" t="str">
        <x:f>IFERROR(INDEX('Material routes'!$M$6:$M$1505,MATCH(U333,'Material routes'!$A$6:$A$1505,0)),"MISSING ID")</x:f>
        <x:v>Partial proposal</x:v>
      </x:c>
      <x:c r="N333" s="4" t="str">
        <x:f>IF(IFERROR(INDEX('Material routes'!$I$6:$I$1005,MATCH(U333,'Material routes'!$A$6:$A$1005,0)),"MISSING ID")=0,"",IFERROR(INDEX('Material routes'!$I$6:$I$1005,MATCH(U333,'Material routes'!$A$6:$A$1005,0)),"MISSING ID"))</x:f>
      </x:c>
      <x:c r="O333" s="4" t="str">
        <x:f>IFERROR(INDEX('Material routes'!$J$6:$J$1505,MATCH(U333,'Material routes'!$A$6:$A$1505,0)),"MISSING ID")</x:f>
        <x:v>Unspecified</x:v>
      </x:c>
      <x:c r="P333" s="4" t="str">
        <x:f>IF(IFERROR(INDEX('Material routes'!$I$6:$I$1005,MATCH(V333,'Material routes'!$A$6:$A$1005,0)),"MISSING ID")=0,"",IFERROR(INDEX('Material routes'!$I$6:$I$1005,MATCH(V333,'Material routes'!$A$6:$A$1005,0)),"MISSING ID"))</x:f>
      </x:c>
      <x:c r="Q333" s="4" t="str">
        <x:f>IFERROR(INDEX('Material routes'!$J$6:$J$1505,MATCH(V333,'Material routes'!$A$6:$A$1505,0)),"MISSING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routes'!$D$6:$D$1505,MATCH(U333,'Material routes'!$A$6:$A$1505,0)),"MISSING ID")</x:f>
        <x:v>proposal.natural.abrasive</x:v>
      </x:c>
      <x:c r="T333" s="4" t="str">
        <x:f>IFERROR(INDEX('Material routes'!$D$6:$D$1505,MATCH(V333,'Material routes'!$A$6:$A$1505,0)),"MISSING ID")</x:f>
        <x:v>proposal.ceramic.stopper</x:v>
      </x:c>
      <x:c r="U333" s="4" t="str">
        <x:v>design.review.proposal_ceramic_stopper.in.2</x:v>
      </x:c>
      <x:c r="V333" s="4" t="str">
        <x:v>design.review.proposal_ceramic_stopper.out</x:v>
      </x:c>
    </x:row>
    <x:row r="334" ht="115" customHeight="1">
      <x:c r="A334" s="4" t="str">
        <x:f>IFERROR(INDEX('Material routes'!$E$6:$E$1505,MATCH(U334,'Material routes'!$A$6:$A$1505,0)),"MISSING ID")</x:f>
        <x:v>Insulating ceramic blanks</x:v>
      </x:c>
      <x:c r="B334" s="4" t="str">
        <x:f>IFERROR(INDEX('Material routes'!$F$6:$F$1505,MATCH(U334,'Material routes'!$A$6:$A$1505,0)),"MISSING ID")</x:f>
        <x:v>T2</x:v>
      </x:c>
      <x:c r="C334" s="4" t="str">
        <x:f>IFERROR(INDEX('Material routes'!$H$6:$H$1505,MATCH(U334,'Material routes'!$A$6:$A$1505,0)),"MISSING ID")</x:f>
        <x:v>Processed material</x:v>
      </x:c>
      <x:c r="D334" s="4" t="str">
        <x:f>IFERROR(INDEX('Material routes'!$G$6:$G$1505,MATCH(U334,'Material routes'!$A$6:$A$1505,0)),"MISSING ID")</x:f>
        <x:v>Manufactured stock</x:v>
      </x:c>
      <x:c r="E334" s="4" t="str">
        <x:f>IFERROR(INDEX('Material routes'!$C$6:$C$1505,MATCH(U334,'Material routes'!$A$6:$A$1505,0)),"MISSING ID")</x:f>
        <x:v>Ingredient candidate</x:v>
      </x:c>
      <x:c r="F334" s="4" t="str">
        <x:f>IFERROR(INDEX('Material routes'!$E$6:$E$1505,MATCH(V334,'Material routes'!$A$6:$A$1505,0)),"MISSING ID")</x:f>
        <x:v>Ceramic vessel lid</x:v>
      </x:c>
      <x:c r="G334" s="4" t="str">
        <x:f>IFERROR(INDEX('Material routes'!$F$6:$F$1505,MATCH(V334,'Material routes'!$A$6:$A$1505,0)),"MISSING ID")</x:f>
        <x:v>T3</x:v>
      </x:c>
      <x:c r="H334" s="4" t="str">
        <x:f>IFERROR(INDEX('Material routes'!$H$6:$H$1505,MATCH(V334,'Material routes'!$A$6:$A$1505,0)),"MISSING ID")</x:f>
        <x:v>Container part</x:v>
      </x:c>
      <x:c r="I334" s="4" t="str">
        <x:f>IFERROR(INDEX('Material routes'!$G$6:$G$1505,MATCH(V334,'Material routes'!$A$6:$A$1505,0)),"MISSING ID")</x:f>
        <x:v>Crafting components</x:v>
      </x:c>
      <x:c r="J334" s="4" t="str">
        <x:f>IFERROR(INDEX('Material routes'!$B$6:$B$1505,MATCH(U334,'Material routes'!$A$6:$A$1505,0)),"MISSING ID")</x:f>
        <x:v>design.review.proposal_ceramic_lid</x:v>
      </x:c>
      <x:c r="K334" s="4" t="str">
        <x:f>IFERROR(INDEX('Crafting recipes'!$C$6:$C$1005,MATCH(J334,'Crafting recipes'!$A$6:$A$1005,0)),"MISSING ID")</x:f>
        <x:v>Material refinement</x:v>
      </x:c>
      <x:c r="L334" s="4" t="str">
        <x:f>IFERROR(INDEX('Material routes'!$K$6:$K$1505,MATCH(U334,'Material routes'!$A$6:$A$1505,0)),"MISSING ID")</x:f>
        <x:v>Proposal</x:v>
      </x:c>
      <x:c r="M334" s="4" t="str">
        <x:f>IFERROR(INDEX('Material routes'!$M$6:$M$1505,MATCH(U334,'Material routes'!$A$6:$A$1505,0)),"MISSING ID")</x:f>
        <x:v>Partial proposal</x:v>
      </x:c>
      <x:c r="N334" s="4" t="str">
        <x:f>IF(IFERROR(INDEX('Material routes'!$I$6:$I$1005,MATCH(U334,'Material routes'!$A$6:$A$1005,0)),"MISSING ID")=0,"",IFERROR(INDEX('Material routes'!$I$6:$I$1005,MATCH(U334,'Material routes'!$A$6:$A$1005,0)),"MISSING ID"))</x:f>
      </x:c>
      <x:c r="O334" s="4" t="str">
        <x:f>IFERROR(INDEX('Material routes'!$J$6:$J$1505,MATCH(U334,'Material routes'!$A$6:$A$1505,0)),"MISSING ID")</x:f>
        <x:v>Unspecified</x:v>
      </x:c>
      <x:c r="P334" s="4" t="str">
        <x:f>IF(IFERROR(INDEX('Material routes'!$I$6:$I$1005,MATCH(V334,'Material routes'!$A$6:$A$1005,0)),"MISSING ID")=0,"",IFERROR(INDEX('Material routes'!$I$6:$I$1005,MATCH(V334,'Material routes'!$A$6:$A$1005,0)),"MISSING ID"))</x:f>
      </x:c>
      <x:c r="Q334" s="4" t="str">
        <x:f>IFERROR(INDEX('Material routes'!$J$6:$J$1505,MATCH(V334,'Material routes'!$A$6:$A$1505,0)),"MISSING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routes'!$D$6:$D$1505,MATCH(U334,'Material routes'!$A$6:$A$1505,0)),"MISSING ID")</x:f>
        <x:v>proposal.natural.ceramic</x:v>
      </x:c>
      <x:c r="T334" s="4" t="str">
        <x:f>IFERROR(INDEX('Material routes'!$D$6:$D$1505,MATCH(V334,'Material routes'!$A$6:$A$1505,0)),"MISSING ID")</x:f>
        <x:v>proposal.ceramic.lid</x:v>
      </x:c>
      <x:c r="U334" s="4" t="str">
        <x:v>design.review.proposal_ceramic_lid.in.1</x:v>
      </x:c>
      <x:c r="V334" s="4" t="str">
        <x:v>design.review.proposal_ceramic_lid.out</x:v>
      </x:c>
    </x:row>
    <x:row r="335" ht="115" customHeight="1">
      <x:c r="A335" s="4" t="str">
        <x:f>IFERROR(INDEX('Material routes'!$E$6:$E$1505,MATCH(U335,'Material routes'!$A$6:$A$1505,0)),"MISSING ID")</x:f>
        <x:v>Graded abrasive grit</x:v>
      </x:c>
      <x:c r="B335" s="4" t="str">
        <x:f>IFERROR(INDEX('Material routes'!$F$6:$F$1505,MATCH(U335,'Material routes'!$A$6:$A$1505,0)),"MISSING ID")</x:f>
        <x:v>T1</x:v>
      </x:c>
      <x:c r="C335" s="4" t="str">
        <x:f>IFERROR(INDEX('Material routes'!$H$6:$H$1505,MATCH(U335,'Material routes'!$A$6:$A$1505,0)),"MISSING ID")</x:f>
        <x:v>Processed material</x:v>
      </x:c>
      <x:c r="D335" s="4" t="str">
        <x:f>IFERROR(INDEX('Material routes'!$G$6:$G$1505,MATCH(U335,'Material routes'!$A$6:$A$1505,0)),"MISSING ID")</x:f>
        <x:v>Manufactured stock</x:v>
      </x:c>
      <x:c r="E335" s="4" t="str">
        <x:f>IFERROR(INDEX('Material routes'!$C$6:$C$1505,MATCH(U335,'Material routes'!$A$6:$A$1505,0)),"MISSING ID")</x:f>
        <x:v>Ingredient candidate</x:v>
      </x:c>
      <x:c r="F335" s="4" t="str">
        <x:f>IFERROR(INDEX('Material routes'!$E$6:$E$1505,MATCH(V335,'Material routes'!$A$6:$A$1505,0)),"MISSING ID")</x:f>
        <x:v>Ceramic vessel lid</x:v>
      </x:c>
      <x:c r="G335" s="4" t="str">
        <x:f>IFERROR(INDEX('Material routes'!$F$6:$F$1505,MATCH(V335,'Material routes'!$A$6:$A$1505,0)),"MISSING ID")</x:f>
        <x:v>T3</x:v>
      </x:c>
      <x:c r="H335" s="4" t="str">
        <x:f>IFERROR(INDEX('Material routes'!$H$6:$H$1505,MATCH(V335,'Material routes'!$A$6:$A$1505,0)),"MISSING ID")</x:f>
        <x:v>Container part</x:v>
      </x:c>
      <x:c r="I335" s="4" t="str">
        <x:f>IFERROR(INDEX('Material routes'!$G$6:$G$1505,MATCH(V335,'Material routes'!$A$6:$A$1505,0)),"MISSING ID")</x:f>
        <x:v>Crafting components</x:v>
      </x:c>
      <x:c r="J335" s="4" t="str">
        <x:f>IFERROR(INDEX('Material routes'!$B$6:$B$1505,MATCH(U335,'Material routes'!$A$6:$A$1505,0)),"MISSING ID")</x:f>
        <x:v>design.review.proposal_ceramic_lid</x:v>
      </x:c>
      <x:c r="K335" s="4" t="str">
        <x:f>IFERROR(INDEX('Crafting recipes'!$C$6:$C$1005,MATCH(J335,'Crafting recipes'!$A$6:$A$1005,0)),"MISSING ID")</x:f>
        <x:v>Material refinement</x:v>
      </x:c>
      <x:c r="L335" s="4" t="str">
        <x:f>IFERROR(INDEX('Material routes'!$K$6:$K$1505,MATCH(U335,'Material routes'!$A$6:$A$1505,0)),"MISSING ID")</x:f>
        <x:v>Proposal</x:v>
      </x:c>
      <x:c r="M335" s="4" t="str">
        <x:f>IFERROR(INDEX('Material routes'!$M$6:$M$1505,MATCH(U335,'Material routes'!$A$6:$A$1505,0)),"MISSING ID")</x:f>
        <x:v>Partial proposal</x:v>
      </x:c>
      <x:c r="N335" s="4" t="str">
        <x:f>IF(IFERROR(INDEX('Material routes'!$I$6:$I$1005,MATCH(U335,'Material routes'!$A$6:$A$1005,0)),"MISSING ID")=0,"",IFERROR(INDEX('Material routes'!$I$6:$I$1005,MATCH(U335,'Material routes'!$A$6:$A$1005,0)),"MISSING ID"))</x:f>
      </x:c>
      <x:c r="O335" s="4" t="str">
        <x:f>IFERROR(INDEX('Material routes'!$J$6:$J$1505,MATCH(U335,'Material routes'!$A$6:$A$1505,0)),"MISSING ID")</x:f>
        <x:v>Unspecified</x:v>
      </x:c>
      <x:c r="P335" s="4" t="str">
        <x:f>IF(IFERROR(INDEX('Material routes'!$I$6:$I$1005,MATCH(V335,'Material routes'!$A$6:$A$1005,0)),"MISSING ID")=0,"",IFERROR(INDEX('Material routes'!$I$6:$I$1005,MATCH(V335,'Material routes'!$A$6:$A$1005,0)),"MISSING ID"))</x:f>
      </x:c>
      <x:c r="Q335" s="4" t="str">
        <x:f>IFERROR(INDEX('Material routes'!$J$6:$J$1505,MATCH(V335,'Material routes'!$A$6:$A$1505,0)),"MISSING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routes'!$D$6:$D$1505,MATCH(U335,'Material routes'!$A$6:$A$1505,0)),"MISSING ID")</x:f>
        <x:v>proposal.natural.abrasive</x:v>
      </x:c>
      <x:c r="T335" s="4" t="str">
        <x:f>IFERROR(INDEX('Material routes'!$D$6:$D$1505,MATCH(V335,'Material routes'!$A$6:$A$1505,0)),"MISSING ID")</x:f>
        <x:v>proposal.ceramic.lid</x:v>
      </x:c>
      <x:c r="U335" s="4" t="str">
        <x:v>design.review.proposal_ceramic_lid.in.2</x:v>
      </x:c>
      <x:c r="V335" s="4" t="str">
        <x:v>design.review.proposal_ceramic_lid.out</x:v>
      </x:c>
    </x:row>
    <x:row r="336" ht="115" customHeight="1">
      <x:c r="A336" s="4" t="str">
        <x:f>IFERROR(INDEX('Material routes'!$E$6:$E$1505,MATCH(U336,'Material routes'!$A$6:$A$1505,0)),"MISSING ID")</x:f>
        <x:v>Insulating ceramic blanks</x:v>
      </x:c>
      <x:c r="B336" s="4" t="str">
        <x:f>IFERROR(INDEX('Material routes'!$F$6:$F$1505,MATCH(U336,'Material routes'!$A$6:$A$1505,0)),"MISSING ID")</x:f>
        <x:v>T2</x:v>
      </x:c>
      <x:c r="C336" s="4" t="str">
        <x:f>IFERROR(INDEX('Material routes'!$H$6:$H$1505,MATCH(U336,'Material routes'!$A$6:$A$1505,0)),"MISSING ID")</x:f>
        <x:v>Processed material</x:v>
      </x:c>
      <x:c r="D336" s="4" t="str">
        <x:f>IFERROR(INDEX('Material routes'!$G$6:$G$1505,MATCH(U336,'Material routes'!$A$6:$A$1505,0)),"MISSING ID")</x:f>
        <x:v>Manufactured stock</x:v>
      </x:c>
      <x:c r="E336" s="4" t="str">
        <x:f>IFERROR(INDEX('Material routes'!$C$6:$C$1505,MATCH(U336,'Material routes'!$A$6:$A$1505,0)),"MISSING ID")</x:f>
        <x:v>Ingredient candidate</x:v>
      </x:c>
      <x:c r="F336" s="4" t="str">
        <x:f>IFERROR(INDEX('Material routes'!$E$6:$E$1505,MATCH(V336,'Material routes'!$A$6:$A$1505,0)),"MISSING ID")</x:f>
        <x:v>Ceramic pouring spout</x:v>
      </x:c>
      <x:c r="G336" s="4" t="str">
        <x:f>IFERROR(INDEX('Material routes'!$F$6:$F$1505,MATCH(V336,'Material routes'!$A$6:$A$1505,0)),"MISSING ID")</x:f>
        <x:v>T3</x:v>
      </x:c>
      <x:c r="H336" s="4" t="str">
        <x:f>IFERROR(INDEX('Material routes'!$H$6:$H$1505,MATCH(V336,'Material routes'!$A$6:$A$1505,0)),"MISSING ID")</x:f>
        <x:v>Container part</x:v>
      </x:c>
      <x:c r="I336" s="4" t="str">
        <x:f>IFERROR(INDEX('Material routes'!$G$6:$G$1505,MATCH(V336,'Material routes'!$A$6:$A$1505,0)),"MISSING ID")</x:f>
        <x:v>Crafting components</x:v>
      </x:c>
      <x:c r="J336" s="4" t="str">
        <x:f>IFERROR(INDEX('Material routes'!$B$6:$B$1505,MATCH(U336,'Material routes'!$A$6:$A$1505,0)),"MISSING ID")</x:f>
        <x:v>design.review.proposal_ceramic_pour_spout</x:v>
      </x:c>
      <x:c r="K336" s="4" t="str">
        <x:f>IFERROR(INDEX('Crafting recipes'!$C$6:$C$1005,MATCH(J336,'Crafting recipes'!$A$6:$A$1005,0)),"MISSING ID")</x:f>
        <x:v>Material refinement</x:v>
      </x:c>
      <x:c r="L336" s="4" t="str">
        <x:f>IFERROR(INDEX('Material routes'!$K$6:$K$1505,MATCH(U336,'Material routes'!$A$6:$A$1505,0)),"MISSING ID")</x:f>
        <x:v>Proposal</x:v>
      </x:c>
      <x:c r="M336" s="4" t="str">
        <x:f>IFERROR(INDEX('Material routes'!$M$6:$M$1505,MATCH(U336,'Material routes'!$A$6:$A$1505,0)),"MISSING ID")</x:f>
        <x:v>Partial proposal</x:v>
      </x:c>
      <x:c r="N336" s="4" t="str">
        <x:f>IF(IFERROR(INDEX('Material routes'!$I$6:$I$1005,MATCH(U336,'Material routes'!$A$6:$A$1005,0)),"MISSING ID")=0,"",IFERROR(INDEX('Material routes'!$I$6:$I$1005,MATCH(U336,'Material routes'!$A$6:$A$1005,0)),"MISSING ID"))</x:f>
      </x:c>
      <x:c r="O336" s="4" t="str">
        <x:f>IFERROR(INDEX('Material routes'!$J$6:$J$1505,MATCH(U336,'Material routes'!$A$6:$A$1505,0)),"MISSING ID")</x:f>
        <x:v>Unspecified</x:v>
      </x:c>
      <x:c r="P336" s="4" t="str">
        <x:f>IF(IFERROR(INDEX('Material routes'!$I$6:$I$1005,MATCH(V336,'Material routes'!$A$6:$A$1005,0)),"MISSING ID")=0,"",IFERROR(INDEX('Material routes'!$I$6:$I$1005,MATCH(V336,'Material routes'!$A$6:$A$1005,0)),"MISSING ID"))</x:f>
      </x:c>
      <x:c r="Q336" s="4" t="str">
        <x:f>IFERROR(INDEX('Material routes'!$J$6:$J$1505,MATCH(V336,'Material routes'!$A$6:$A$1505,0)),"MISSING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routes'!$D$6:$D$1505,MATCH(U336,'Material routes'!$A$6:$A$1505,0)),"MISSING ID")</x:f>
        <x:v>proposal.natural.ceramic</x:v>
      </x:c>
      <x:c r="T336" s="4" t="str">
        <x:f>IFERROR(INDEX('Material routes'!$D$6:$D$1505,MATCH(V336,'Material routes'!$A$6:$A$1505,0)),"MISSING ID")</x:f>
        <x:v>proposal.ceramic.pour_spout</x:v>
      </x:c>
      <x:c r="U336" s="4" t="str">
        <x:v>design.review.proposal_ceramic_pour_spout.in.1</x:v>
      </x:c>
      <x:c r="V336" s="4" t="str">
        <x:v>design.review.proposal_ceramic_pour_spout.out</x:v>
      </x:c>
    </x:row>
    <x:row r="337" ht="115" customHeight="1">
      <x:c r="A337" s="4" t="str">
        <x:f>IFERROR(INDEX('Material routes'!$E$6:$E$1505,MATCH(U337,'Material routes'!$A$6:$A$1505,0)),"MISSING ID")</x:f>
        <x:v>Graded abrasive grit</x:v>
      </x:c>
      <x:c r="B337" s="4" t="str">
        <x:f>IFERROR(INDEX('Material routes'!$F$6:$F$1505,MATCH(U337,'Material routes'!$A$6:$A$1505,0)),"MISSING ID")</x:f>
        <x:v>T1</x:v>
      </x:c>
      <x:c r="C337" s="4" t="str">
        <x:f>IFERROR(INDEX('Material routes'!$H$6:$H$1505,MATCH(U337,'Material routes'!$A$6:$A$1505,0)),"MISSING ID")</x:f>
        <x:v>Processed material</x:v>
      </x:c>
      <x:c r="D337" s="4" t="str">
        <x:f>IFERROR(INDEX('Material routes'!$G$6:$G$1505,MATCH(U337,'Material routes'!$A$6:$A$1505,0)),"MISSING ID")</x:f>
        <x:v>Manufactured stock</x:v>
      </x:c>
      <x:c r="E337" s="4" t="str">
        <x:f>IFERROR(INDEX('Material routes'!$C$6:$C$1505,MATCH(U337,'Material routes'!$A$6:$A$1505,0)),"MISSING ID")</x:f>
        <x:v>Ingredient candidate</x:v>
      </x:c>
      <x:c r="F337" s="4" t="str">
        <x:f>IFERROR(INDEX('Material routes'!$E$6:$E$1505,MATCH(V337,'Material routes'!$A$6:$A$1505,0)),"MISSING ID")</x:f>
        <x:v>Ceramic pouring spout</x:v>
      </x:c>
      <x:c r="G337" s="4" t="str">
        <x:f>IFERROR(INDEX('Material routes'!$F$6:$F$1505,MATCH(V337,'Material routes'!$A$6:$A$1505,0)),"MISSING ID")</x:f>
        <x:v>T3</x:v>
      </x:c>
      <x:c r="H337" s="4" t="str">
        <x:f>IFERROR(INDEX('Material routes'!$H$6:$H$1505,MATCH(V337,'Material routes'!$A$6:$A$1505,0)),"MISSING ID")</x:f>
        <x:v>Container part</x:v>
      </x:c>
      <x:c r="I337" s="4" t="str">
        <x:f>IFERROR(INDEX('Material routes'!$G$6:$G$1505,MATCH(V337,'Material routes'!$A$6:$A$1505,0)),"MISSING ID")</x:f>
        <x:v>Crafting components</x:v>
      </x:c>
      <x:c r="J337" s="4" t="str">
        <x:f>IFERROR(INDEX('Material routes'!$B$6:$B$1505,MATCH(U337,'Material routes'!$A$6:$A$1505,0)),"MISSING ID")</x:f>
        <x:v>design.review.proposal_ceramic_pour_spout</x:v>
      </x:c>
      <x:c r="K337" s="4" t="str">
        <x:f>IFERROR(INDEX('Crafting recipes'!$C$6:$C$1005,MATCH(J337,'Crafting recipes'!$A$6:$A$1005,0)),"MISSING ID")</x:f>
        <x:v>Material refinement</x:v>
      </x:c>
      <x:c r="L337" s="4" t="str">
        <x:f>IFERROR(INDEX('Material routes'!$K$6:$K$1505,MATCH(U337,'Material routes'!$A$6:$A$1505,0)),"MISSING ID")</x:f>
        <x:v>Proposal</x:v>
      </x:c>
      <x:c r="M337" s="4" t="str">
        <x:f>IFERROR(INDEX('Material routes'!$M$6:$M$1505,MATCH(U337,'Material routes'!$A$6:$A$1505,0)),"MISSING ID")</x:f>
        <x:v>Partial proposal</x:v>
      </x:c>
      <x:c r="N337" s="4" t="str">
        <x:f>IF(IFERROR(INDEX('Material routes'!$I$6:$I$1005,MATCH(U337,'Material routes'!$A$6:$A$1005,0)),"MISSING ID")=0,"",IFERROR(INDEX('Material routes'!$I$6:$I$1005,MATCH(U337,'Material routes'!$A$6:$A$1005,0)),"MISSING ID"))</x:f>
      </x:c>
      <x:c r="O337" s="4" t="str">
        <x:f>IFERROR(INDEX('Material routes'!$J$6:$J$1505,MATCH(U337,'Material routes'!$A$6:$A$1505,0)),"MISSING ID")</x:f>
        <x:v>Unspecified</x:v>
      </x:c>
      <x:c r="P337" s="4" t="str">
        <x:f>IF(IFERROR(INDEX('Material routes'!$I$6:$I$1005,MATCH(V337,'Material routes'!$A$6:$A$1005,0)),"MISSING ID")=0,"",IFERROR(INDEX('Material routes'!$I$6:$I$1005,MATCH(V337,'Material routes'!$A$6:$A$1005,0)),"MISSING ID"))</x:f>
      </x:c>
      <x:c r="Q337" s="4" t="str">
        <x:f>IFERROR(INDEX('Material routes'!$J$6:$J$1505,MATCH(V337,'Material routes'!$A$6:$A$1505,0)),"MISSING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routes'!$D$6:$D$1505,MATCH(U337,'Material routes'!$A$6:$A$1505,0)),"MISSING ID")</x:f>
        <x:v>proposal.natural.abrasive</x:v>
      </x:c>
      <x:c r="T337" s="4" t="str">
        <x:f>IFERROR(INDEX('Material routes'!$D$6:$D$1505,MATCH(V337,'Material routes'!$A$6:$A$1505,0)),"MISSING ID")</x:f>
        <x:v>proposal.ceramic.pour_spout</x:v>
      </x:c>
      <x:c r="U337" s="4" t="str">
        <x:v>design.review.proposal_ceramic_pour_spout.in.2</x:v>
      </x:c>
      <x:c r="V337" s="4" t="str">
        <x:v>design.review.proposal_ceramic_pour_spout.out</x:v>
      </x:c>
    </x:row>
    <x:row r="338" ht="115" customHeight="1">
      <x:c r="A338" s="4" t="str">
        <x:f>IFERROR(INDEX('Material routes'!$E$6:$E$1505,MATCH(U338,'Material routes'!$A$6:$A$1505,0)),"MISSING ID")</x:f>
        <x:v>Insulating ceramic blanks</x:v>
      </x:c>
      <x:c r="B338" s="4" t="str">
        <x:f>IFERROR(INDEX('Material routes'!$F$6:$F$1505,MATCH(U338,'Material routes'!$A$6:$A$1505,0)),"MISSING ID")</x:f>
        <x:v>T2</x:v>
      </x:c>
      <x:c r="C338" s="4" t="str">
        <x:f>IFERROR(INDEX('Material routes'!$H$6:$H$1505,MATCH(U338,'Material routes'!$A$6:$A$1505,0)),"MISSING ID")</x:f>
        <x:v>Processed material</x:v>
      </x:c>
      <x:c r="D338" s="4" t="str">
        <x:f>IFERROR(INDEX('Material routes'!$G$6:$G$1505,MATCH(U338,'Material routes'!$A$6:$A$1505,0)),"MISSING ID")</x:f>
        <x:v>Manufactured stock</x:v>
      </x:c>
      <x:c r="E338" s="4" t="str">
        <x:f>IFERROR(INDEX('Material routes'!$C$6:$C$1505,MATCH(U338,'Material routes'!$A$6:$A$1505,0)),"MISSING ID")</x:f>
        <x:v>Ingredient candidate</x:v>
      </x:c>
      <x:c r="F338" s="4" t="str">
        <x:f>IFERROR(INDEX('Material routes'!$E$6:$E$1505,MATCH(V338,'Material routes'!$A$6:$A$1505,0)),"MISSING ID")</x:f>
        <x:v>Ceramic conduit section</x:v>
      </x:c>
      <x:c r="G338" s="4" t="str">
        <x:f>IFERROR(INDEX('Material routes'!$F$6:$F$1505,MATCH(V338,'Material routes'!$A$6:$A$1505,0)),"MISSING ID")</x:f>
        <x:v>T3</x:v>
      </x:c>
      <x:c r="H338" s="4" t="str">
        <x:f>IFERROR(INDEX('Material routes'!$H$6:$H$1505,MATCH(V338,'Material routes'!$A$6:$A$1505,0)),"MISSING ID")</x:f>
        <x:v>Crafting component</x:v>
      </x:c>
      <x:c r="I338" s="4" t="str">
        <x:f>IFERROR(INDEX('Material routes'!$G$6:$G$1505,MATCH(V338,'Material routes'!$A$6:$A$1505,0)),"MISSING ID")</x:f>
        <x:v>Crafting components</x:v>
      </x:c>
      <x:c r="J338" s="4" t="str">
        <x:f>IFERROR(INDEX('Material routes'!$B$6:$B$1505,MATCH(U338,'Material routes'!$A$6:$A$1505,0)),"MISSING ID")</x:f>
        <x:v>design.review.proposal_ceramic_conduit</x:v>
      </x:c>
      <x:c r="K338" s="4" t="str">
        <x:f>IFERROR(INDEX('Crafting recipes'!$C$6:$C$1005,MATCH(J338,'Crafting recipes'!$A$6:$A$1005,0)),"MISSING ID")</x:f>
        <x:v>Material refinement</x:v>
      </x:c>
      <x:c r="L338" s="4" t="str">
        <x:f>IFERROR(INDEX('Material routes'!$K$6:$K$1505,MATCH(U338,'Material routes'!$A$6:$A$1505,0)),"MISSING ID")</x:f>
        <x:v>Proposal</x:v>
      </x:c>
      <x:c r="M338" s="4" t="str">
        <x:f>IFERROR(INDEX('Material routes'!$M$6:$M$1505,MATCH(U338,'Material routes'!$A$6:$A$1505,0)),"MISSING ID")</x:f>
        <x:v>Partial proposal</x:v>
      </x:c>
      <x:c r="N338" s="4" t="str">
        <x:f>IF(IFERROR(INDEX('Material routes'!$I$6:$I$1005,MATCH(U338,'Material routes'!$A$6:$A$1005,0)),"MISSING ID")=0,"",IFERROR(INDEX('Material routes'!$I$6:$I$1005,MATCH(U338,'Material routes'!$A$6:$A$1005,0)),"MISSING ID"))</x:f>
      </x:c>
      <x:c r="O338" s="4" t="str">
        <x:f>IFERROR(INDEX('Material routes'!$J$6:$J$1505,MATCH(U338,'Material routes'!$A$6:$A$1505,0)),"MISSING ID")</x:f>
        <x:v>Unspecified</x:v>
      </x:c>
      <x:c r="P338" s="4" t="str">
        <x:f>IF(IFERROR(INDEX('Material routes'!$I$6:$I$1005,MATCH(V338,'Material routes'!$A$6:$A$1005,0)),"MISSING ID")=0,"",IFERROR(INDEX('Material routes'!$I$6:$I$1005,MATCH(V338,'Material routes'!$A$6:$A$1005,0)),"MISSING ID"))</x:f>
      </x:c>
      <x:c r="Q338" s="4" t="str">
        <x:f>IFERROR(INDEX('Material routes'!$J$6:$J$1505,MATCH(V338,'Material routes'!$A$6:$A$1505,0)),"MISSING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routes'!$D$6:$D$1505,MATCH(U338,'Material routes'!$A$6:$A$1505,0)),"MISSING ID")</x:f>
        <x:v>proposal.natural.ceramic</x:v>
      </x:c>
      <x:c r="T338" s="4" t="str">
        <x:f>IFERROR(INDEX('Material routes'!$D$6:$D$1505,MATCH(V338,'Material routes'!$A$6:$A$1505,0)),"MISSING ID")</x:f>
        <x:v>proposal.ceramic.conduit</x:v>
      </x:c>
      <x:c r="U338" s="4" t="str">
        <x:v>design.review.proposal_ceramic_conduit.in.1</x:v>
      </x:c>
      <x:c r="V338" s="4" t="str">
        <x:v>design.review.proposal_ceramic_conduit.out</x:v>
      </x:c>
    </x:row>
    <x:row r="339" ht="115" customHeight="1">
      <x:c r="A339" s="4" t="str">
        <x:f>IFERROR(INDEX('Material routes'!$E$6:$E$1505,MATCH(U339,'Material routes'!$A$6:$A$1505,0)),"MISSING ID")</x:f>
        <x:v>Graded abrasive grit</x:v>
      </x:c>
      <x:c r="B339" s="4" t="str">
        <x:f>IFERROR(INDEX('Material routes'!$F$6:$F$1505,MATCH(U339,'Material routes'!$A$6:$A$1505,0)),"MISSING ID")</x:f>
        <x:v>T1</x:v>
      </x:c>
      <x:c r="C339" s="4" t="str">
        <x:f>IFERROR(INDEX('Material routes'!$H$6:$H$1505,MATCH(U339,'Material routes'!$A$6:$A$1505,0)),"MISSING ID")</x:f>
        <x:v>Processed material</x:v>
      </x:c>
      <x:c r="D339" s="4" t="str">
        <x:f>IFERROR(INDEX('Material routes'!$G$6:$G$1505,MATCH(U339,'Material routes'!$A$6:$A$1505,0)),"MISSING ID")</x:f>
        <x:v>Manufactured stock</x:v>
      </x:c>
      <x:c r="E339" s="4" t="str">
        <x:f>IFERROR(INDEX('Material routes'!$C$6:$C$1505,MATCH(U339,'Material routes'!$A$6:$A$1505,0)),"MISSING ID")</x:f>
        <x:v>Ingredient candidate</x:v>
      </x:c>
      <x:c r="F339" s="4" t="str">
        <x:f>IFERROR(INDEX('Material routes'!$E$6:$E$1505,MATCH(V339,'Material routes'!$A$6:$A$1505,0)),"MISSING ID")</x:f>
        <x:v>Ceramic conduit section</x:v>
      </x:c>
      <x:c r="G339" s="4" t="str">
        <x:f>IFERROR(INDEX('Material routes'!$F$6:$F$1505,MATCH(V339,'Material routes'!$A$6:$A$1505,0)),"MISSING ID")</x:f>
        <x:v>T3</x:v>
      </x:c>
      <x:c r="H339" s="4" t="str">
        <x:f>IFERROR(INDEX('Material routes'!$H$6:$H$1505,MATCH(V339,'Material routes'!$A$6:$A$1505,0)),"MISSING ID")</x:f>
        <x:v>Crafting component</x:v>
      </x:c>
      <x:c r="I339" s="4" t="str">
        <x:f>IFERROR(INDEX('Material routes'!$G$6:$G$1505,MATCH(V339,'Material routes'!$A$6:$A$1505,0)),"MISSING ID")</x:f>
        <x:v>Crafting components</x:v>
      </x:c>
      <x:c r="J339" s="4" t="str">
        <x:f>IFERROR(INDEX('Material routes'!$B$6:$B$1505,MATCH(U339,'Material routes'!$A$6:$A$1505,0)),"MISSING ID")</x:f>
        <x:v>design.review.proposal_ceramic_conduit</x:v>
      </x:c>
      <x:c r="K339" s="4" t="str">
        <x:f>IFERROR(INDEX('Crafting recipes'!$C$6:$C$1005,MATCH(J339,'Crafting recipes'!$A$6:$A$1005,0)),"MISSING ID")</x:f>
        <x:v>Material refinement</x:v>
      </x:c>
      <x:c r="L339" s="4" t="str">
        <x:f>IFERROR(INDEX('Material routes'!$K$6:$K$1505,MATCH(U339,'Material routes'!$A$6:$A$1505,0)),"MISSING ID")</x:f>
        <x:v>Proposal</x:v>
      </x:c>
      <x:c r="M339" s="4" t="str">
        <x:f>IFERROR(INDEX('Material routes'!$M$6:$M$1505,MATCH(U339,'Material routes'!$A$6:$A$1505,0)),"MISSING ID")</x:f>
        <x:v>Partial proposal</x:v>
      </x:c>
      <x:c r="N339" s="4" t="str">
        <x:f>IF(IFERROR(INDEX('Material routes'!$I$6:$I$1005,MATCH(U339,'Material routes'!$A$6:$A$1005,0)),"MISSING ID")=0,"",IFERROR(INDEX('Material routes'!$I$6:$I$1005,MATCH(U339,'Material routes'!$A$6:$A$1005,0)),"MISSING ID"))</x:f>
      </x:c>
      <x:c r="O339" s="4" t="str">
        <x:f>IFERROR(INDEX('Material routes'!$J$6:$J$1505,MATCH(U339,'Material routes'!$A$6:$A$1505,0)),"MISSING ID")</x:f>
        <x:v>Unspecified</x:v>
      </x:c>
      <x:c r="P339" s="4" t="str">
        <x:f>IF(IFERROR(INDEX('Material routes'!$I$6:$I$1005,MATCH(V339,'Material routes'!$A$6:$A$1005,0)),"MISSING ID")=0,"",IFERROR(INDEX('Material routes'!$I$6:$I$1005,MATCH(V339,'Material routes'!$A$6:$A$1005,0)),"MISSING ID"))</x:f>
      </x:c>
      <x:c r="Q339" s="4" t="str">
        <x:f>IFERROR(INDEX('Material routes'!$J$6:$J$1505,MATCH(V339,'Material routes'!$A$6:$A$1505,0)),"MISSING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routes'!$D$6:$D$1505,MATCH(U339,'Material routes'!$A$6:$A$1505,0)),"MISSING ID")</x:f>
        <x:v>proposal.natural.abrasive</x:v>
      </x:c>
      <x:c r="T339" s="4" t="str">
        <x:f>IFERROR(INDEX('Material routes'!$D$6:$D$1505,MATCH(V339,'Material routes'!$A$6:$A$1505,0)),"MISSING ID")</x:f>
        <x:v>proposal.ceramic.conduit</x:v>
      </x:c>
      <x:c r="U339" s="4" t="str">
        <x:v>design.review.proposal_ceramic_conduit.in.2</x:v>
      </x:c>
      <x:c r="V339" s="4" t="str">
        <x:v>design.review.proposal_ceramic_conduit.out</x:v>
      </x:c>
    </x:row>
    <x:row r="340" ht="115" customHeight="1">
      <x:c r="A340" s="4" t="str">
        <x:f>IFERROR(INDEX('Material routes'!$E$6:$E$1505,MATCH(U340,'Material routes'!$A$6:$A$1505,0)),"MISSING ID")</x:f>
        <x:v>Insulating ceramic blanks</x:v>
      </x:c>
      <x:c r="B340" s="4" t="str">
        <x:f>IFERROR(INDEX('Material routes'!$F$6:$F$1505,MATCH(U340,'Material routes'!$A$6:$A$1505,0)),"MISSING ID")</x:f>
        <x:v>T2</x:v>
      </x:c>
      <x:c r="C340" s="4" t="str">
        <x:f>IFERROR(INDEX('Material routes'!$H$6:$H$1505,MATCH(U340,'Material routes'!$A$6:$A$1505,0)),"MISSING ID")</x:f>
        <x:v>Processed material</x:v>
      </x:c>
      <x:c r="D340" s="4" t="str">
        <x:f>IFERROR(INDEX('Material routes'!$G$6:$G$1505,MATCH(U340,'Material routes'!$A$6:$A$1505,0)),"MISSING ID")</x:f>
        <x:v>Manufactured stock</x:v>
      </x:c>
      <x:c r="E340" s="4" t="str">
        <x:f>IFERROR(INDEX('Material routes'!$C$6:$C$1505,MATCH(U340,'Material routes'!$A$6:$A$1505,0)),"MISSING ID")</x:f>
        <x:v>Ingredient candidate</x:v>
      </x:c>
      <x:c r="F340" s="4" t="str">
        <x:f>IFERROR(INDEX('Material routes'!$E$6:$E$1505,MATCH(V340,'Material routes'!$A$6:$A$1505,0)),"MISSING ID")</x:f>
        <x:v>Ceramic toggle fastener</x:v>
      </x:c>
      <x:c r="G340" s="4" t="str">
        <x:f>IFERROR(INDEX('Material routes'!$F$6:$F$1505,MATCH(V340,'Material routes'!$A$6:$A$1505,0)),"MISSING ID")</x:f>
        <x:v>T3</x:v>
      </x:c>
      <x:c r="H340" s="4" t="str">
        <x:f>IFERROR(INDEX('Material routes'!$H$6:$H$1505,MATCH(V340,'Material routes'!$A$6:$A$1505,0)),"MISSING ID")</x:f>
        <x:v>Crafting component</x:v>
      </x:c>
      <x:c r="I340" s="4" t="str">
        <x:f>IFERROR(INDEX('Material routes'!$G$6:$G$1505,MATCH(V340,'Material routes'!$A$6:$A$1505,0)),"MISSING ID")</x:f>
        <x:v>Crafting components</x:v>
      </x:c>
      <x:c r="J340" s="4" t="str">
        <x:f>IFERROR(INDEX('Material routes'!$B$6:$B$1505,MATCH(U340,'Material routes'!$A$6:$A$1505,0)),"MISSING ID")</x:f>
        <x:v>design.review.proposal_ceramic_fastener</x:v>
      </x:c>
      <x:c r="K340" s="4" t="str">
        <x:f>IFERROR(INDEX('Crafting recipes'!$C$6:$C$1005,MATCH(J340,'Crafting recipes'!$A$6:$A$1005,0)),"MISSING ID")</x:f>
        <x:v>Material refinement</x:v>
      </x:c>
      <x:c r="L340" s="4" t="str">
        <x:f>IFERROR(INDEX('Material routes'!$K$6:$K$1505,MATCH(U340,'Material routes'!$A$6:$A$1505,0)),"MISSING ID")</x:f>
        <x:v>Proposal</x:v>
      </x:c>
      <x:c r="M340" s="4" t="str">
        <x:f>IFERROR(INDEX('Material routes'!$M$6:$M$1505,MATCH(U340,'Material routes'!$A$6:$A$1505,0)),"MISSING ID")</x:f>
        <x:v>Partial proposal</x:v>
      </x:c>
      <x:c r="N340" s="4" t="str">
        <x:f>IF(IFERROR(INDEX('Material routes'!$I$6:$I$1005,MATCH(U340,'Material routes'!$A$6:$A$1005,0)),"MISSING ID")=0,"",IFERROR(INDEX('Material routes'!$I$6:$I$1005,MATCH(U340,'Material routes'!$A$6:$A$1005,0)),"MISSING ID"))</x:f>
      </x:c>
      <x:c r="O340" s="4" t="str">
        <x:f>IFERROR(INDEX('Material routes'!$J$6:$J$1505,MATCH(U340,'Material routes'!$A$6:$A$1505,0)),"MISSING ID")</x:f>
        <x:v>Unspecified</x:v>
      </x:c>
      <x:c r="P340" s="4" t="str">
        <x:f>IF(IFERROR(INDEX('Material routes'!$I$6:$I$1005,MATCH(V340,'Material routes'!$A$6:$A$1005,0)),"MISSING ID")=0,"",IFERROR(INDEX('Material routes'!$I$6:$I$1005,MATCH(V340,'Material routes'!$A$6:$A$1005,0)),"MISSING ID"))</x:f>
      </x:c>
      <x:c r="Q340" s="4" t="str">
        <x:f>IFERROR(INDEX('Material routes'!$J$6:$J$1505,MATCH(V340,'Material routes'!$A$6:$A$1505,0)),"MISSING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routes'!$D$6:$D$1505,MATCH(U340,'Material routes'!$A$6:$A$1505,0)),"MISSING ID")</x:f>
        <x:v>proposal.natural.ceramic</x:v>
      </x:c>
      <x:c r="T340" s="4" t="str">
        <x:f>IFERROR(INDEX('Material routes'!$D$6:$D$1505,MATCH(V340,'Material routes'!$A$6:$A$1505,0)),"MISSING ID")</x:f>
        <x:v>proposal.ceramic.fastener</x:v>
      </x:c>
      <x:c r="U340" s="4" t="str">
        <x:v>design.review.proposal_ceramic_fastener.in.1</x:v>
      </x:c>
      <x:c r="V340" s="4" t="str">
        <x:v>design.review.proposal_ceramic_fastener.out</x:v>
      </x:c>
    </x:row>
    <x:row r="341" ht="115" customHeight="1">
      <x:c r="A341" s="4" t="str">
        <x:f>IFERROR(INDEX('Material routes'!$E$6:$E$1505,MATCH(U341,'Material routes'!$A$6:$A$1505,0)),"MISSING ID")</x:f>
        <x:v>Graded abrasive grit</x:v>
      </x:c>
      <x:c r="B341" s="4" t="str">
        <x:f>IFERROR(INDEX('Material routes'!$F$6:$F$1505,MATCH(U341,'Material routes'!$A$6:$A$1505,0)),"MISSING ID")</x:f>
        <x:v>T1</x:v>
      </x:c>
      <x:c r="C341" s="4" t="str">
        <x:f>IFERROR(INDEX('Material routes'!$H$6:$H$1505,MATCH(U341,'Material routes'!$A$6:$A$1505,0)),"MISSING ID")</x:f>
        <x:v>Processed material</x:v>
      </x:c>
      <x:c r="D341" s="4" t="str">
        <x:f>IFERROR(INDEX('Material routes'!$G$6:$G$1505,MATCH(U341,'Material routes'!$A$6:$A$1505,0)),"MISSING ID")</x:f>
        <x:v>Manufactured stock</x:v>
      </x:c>
      <x:c r="E341" s="4" t="str">
        <x:f>IFERROR(INDEX('Material routes'!$C$6:$C$1505,MATCH(U341,'Material routes'!$A$6:$A$1505,0)),"MISSING ID")</x:f>
        <x:v>Ingredient candidate</x:v>
      </x:c>
      <x:c r="F341" s="4" t="str">
        <x:f>IFERROR(INDEX('Material routes'!$E$6:$E$1505,MATCH(V341,'Material routes'!$A$6:$A$1505,0)),"MISSING ID")</x:f>
        <x:v>Ceramic toggle fastener</x:v>
      </x:c>
      <x:c r="G341" s="4" t="str">
        <x:f>IFERROR(INDEX('Material routes'!$F$6:$F$1505,MATCH(V341,'Material routes'!$A$6:$A$1505,0)),"MISSING ID")</x:f>
        <x:v>T3</x:v>
      </x:c>
      <x:c r="H341" s="4" t="str">
        <x:f>IFERROR(INDEX('Material routes'!$H$6:$H$1505,MATCH(V341,'Material routes'!$A$6:$A$1505,0)),"MISSING ID")</x:f>
        <x:v>Crafting component</x:v>
      </x:c>
      <x:c r="I341" s="4" t="str">
        <x:f>IFERROR(INDEX('Material routes'!$G$6:$G$1505,MATCH(V341,'Material routes'!$A$6:$A$1505,0)),"MISSING ID")</x:f>
        <x:v>Crafting components</x:v>
      </x:c>
      <x:c r="J341" s="4" t="str">
        <x:f>IFERROR(INDEX('Material routes'!$B$6:$B$1505,MATCH(U341,'Material routes'!$A$6:$A$1505,0)),"MISSING ID")</x:f>
        <x:v>design.review.proposal_ceramic_fastener</x:v>
      </x:c>
      <x:c r="K341" s="4" t="str">
        <x:f>IFERROR(INDEX('Crafting recipes'!$C$6:$C$1005,MATCH(J341,'Crafting recipes'!$A$6:$A$1005,0)),"MISSING ID")</x:f>
        <x:v>Material refinement</x:v>
      </x:c>
      <x:c r="L341" s="4" t="str">
        <x:f>IFERROR(INDEX('Material routes'!$K$6:$K$1505,MATCH(U341,'Material routes'!$A$6:$A$1505,0)),"MISSING ID")</x:f>
        <x:v>Proposal</x:v>
      </x:c>
      <x:c r="M341" s="4" t="str">
        <x:f>IFERROR(INDEX('Material routes'!$M$6:$M$1505,MATCH(U341,'Material routes'!$A$6:$A$1505,0)),"MISSING ID")</x:f>
        <x:v>Partial proposal</x:v>
      </x:c>
      <x:c r="N341" s="4" t="str">
        <x:f>IF(IFERROR(INDEX('Material routes'!$I$6:$I$1005,MATCH(U341,'Material routes'!$A$6:$A$1005,0)),"MISSING ID")=0,"",IFERROR(INDEX('Material routes'!$I$6:$I$1005,MATCH(U341,'Material routes'!$A$6:$A$1005,0)),"MISSING ID"))</x:f>
      </x:c>
      <x:c r="O341" s="4" t="str">
        <x:f>IFERROR(INDEX('Material routes'!$J$6:$J$1505,MATCH(U341,'Material routes'!$A$6:$A$1505,0)),"MISSING ID")</x:f>
        <x:v>Unspecified</x:v>
      </x:c>
      <x:c r="P341" s="4" t="str">
        <x:f>IF(IFERROR(INDEX('Material routes'!$I$6:$I$1005,MATCH(V341,'Material routes'!$A$6:$A$1005,0)),"MISSING ID")=0,"",IFERROR(INDEX('Material routes'!$I$6:$I$1005,MATCH(V341,'Material routes'!$A$6:$A$1005,0)),"MISSING ID"))</x:f>
      </x:c>
      <x:c r="Q341" s="4" t="str">
        <x:f>IFERROR(INDEX('Material routes'!$J$6:$J$1505,MATCH(V341,'Material routes'!$A$6:$A$1505,0)),"MISSING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routes'!$D$6:$D$1505,MATCH(U341,'Material routes'!$A$6:$A$1505,0)),"MISSING ID")</x:f>
        <x:v>proposal.natural.abrasive</x:v>
      </x:c>
      <x:c r="T341" s="4" t="str">
        <x:f>IFERROR(INDEX('Material routes'!$D$6:$D$1505,MATCH(V341,'Material routes'!$A$6:$A$1505,0)),"MISSING ID")</x:f>
        <x:v>proposal.ceramic.fastener</x:v>
      </x:c>
      <x:c r="U341" s="4" t="str">
        <x:v>design.review.proposal_ceramic_fastener.in.2</x:v>
      </x:c>
      <x:c r="V341" s="4" t="str">
        <x:v>design.review.proposal_ceramic_fastener.out</x:v>
      </x:c>
    </x:row>
    <x:row r="342" ht="115" customHeight="1">
      <x:c r="A342" s="4" t="str">
        <x:f>IFERROR(INDEX('Material routes'!$E$6:$E$1505,MATCH(U342,'Material routes'!$A$6:$A$1505,0)),"MISSING ID")</x:f>
        <x:v>Ceramic-metal feedthrough blanks</x:v>
      </x:c>
      <x:c r="B342" s="4" t="str">
        <x:f>IFERROR(INDEX('Material routes'!$F$6:$F$1505,MATCH(U342,'Material routes'!$A$6:$A$1505,0)),"MISSING ID")</x:f>
        <x:v>T3</x:v>
      </x:c>
      <x:c r="C342" s="4" t="str">
        <x:f>IFERROR(INDEX('Material routes'!$H$6:$H$1505,MATCH(U342,'Material routes'!$A$6:$A$1505,0)),"MISSING ID")</x:f>
        <x:v>Crafting component</x:v>
      </x:c>
      <x:c r="D342" s="4" t="str">
        <x:f>IFERROR(INDEX('Material routes'!$G$6:$G$1505,MATCH(U342,'Material routes'!$A$6:$A$1505,0)),"MISSING ID")</x:f>
        <x:v>Crafting components</x:v>
      </x:c>
      <x:c r="E342" s="4" t="str">
        <x:f>IFERROR(INDEX('Material routes'!$C$6:$C$1505,MATCH(U342,'Material routes'!$A$6:$A$1505,0)),"MISSING ID")</x:f>
        <x:v>Ingredient candidate</x:v>
      </x:c>
      <x:c r="F342" s="4" t="str">
        <x:f>IFERROR(INDEX('Material routes'!$E$6:$E$1505,MATCH(V342,'Material routes'!$A$6:$A$1505,0)),"MISSING ID")</x:f>
        <x:v>Ceramic electrical feedthrough</x:v>
      </x:c>
      <x:c r="G342" s="4" t="str">
        <x:f>IFERROR(INDEX('Material routes'!$F$6:$F$1505,MATCH(V342,'Material routes'!$A$6:$A$1505,0)),"MISSING ID")</x:f>
        <x:v>T4</x:v>
      </x:c>
      <x:c r="H342" s="4" t="str">
        <x:f>IFERROR(INDEX('Material routes'!$H$6:$H$1505,MATCH(V342,'Material routes'!$A$6:$A$1505,0)),"MISSING ID")</x:f>
        <x:v>Crafting component</x:v>
      </x:c>
      <x:c r="I342" s="4" t="str">
        <x:f>IFERROR(INDEX('Material routes'!$G$6:$G$1505,MATCH(V342,'Material routes'!$A$6:$A$1505,0)),"MISSING ID")</x:f>
        <x:v>Crafting components</x:v>
      </x:c>
      <x:c r="J342" s="4" t="str">
        <x:f>IFERROR(INDEX('Material routes'!$B$6:$B$1505,MATCH(U342,'Material routes'!$A$6:$A$1505,0)),"MISSING ID")</x:f>
        <x:v>design.review.proposal_ceramic_feedthrough</x:v>
      </x:c>
      <x:c r="K342" s="4" t="str">
        <x:f>IFERROR(INDEX('Crafting recipes'!$C$6:$C$1005,MATCH(J342,'Crafting recipes'!$A$6:$A$1005,0)),"MISSING ID")</x:f>
        <x:v>Material refinement</x:v>
      </x:c>
      <x:c r="L342" s="4" t="str">
        <x:f>IFERROR(INDEX('Material routes'!$K$6:$K$1505,MATCH(U342,'Material routes'!$A$6:$A$1505,0)),"MISSING ID")</x:f>
        <x:v>Proposal</x:v>
      </x:c>
      <x:c r="M342" s="4" t="str">
        <x:f>IFERROR(INDEX('Material routes'!$M$6:$M$1505,MATCH(U342,'Material routes'!$A$6:$A$1505,0)),"MISSING ID")</x:f>
        <x:v>Partial proposal</x:v>
      </x:c>
      <x:c r="N342" s="4" t="str">
        <x:f>IF(IFERROR(INDEX('Material routes'!$I$6:$I$1005,MATCH(U342,'Material routes'!$A$6:$A$1005,0)),"MISSING ID")=0,"",IFERROR(INDEX('Material routes'!$I$6:$I$1005,MATCH(U342,'Material routes'!$A$6:$A$1005,0)),"MISSING ID"))</x:f>
      </x:c>
      <x:c r="O342" s="4" t="str">
        <x:f>IFERROR(INDEX('Material routes'!$J$6:$J$1505,MATCH(U342,'Material routes'!$A$6:$A$1505,0)),"MISSING ID")</x:f>
        <x:v>Unspecified</x:v>
      </x:c>
      <x:c r="P342" s="4" t="str">
        <x:f>IF(IFERROR(INDEX('Material routes'!$I$6:$I$1005,MATCH(V342,'Material routes'!$A$6:$A$1005,0)),"MISSING ID")=0,"",IFERROR(INDEX('Material routes'!$I$6:$I$1005,MATCH(V342,'Material routes'!$A$6:$A$1005,0)),"MISSING ID"))</x:f>
      </x:c>
      <x:c r="Q342" s="4" t="str">
        <x:f>IFERROR(INDEX('Material routes'!$J$6:$J$1505,MATCH(V342,'Material routes'!$A$6:$A$1505,0)),"MISSING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routes'!$D$6:$D$1505,MATCH(U342,'Material routes'!$A$6:$A$1505,0)),"MISSING ID")</x:f>
        <x:v>proposal.t3.feedthrough_blank</x:v>
      </x:c>
      <x:c r="T342" s="4" t="str">
        <x:f>IFERROR(INDEX('Material routes'!$D$6:$D$1505,MATCH(V342,'Material routes'!$A$6:$A$1505,0)),"MISSING ID")</x:f>
        <x:v>proposal.ceramic.feedthrough</x:v>
      </x:c>
      <x:c r="U342" s="4" t="str">
        <x:v>design.review.proposal_ceramic_feedthrough.in.1</x:v>
      </x:c>
      <x:c r="V342" s="4" t="str">
        <x:v>design.review.proposal_ceramic_feedthrough.out</x:v>
      </x:c>
    </x:row>
    <x:row r="343" ht="115" customHeight="1">
      <x:c r="A343" s="4" t="str">
        <x:f>IFERROR(INDEX('Material routes'!$E$6:$E$1505,MATCH(U343,'Material routes'!$A$6:$A$1505,0)),"MISSING ID")</x:f>
        <x:v>Insulated conductor stock</x:v>
      </x:c>
      <x:c r="B343" s="4" t="str">
        <x:f>IFERROR(INDEX('Material routes'!$F$6:$F$1505,MATCH(U343,'Material routes'!$A$6:$A$1505,0)),"MISSING ID")</x:f>
        <x:v>T3</x:v>
      </x:c>
      <x:c r="C343" s="4" t="str">
        <x:f>IFERROR(INDEX('Material routes'!$H$6:$H$1505,MATCH(U343,'Material routes'!$A$6:$A$1505,0)),"MISSING ID")</x:f>
        <x:v>Processed material</x:v>
      </x:c>
      <x:c r="D343" s="4" t="str">
        <x:f>IFERROR(INDEX('Material routes'!$G$6:$G$1505,MATCH(U343,'Material routes'!$A$6:$A$1505,0)),"MISSING ID")</x:f>
        <x:v>Manufactured stock</x:v>
      </x:c>
      <x:c r="E343" s="4" t="str">
        <x:f>IFERROR(INDEX('Material routes'!$C$6:$C$1505,MATCH(U343,'Material routes'!$A$6:$A$1505,0)),"MISSING ID")</x:f>
        <x:v>Ingredient candidate</x:v>
      </x:c>
      <x:c r="F343" s="4" t="str">
        <x:f>IFERROR(INDEX('Material routes'!$E$6:$E$1505,MATCH(V343,'Material routes'!$A$6:$A$1505,0)),"MISSING ID")</x:f>
        <x:v>Ceramic electrical feedthrough</x:v>
      </x:c>
      <x:c r="G343" s="4" t="str">
        <x:f>IFERROR(INDEX('Material routes'!$F$6:$F$1505,MATCH(V343,'Material routes'!$A$6:$A$1505,0)),"MISSING ID")</x:f>
        <x:v>T4</x:v>
      </x:c>
      <x:c r="H343" s="4" t="str">
        <x:f>IFERROR(INDEX('Material routes'!$H$6:$H$1505,MATCH(V343,'Material routes'!$A$6:$A$1505,0)),"MISSING ID")</x:f>
        <x:v>Crafting component</x:v>
      </x:c>
      <x:c r="I343" s="4" t="str">
        <x:f>IFERROR(INDEX('Material routes'!$G$6:$G$1505,MATCH(V343,'Material routes'!$A$6:$A$1505,0)),"MISSING ID")</x:f>
        <x:v>Crafting components</x:v>
      </x:c>
      <x:c r="J343" s="4" t="str">
        <x:f>IFERROR(INDEX('Material routes'!$B$6:$B$1505,MATCH(U343,'Material routes'!$A$6:$A$1505,0)),"MISSING ID")</x:f>
        <x:v>design.review.proposal_ceramic_feedthrough</x:v>
      </x:c>
      <x:c r="K343" s="4" t="str">
        <x:f>IFERROR(INDEX('Crafting recipes'!$C$6:$C$1005,MATCH(J343,'Crafting recipes'!$A$6:$A$1005,0)),"MISSING ID")</x:f>
        <x:v>Material refinement</x:v>
      </x:c>
      <x:c r="L343" s="4" t="str">
        <x:f>IFERROR(INDEX('Material routes'!$K$6:$K$1505,MATCH(U343,'Material routes'!$A$6:$A$1505,0)),"MISSING ID")</x:f>
        <x:v>Proposal</x:v>
      </x:c>
      <x:c r="M343" s="4" t="str">
        <x:f>IFERROR(INDEX('Material routes'!$M$6:$M$1505,MATCH(U343,'Material routes'!$A$6:$A$1505,0)),"MISSING ID")</x:f>
        <x:v>Partial proposal</x:v>
      </x:c>
      <x:c r="N343" s="4" t="str">
        <x:f>IF(IFERROR(INDEX('Material routes'!$I$6:$I$1005,MATCH(U343,'Material routes'!$A$6:$A$1005,0)),"MISSING ID")=0,"",IFERROR(INDEX('Material routes'!$I$6:$I$1005,MATCH(U343,'Material routes'!$A$6:$A$1005,0)),"MISSING ID"))</x:f>
      </x:c>
      <x:c r="O343" s="4" t="str">
        <x:f>IFERROR(INDEX('Material routes'!$J$6:$J$1505,MATCH(U343,'Material routes'!$A$6:$A$1505,0)),"MISSING ID")</x:f>
        <x:v>Unspecified</x:v>
      </x:c>
      <x:c r="P343" s="4" t="str">
        <x:f>IF(IFERROR(INDEX('Material routes'!$I$6:$I$1005,MATCH(V343,'Material routes'!$A$6:$A$1005,0)),"MISSING ID")=0,"",IFERROR(INDEX('Material routes'!$I$6:$I$1005,MATCH(V343,'Material routes'!$A$6:$A$1005,0)),"MISSING ID"))</x:f>
      </x:c>
      <x:c r="Q343" s="4" t="str">
        <x:f>IFERROR(INDEX('Material routes'!$J$6:$J$1505,MATCH(V343,'Material routes'!$A$6:$A$1505,0)),"MISSING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routes'!$D$6:$D$1505,MATCH(U343,'Material routes'!$A$6:$A$1505,0)),"MISSING ID")</x:f>
        <x:v>proposal.branch.insulated_conductor</x:v>
      </x:c>
      <x:c r="T343" s="4" t="str">
        <x:f>IFERROR(INDEX('Material routes'!$D$6:$D$1505,MATCH(V343,'Material routes'!$A$6:$A$1505,0)),"MISSING ID")</x:f>
        <x:v>proposal.ceramic.feedthrough</x:v>
      </x:c>
      <x:c r="U343" s="4" t="str">
        <x:v>design.review.proposal_ceramic_feedthrough.in.2</x:v>
      </x:c>
      <x:c r="V343" s="4" t="str">
        <x:v>design.review.proposal_ceramic_feedthrough.out</x:v>
      </x:c>
    </x:row>
    <x:row r="344" ht="115" customHeight="1">
      <x:c r="A344" s="4" t="str">
        <x:f>IFERROR(INDEX('Material routes'!$E$6:$E$1505,MATCH(U344,'Material routes'!$A$6:$A$1505,0)),"MISSING ID")</x:f>
        <x:v>Reinforced sealing sheet</x:v>
      </x:c>
      <x:c r="B344" s="4" t="str">
        <x:f>IFERROR(INDEX('Material routes'!$F$6:$F$1505,MATCH(U344,'Material routes'!$A$6:$A$1505,0)),"MISSING ID")</x:f>
        <x:v>T3</x:v>
      </x:c>
      <x:c r="C344" s="4" t="str">
        <x:f>IFERROR(INDEX('Material routes'!$H$6:$H$1505,MATCH(U344,'Material routes'!$A$6:$A$1505,0)),"MISSING ID")</x:f>
        <x:v>Processed material</x:v>
      </x:c>
      <x:c r="D344" s="4" t="str">
        <x:f>IFERROR(INDEX('Material routes'!$G$6:$G$1505,MATCH(U344,'Material routes'!$A$6:$A$1505,0)),"MISSING ID")</x:f>
        <x:v>Manufactured stock</x:v>
      </x:c>
      <x:c r="E344" s="4" t="str">
        <x:f>IFERROR(INDEX('Material routes'!$C$6:$C$1505,MATCH(U344,'Material routes'!$A$6:$A$1505,0)),"MISSING ID")</x:f>
        <x:v>Ingredient candidate</x:v>
      </x:c>
      <x:c r="F344" s="4" t="str">
        <x:f>IFERROR(INDEX('Material routes'!$E$6:$E$1505,MATCH(V344,'Material routes'!$A$6:$A$1505,0)),"MISSING ID")</x:f>
        <x:v>Ceramic electrical feedthrough</x:v>
      </x:c>
      <x:c r="G344" s="4" t="str">
        <x:f>IFERROR(INDEX('Material routes'!$F$6:$F$1505,MATCH(V344,'Material routes'!$A$6:$A$1505,0)),"MISSING ID")</x:f>
        <x:v>T4</x:v>
      </x:c>
      <x:c r="H344" s="4" t="str">
        <x:f>IFERROR(INDEX('Material routes'!$H$6:$H$1505,MATCH(V344,'Material routes'!$A$6:$A$1505,0)),"MISSING ID")</x:f>
        <x:v>Crafting component</x:v>
      </x:c>
      <x:c r="I344" s="4" t="str">
        <x:f>IFERROR(INDEX('Material routes'!$G$6:$G$1505,MATCH(V344,'Material routes'!$A$6:$A$1505,0)),"MISSING ID")</x:f>
        <x:v>Crafting components</x:v>
      </x:c>
      <x:c r="J344" s="4" t="str">
        <x:f>IFERROR(INDEX('Material routes'!$B$6:$B$1505,MATCH(U344,'Material routes'!$A$6:$A$1505,0)),"MISSING ID")</x:f>
        <x:v>design.review.proposal_ceramic_feedthrough</x:v>
      </x:c>
      <x:c r="K344" s="4" t="str">
        <x:f>IFERROR(INDEX('Crafting recipes'!$C$6:$C$1005,MATCH(J344,'Crafting recipes'!$A$6:$A$1005,0)),"MISSING ID")</x:f>
        <x:v>Material refinement</x:v>
      </x:c>
      <x:c r="L344" s="4" t="str">
        <x:f>IFERROR(INDEX('Material routes'!$K$6:$K$1505,MATCH(U344,'Material routes'!$A$6:$A$1505,0)),"MISSING ID")</x:f>
        <x:v>Proposal</x:v>
      </x:c>
      <x:c r="M344" s="4" t="str">
        <x:f>IFERROR(INDEX('Material routes'!$M$6:$M$1505,MATCH(U344,'Material routes'!$A$6:$A$1505,0)),"MISSING ID")</x:f>
        <x:v>Partial proposal</x:v>
      </x:c>
      <x:c r="N344" s="4" t="str">
        <x:f>IF(IFERROR(INDEX('Material routes'!$I$6:$I$1005,MATCH(U344,'Material routes'!$A$6:$A$1005,0)),"MISSING ID")=0,"",IFERROR(INDEX('Material routes'!$I$6:$I$1005,MATCH(U344,'Material routes'!$A$6:$A$1005,0)),"MISSING ID"))</x:f>
      </x:c>
      <x:c r="O344" s="4" t="str">
        <x:f>IFERROR(INDEX('Material routes'!$J$6:$J$1505,MATCH(U344,'Material routes'!$A$6:$A$1505,0)),"MISSING ID")</x:f>
        <x:v>Unspecified</x:v>
      </x:c>
      <x:c r="P344" s="4" t="str">
        <x:f>IF(IFERROR(INDEX('Material routes'!$I$6:$I$1005,MATCH(V344,'Material routes'!$A$6:$A$1005,0)),"MISSING ID")=0,"",IFERROR(INDEX('Material routes'!$I$6:$I$1005,MATCH(V344,'Material routes'!$A$6:$A$1005,0)),"MISSING ID"))</x:f>
      </x:c>
      <x:c r="Q344" s="4" t="str">
        <x:f>IFERROR(INDEX('Material routes'!$J$6:$J$1505,MATCH(V344,'Material routes'!$A$6:$A$1505,0)),"MISSING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routes'!$D$6:$D$1505,MATCH(U344,'Material routes'!$A$6:$A$1505,0)),"MISSING ID")</x:f>
        <x:v>proposal.branch.sealing_sheet</x:v>
      </x:c>
      <x:c r="T344" s="4" t="str">
        <x:f>IFERROR(INDEX('Material routes'!$D$6:$D$1505,MATCH(V344,'Material routes'!$A$6:$A$1505,0)),"MISSING ID")</x:f>
        <x:v>proposal.ceramic.feedthrough</x:v>
      </x:c>
      <x:c r="U344" s="4" t="str">
        <x:v>design.review.proposal_ceramic_feedthrough.in.3</x:v>
      </x:c>
      <x:c r="V344" s="4" t="str">
        <x:v>design.review.proposal_ceramic_feedthrough.out</x:v>
      </x:c>
    </x:row>
    <x:row r="345" ht="115" customHeight="1">
      <x:c r="A345" s="4" t="str">
        <x:f>IFERROR(INDEX('Material routes'!$E$6:$E$1505,MATCH(U345,'Material routes'!$A$6:$A$1505,0)),"MISSING ID")</x:f>
        <x:v>Shell laminate</x:v>
      </x:c>
      <x:c r="B345" s="4" t="str">
        <x:f>IFERROR(INDEX('Material routes'!$F$6:$F$1505,MATCH(U345,'Material routes'!$A$6:$A$1505,0)),"MISSING ID")</x:f>
        <x:v>T2</x:v>
      </x:c>
      <x:c r="C345" s="4" t="str">
        <x:f>IFERROR(INDEX('Material routes'!$H$6:$H$1505,MATCH(U345,'Material routes'!$A$6:$A$1505,0)),"MISSING ID")</x:f>
        <x:v>Crafting component</x:v>
      </x:c>
      <x:c r="D345" s="4" t="str">
        <x:f>IFERROR(INDEX('Material routes'!$G$6:$G$1505,MATCH(U345,'Material routes'!$A$6:$A$1505,0)),"MISSING ID")</x:f>
        <x:v>Crafting components</x:v>
      </x:c>
      <x:c r="E345" s="4" t="str">
        <x:f>IFERROR(INDEX('Material routes'!$C$6:$C$1505,MATCH(U345,'Material routes'!$A$6:$A$1505,0)),"MISSING ID")</x:f>
        <x:v>Ingredient candidate</x:v>
      </x:c>
      <x:c r="F345" s="4" t="str">
        <x:f>IFERROR(INDEX('Material routes'!$E$6:$E$1505,MATCH(V345,'Material routes'!$A$6:$A$1505,0)),"MISSING ID")</x:f>
        <x:v>Cooking wind baffle</x:v>
      </x:c>
      <x:c r="G345" s="4" t="str">
        <x:f>IFERROR(INDEX('Material routes'!$F$6:$F$1505,MATCH(V345,'Material routes'!$A$6:$A$1505,0)),"MISSING ID")</x:f>
        <x:v>T3</x:v>
      </x:c>
      <x:c r="H345" s="4" t="str">
        <x:f>IFERROR(INDEX('Material routes'!$H$6:$H$1505,MATCH(V345,'Material routes'!$A$6:$A$1505,0)),"MISSING ID")</x:f>
        <x:v>Crafting component</x:v>
      </x:c>
      <x:c r="I345" s="4" t="str">
        <x:f>IFERROR(INDEX('Material routes'!$G$6:$G$1505,MATCH(V345,'Material routes'!$A$6:$A$1505,0)),"MISSING ID")</x:f>
        <x:v>Crafting components</x:v>
      </x:c>
      <x:c r="J345" s="4" t="str">
        <x:f>IFERROR(INDEX('Material routes'!$B$6:$B$1505,MATCH(U345,'Material routes'!$A$6:$A$1505,0)),"MISSING ID")</x:f>
        <x:v>design.review.proposal_fire_wind_baffle</x:v>
      </x:c>
      <x:c r="K345" s="4" t="str">
        <x:f>IFERROR(INDEX('Crafting recipes'!$C$6:$C$1005,MATCH(J345,'Crafting recipes'!$A$6:$A$1005,0)),"MISSING ID")</x:f>
        <x:v>Material refinement</x:v>
      </x:c>
      <x:c r="L345" s="4" t="str">
        <x:f>IFERROR(INDEX('Material routes'!$K$6:$K$1505,MATCH(U345,'Material routes'!$A$6:$A$1505,0)),"MISSING ID")</x:f>
        <x:v>Proposal</x:v>
      </x:c>
      <x:c r="M345" s="4" t="str">
        <x:f>IFERROR(INDEX('Material routes'!$M$6:$M$1505,MATCH(U345,'Material routes'!$A$6:$A$1505,0)),"MISSING ID")</x:f>
        <x:v>Partial proposal</x:v>
      </x:c>
      <x:c r="N345" s="4" t="str">
        <x:f>IF(IFERROR(INDEX('Material routes'!$I$6:$I$1005,MATCH(U345,'Material routes'!$A$6:$A$1005,0)),"MISSING ID")=0,"",IFERROR(INDEX('Material routes'!$I$6:$I$1005,MATCH(U345,'Material routes'!$A$6:$A$1005,0)),"MISSING ID"))</x:f>
      </x:c>
      <x:c r="O345" s="4" t="str">
        <x:f>IFERROR(INDEX('Material routes'!$J$6:$J$1505,MATCH(U345,'Material routes'!$A$6:$A$1505,0)),"MISSING ID")</x:f>
        <x:v>Unspecified</x:v>
      </x:c>
      <x:c r="P345" s="4" t="str">
        <x:f>IF(IFERROR(INDEX('Material routes'!$I$6:$I$1005,MATCH(V345,'Material routes'!$A$6:$A$1005,0)),"MISSING ID")=0,"",IFERROR(INDEX('Material routes'!$I$6:$I$1005,MATCH(V345,'Material routes'!$A$6:$A$1005,0)),"MISSING ID"))</x:f>
      </x:c>
      <x:c r="Q345" s="4" t="str">
        <x:f>IFERROR(INDEX('Material routes'!$J$6:$J$1505,MATCH(V345,'Material routes'!$A$6:$A$1505,0)),"MISSING ID")</x:f>
        <x:v>Unspecified</x:v>
      </x:c>
      <x:c r="R345" s="4" t="str">
        <x:f>IF(L345="Withheld","Withheld premise",IF(E345="Tool candidate","Reusable prerequisite",IF(K345="Raw entry preparation","Entry-resource preparation",IF(G345="Not applicable",IF(IFERROR(INDEX('Items'!$AI$6:$AI$1005,MATCH(T345,'Items'!$A$6:$A$1005,0)),"MISSING ID")="Finished item","Finished endpoint",IF(IFERROR(INDEX('Items'!$AI$6:$AI$1005,MATCH(T345,'Items'!$A$6:$A$1005,0)),"MISSING ID")="Currency","Currency / no refinement tier","Recovered output / tier not applicable")),IF(OR(IFERROR(INDEX('Crafting recipes'!$H$6:$H$1005,MATCH(J345,'Crafting recipes'!$A$6:$A$1005,0)),"MISSING ID")="Unassigned",G345="Unassigned"),"Tier unresolved",IF(IFERROR(VALUE(RIGHT(G345,1))-VALUE(RIGHT(IFERROR(INDEX('Crafting recipes'!$H$6:$H$1005,MATCH(J345,'Crafting recipes'!$A$6:$A$1005,0)),"MISSING ID"),1)),0)=1,IF(B345=IFERROR(INDEX('Crafting recipes'!$H$6:$H$1005,MATCH(J345,'Crafting recipes'!$A$6:$A$1005,0)),"MISSING ID"),"Advances one material tier","Lower-tier ingredient; route advances one tier"),"Needs tier review"))))))</x:f>
        <x:v>Advances one material tier</x:v>
      </x:c>
      <x:c r="S345" s="4" t="str">
        <x:f>IFERROR(INDEX('Material routes'!$D$6:$D$1505,MATCH(U345,'Material routes'!$A$6:$A$1505,0)),"MISSING ID")</x:f>
        <x:v>proposal.bio.laminate</x:v>
      </x:c>
      <x:c r="T345" s="4" t="str">
        <x:f>IFERROR(INDEX('Material routes'!$D$6:$D$1505,MATCH(V345,'Material routes'!$A$6:$A$1505,0)),"MISSING ID")</x:f>
        <x:v>proposal.fire.wind_baffle</x:v>
      </x:c>
      <x:c r="U345" s="4" t="str">
        <x:v>design.review.proposal_fire_wind_baffle.in.1</x:v>
      </x:c>
      <x:c r="V345" s="4" t="str">
        <x:v>design.review.proposal_fire_wind_baffle.out</x:v>
      </x:c>
    </x:row>
    <x:row r="346" ht="115" customHeight="1">
      <x:c r="A346" s="4" t="str">
        <x:f>IFERROR(INDEX('Material routes'!$E$6:$E$1505,MATCH(U346,'Material routes'!$A$6:$A$1505,0)),"MISSING ID")</x:f>
        <x:v>Worked iron stock</x:v>
      </x:c>
      <x:c r="B346" s="4" t="str">
        <x:f>IFERROR(INDEX('Material routes'!$F$6:$F$1505,MATCH(U346,'Material routes'!$A$6:$A$1505,0)),"MISSING ID")</x:f>
        <x:v>T2</x:v>
      </x:c>
      <x:c r="C346" s="4" t="str">
        <x:f>IFERROR(INDEX('Material routes'!$H$6:$H$1505,MATCH(U346,'Material routes'!$A$6:$A$1505,0)),"MISSING ID")</x:f>
        <x:v>Processed material</x:v>
      </x:c>
      <x:c r="D346" s="4" t="str">
        <x:f>IFERROR(INDEX('Material routes'!$G$6:$G$1505,MATCH(U346,'Material routes'!$A$6:$A$1505,0)),"MISSING ID")</x:f>
        <x:v>Manufactured stock</x:v>
      </x:c>
      <x:c r="E346" s="4" t="str">
        <x:f>IFERROR(INDEX('Material routes'!$C$6:$C$1505,MATCH(U346,'Material routes'!$A$6:$A$1505,0)),"MISSING ID")</x:f>
        <x:v>Ingredient candidate</x:v>
      </x:c>
      <x:c r="F346" s="4" t="str">
        <x:f>IFERROR(INDEX('Material routes'!$E$6:$E$1505,MATCH(V346,'Material routes'!$A$6:$A$1505,0)),"MISSING ID")</x:f>
        <x:v>Cooking wind baffle</x:v>
      </x:c>
      <x:c r="G346" s="4" t="str">
        <x:f>IFERROR(INDEX('Material routes'!$F$6:$F$1505,MATCH(V346,'Material routes'!$A$6:$A$1505,0)),"MISSING ID")</x:f>
        <x:v>T3</x:v>
      </x:c>
      <x:c r="H346" s="4" t="str">
        <x:f>IFERROR(INDEX('Material routes'!$H$6:$H$1505,MATCH(V346,'Material routes'!$A$6:$A$1505,0)),"MISSING ID")</x:f>
        <x:v>Crafting component</x:v>
      </x:c>
      <x:c r="I346" s="4" t="str">
        <x:f>IFERROR(INDEX('Material routes'!$G$6:$G$1505,MATCH(V346,'Material routes'!$A$6:$A$1505,0)),"MISSING ID")</x:f>
        <x:v>Crafting components</x:v>
      </x:c>
      <x:c r="J346" s="4" t="str">
        <x:f>IFERROR(INDEX('Material routes'!$B$6:$B$1505,MATCH(U346,'Material routes'!$A$6:$A$1505,0)),"MISSING ID")</x:f>
        <x:v>design.review.proposal_fire_wind_baffle</x:v>
      </x:c>
      <x:c r="K346" s="4" t="str">
        <x:f>IFERROR(INDEX('Crafting recipes'!$C$6:$C$1005,MATCH(J346,'Crafting recipes'!$A$6:$A$1005,0)),"MISSING ID")</x:f>
        <x:v>Material refinement</x:v>
      </x:c>
      <x:c r="L346" s="4" t="str">
        <x:f>IFERROR(INDEX('Material routes'!$K$6:$K$1505,MATCH(U346,'Material routes'!$A$6:$A$1505,0)),"MISSING ID")</x:f>
        <x:v>Proposal</x:v>
      </x:c>
      <x:c r="M346" s="4" t="str">
        <x:f>IFERROR(INDEX('Material routes'!$M$6:$M$1505,MATCH(U346,'Material routes'!$A$6:$A$1505,0)),"MISSING ID")</x:f>
        <x:v>Partial proposal</x:v>
      </x:c>
      <x:c r="N346" s="4" t="str">
        <x:f>IF(IFERROR(INDEX('Material routes'!$I$6:$I$1005,MATCH(U346,'Material routes'!$A$6:$A$1005,0)),"MISSING ID")=0,"",IFERROR(INDEX('Material routes'!$I$6:$I$1005,MATCH(U346,'Material routes'!$A$6:$A$1005,0)),"MISSING ID"))</x:f>
      </x:c>
      <x:c r="O346" s="4" t="str">
        <x:f>IFERROR(INDEX('Material routes'!$J$6:$J$1505,MATCH(U346,'Material routes'!$A$6:$A$1505,0)),"MISSING ID")</x:f>
        <x:v>Unspecified</x:v>
      </x:c>
      <x:c r="P346" s="4" t="str">
        <x:f>IF(IFERROR(INDEX('Material routes'!$I$6:$I$1005,MATCH(V346,'Material routes'!$A$6:$A$1005,0)),"MISSING ID")=0,"",IFERROR(INDEX('Material routes'!$I$6:$I$1005,MATCH(V346,'Material routes'!$A$6:$A$1005,0)),"MISSING ID"))</x:f>
      </x:c>
      <x:c r="Q346" s="4" t="str">
        <x:f>IFERROR(INDEX('Material routes'!$J$6:$J$1505,MATCH(V346,'Material routes'!$A$6:$A$1505,0)),"MISSING ID")</x:f>
        <x:v>Unspecified</x:v>
      </x:c>
      <x:c r="R346" s="4" t="str">
        <x:f>IF(L346="Withheld","Withheld premise",IF(E346="Tool candidate","Reusable prerequisite",IF(K346="Raw entry preparation","Entry-resource preparation",IF(G346="Not applicable",IF(IFERROR(INDEX('Items'!$AI$6:$AI$1005,MATCH(T346,'Items'!$A$6:$A$1005,0)),"MISSING ID")="Finished item","Finished endpoint",IF(IFERROR(INDEX('Items'!$AI$6:$AI$1005,MATCH(T346,'Items'!$A$6:$A$1005,0)),"MISSING ID")="Currency","Currency / no refinement tier","Recovered output / tier not applicable")),IF(OR(IFERROR(INDEX('Crafting recipes'!$H$6:$H$1005,MATCH(J346,'Crafting recipes'!$A$6:$A$1005,0)),"MISSING ID")="Unassigned",G346="Unassigned"),"Tier unresolved",IF(IFERROR(VALUE(RIGHT(G346,1))-VALUE(RIGHT(IFERROR(INDEX('Crafting recipes'!$H$6:$H$1005,MATCH(J346,'Crafting recipes'!$A$6:$A$1005,0)),"MISSING ID"),1)),0)=1,IF(B346=IFERROR(INDEX('Crafting recipes'!$H$6:$H$1005,MATCH(J346,'Crafting recipes'!$A$6:$A$1005,0)),"MISSING ID"),"Advances one material tier","Lower-tier ingredient; route advances one tier"),"Needs tier review"))))))</x:f>
        <x:v>Advances one material tier</x:v>
      </x:c>
      <x:c r="S346" s="4" t="str">
        <x:f>IFERROR(INDEX('Material routes'!$D$6:$D$1505,MATCH(U346,'Material routes'!$A$6:$A$1505,0)),"MISSING ID")</x:f>
        <x:v>proposal.natural.iron_stock</x:v>
      </x:c>
      <x:c r="T346" s="4" t="str">
        <x:f>IFERROR(INDEX('Material routes'!$D$6:$D$1505,MATCH(V346,'Material routes'!$A$6:$A$1505,0)),"MISSING ID")</x:f>
        <x:v>proposal.fire.wind_baffle</x:v>
      </x:c>
      <x:c r="U346" s="4" t="str">
        <x:v>design.review.proposal_fire_wind_baffle.in.2</x:v>
      </x:c>
      <x:c r="V346" s="4" t="str">
        <x:v>design.review.proposal_fire_wind_baffle.out</x:v>
      </x:c>
    </x:row>
    <x:row r="347" ht="115" customHeight="1">
      <x:c r="A347" s="4" t="str">
        <x:f>IFERROR(INDEX('Material routes'!$E$6:$E$1505,MATCH(U347,'Material routes'!$A$6:$A$1505,0)),"MISSING ID")</x:f>
        <x:v>Steel stock</x:v>
      </x:c>
      <x:c r="B347" s="4" t="str">
        <x:f>IFERROR(INDEX('Material routes'!$F$6:$F$1505,MATCH(U347,'Material routes'!$A$6:$A$1505,0)),"MISSING ID")</x:f>
        <x:v>T2</x:v>
      </x:c>
      <x:c r="C347" s="4" t="str">
        <x:f>IFERROR(INDEX('Material routes'!$H$6:$H$1505,MATCH(U347,'Material routes'!$A$6:$A$1505,0)),"MISSING ID")</x:f>
        <x:v>Processed material</x:v>
      </x:c>
      <x:c r="D347" s="4" t="str">
        <x:f>IFERROR(INDEX('Material routes'!$G$6:$G$1505,MATCH(U347,'Material routes'!$A$6:$A$1505,0)),"MISSING ID")</x:f>
        <x:v>Manufactured stock</x:v>
      </x:c>
      <x:c r="E347" s="4" t="str">
        <x:f>IFERROR(INDEX('Material routes'!$C$6:$C$1505,MATCH(U347,'Material routes'!$A$6:$A$1505,0)),"MISSING ID")</x:f>
        <x:v>Ingredient candidate</x:v>
      </x:c>
      <x:c r="F347" s="4" t="str">
        <x:f>IFERROR(INDEX('Material routes'!$E$6:$E$1505,MATCH(V347,'Material routes'!$A$6:$A$1505,0)),"MISSING ID")</x:f>
        <x:v>Cooking draft collar</x:v>
      </x:c>
      <x:c r="G347" s="4" t="str">
        <x:f>IFERROR(INDEX('Material routes'!$F$6:$F$1505,MATCH(V347,'Material routes'!$A$6:$A$1505,0)),"MISSING ID")</x:f>
        <x:v>T3</x:v>
      </x:c>
      <x:c r="H347" s="4" t="str">
        <x:f>IFERROR(INDEX('Material routes'!$H$6:$H$1505,MATCH(V347,'Material routes'!$A$6:$A$1505,0)),"MISSING ID")</x:f>
        <x:v>Crafting component</x:v>
      </x:c>
      <x:c r="I347" s="4" t="str">
        <x:f>IFERROR(INDEX('Material routes'!$G$6:$G$1505,MATCH(V347,'Material routes'!$A$6:$A$1505,0)),"MISSING ID")</x:f>
        <x:v>Crafting components</x:v>
      </x:c>
      <x:c r="J347" s="4" t="str">
        <x:f>IFERROR(INDEX('Material routes'!$B$6:$B$1505,MATCH(U347,'Material routes'!$A$6:$A$1505,0)),"MISSING ID")</x:f>
        <x:v>design.review.proposal_fire_draft_collar</x:v>
      </x:c>
      <x:c r="K347" s="4" t="str">
        <x:f>IFERROR(INDEX('Crafting recipes'!$C$6:$C$1005,MATCH(J347,'Crafting recipes'!$A$6:$A$1005,0)),"MISSING ID")</x:f>
        <x:v>Material refinement</x:v>
      </x:c>
      <x:c r="L347" s="4" t="str">
        <x:f>IFERROR(INDEX('Material routes'!$K$6:$K$1505,MATCH(U347,'Material routes'!$A$6:$A$1505,0)),"MISSING ID")</x:f>
        <x:v>Proposal</x:v>
      </x:c>
      <x:c r="M347" s="4" t="str">
        <x:f>IFERROR(INDEX('Material routes'!$M$6:$M$1505,MATCH(U347,'Material routes'!$A$6:$A$1505,0)),"MISSING ID")</x:f>
        <x:v>Partial proposal</x:v>
      </x:c>
      <x:c r="N347" s="4" t="str">
        <x:f>IF(IFERROR(INDEX('Material routes'!$I$6:$I$1005,MATCH(U347,'Material routes'!$A$6:$A$1005,0)),"MISSING ID")=0,"",IFERROR(INDEX('Material routes'!$I$6:$I$1005,MATCH(U347,'Material routes'!$A$6:$A$1005,0)),"MISSING ID"))</x:f>
      </x:c>
      <x:c r="O347" s="4" t="str">
        <x:f>IFERROR(INDEX('Material routes'!$J$6:$J$1505,MATCH(U347,'Material routes'!$A$6:$A$1505,0)),"MISSING ID")</x:f>
        <x:v>Unspecified</x:v>
      </x:c>
      <x:c r="P347" s="4" t="str">
        <x:f>IF(IFERROR(INDEX('Material routes'!$I$6:$I$1005,MATCH(V347,'Material routes'!$A$6:$A$1005,0)),"MISSING ID")=0,"",IFERROR(INDEX('Material routes'!$I$6:$I$1005,MATCH(V347,'Material routes'!$A$6:$A$1005,0)),"MISSING ID"))</x:f>
      </x:c>
      <x:c r="Q347" s="4" t="str">
        <x:f>IFERROR(INDEX('Material routes'!$J$6:$J$1505,MATCH(V347,'Material routes'!$A$6:$A$1505,0)),"MISSING ID")</x:f>
        <x:v>Unspecified</x:v>
      </x:c>
      <x:c r="R347" s="4" t="str">
        <x:f>IF(L347="Withheld","Withheld premise",IF(E347="Tool candidate","Reusable prerequisite",IF(K347="Raw entry preparation","Entry-resource preparation",IF(G347="Not applicable",IF(IFERROR(INDEX('Items'!$AI$6:$AI$1005,MATCH(T347,'Items'!$A$6:$A$1005,0)),"MISSING ID")="Finished item","Finished endpoint",IF(IFERROR(INDEX('Items'!$AI$6:$AI$1005,MATCH(T347,'Items'!$A$6:$A$1005,0)),"MISSING ID")="Currency","Currency / no refinement tier","Recovered output / tier not applicable")),IF(OR(IFERROR(INDEX('Crafting recipes'!$H$6:$H$1005,MATCH(J347,'Crafting recipes'!$A$6:$A$1005,0)),"MISSING ID")="Unassigned",G347="Unassigned"),"Tier unresolved",IF(IFERROR(VALUE(RIGHT(G347,1))-VALUE(RIGHT(IFERROR(INDEX('Crafting recipes'!$H$6:$H$1005,MATCH(J347,'Crafting recipes'!$A$6:$A$1005,0)),"MISSING ID"),1)),0)=1,IF(B347=IFERROR(INDEX('Crafting recipes'!$H$6:$H$1005,MATCH(J347,'Crafting recipes'!$A$6:$A$1005,0)),"MISSING ID"),"Advances one material tier","Lower-tier ingredient; route advances one tier"),"Needs tier review"))))))</x:f>
        <x:v>Advances one material tier</x:v>
      </x:c>
      <x:c r="S347" s="4" t="str">
        <x:f>IFERROR(INDEX('Material routes'!$D$6:$D$1505,MATCH(U347,'Material routes'!$A$6:$A$1505,0)),"MISSING ID")</x:f>
        <x:v>author.metallurgy.steel_stock</x:v>
      </x:c>
      <x:c r="T347" s="4" t="str">
        <x:f>IFERROR(INDEX('Material routes'!$D$6:$D$1505,MATCH(V347,'Material routes'!$A$6:$A$1505,0)),"MISSING ID")</x:f>
        <x:v>proposal.fire.draft_collar</x:v>
      </x:c>
      <x:c r="U347" s="4" t="str">
        <x:v>design.review.proposal_fire_draft_collar.in.1</x:v>
      </x:c>
      <x:c r="V347" s="4" t="str">
        <x:v>design.review.proposal_fire_draft_collar.out</x:v>
      </x:c>
    </x:row>
    <x:row r="348" ht="115" customHeight="1">
      <x:c r="A348" s="4" t="str">
        <x:f>IFERROR(INDEX('Material routes'!$E$6:$E$1505,MATCH(U348,'Material routes'!$A$6:$A$1505,0)),"MISSING ID")</x:f>
        <x:v>Refractory ceramic stock</x:v>
      </x:c>
      <x:c r="B348" s="4" t="str">
        <x:f>IFERROR(INDEX('Material routes'!$F$6:$F$1505,MATCH(U348,'Material routes'!$A$6:$A$1505,0)),"MISSING ID")</x:f>
        <x:v>T2</x:v>
      </x:c>
      <x:c r="C348" s="4" t="str">
        <x:f>IFERROR(INDEX('Material routes'!$H$6:$H$1505,MATCH(U348,'Material routes'!$A$6:$A$1505,0)),"MISSING ID")</x:f>
        <x:v>Processed material</x:v>
      </x:c>
      <x:c r="D348" s="4" t="str">
        <x:f>IFERROR(INDEX('Material routes'!$G$6:$G$1505,MATCH(U348,'Material routes'!$A$6:$A$1505,0)),"MISSING ID")</x:f>
        <x:v>Manufactured stock</x:v>
      </x:c>
      <x:c r="E348" s="4" t="str">
        <x:f>IFERROR(INDEX('Material routes'!$C$6:$C$1505,MATCH(U348,'Material routes'!$A$6:$A$1505,0)),"MISSING ID")</x:f>
        <x:v>Ingredient candidate</x:v>
      </x:c>
      <x:c r="F348" s="4" t="str">
        <x:f>IFERROR(INDEX('Material routes'!$E$6:$E$1505,MATCH(V348,'Material routes'!$A$6:$A$1505,0)),"MISSING ID")</x:f>
        <x:v>Cooking heat shroud</x:v>
      </x:c>
      <x:c r="G348" s="4" t="str">
        <x:f>IFERROR(INDEX('Material routes'!$F$6:$F$1505,MATCH(V348,'Material routes'!$A$6:$A$1505,0)),"MISSING ID")</x:f>
        <x:v>T3</x:v>
      </x:c>
      <x:c r="H348" s="4" t="str">
        <x:f>IFERROR(INDEX('Material routes'!$H$6:$H$1505,MATCH(V348,'Material routes'!$A$6:$A$1505,0)),"MISSING ID")</x:f>
        <x:v>Crafting component</x:v>
      </x:c>
      <x:c r="I348" s="4" t="str">
        <x:f>IFERROR(INDEX('Material routes'!$G$6:$G$1505,MATCH(V348,'Material routes'!$A$6:$A$1505,0)),"MISSING ID")</x:f>
        <x:v>Crafting components</x:v>
      </x:c>
      <x:c r="J348" s="4" t="str">
        <x:f>IFERROR(INDEX('Material routes'!$B$6:$B$1505,MATCH(U348,'Material routes'!$A$6:$A$1505,0)),"MISSING ID")</x:f>
        <x:v>design.review.proposal_fire_heat_shroud</x:v>
      </x:c>
      <x:c r="K348" s="4" t="str">
        <x:f>IFERROR(INDEX('Crafting recipes'!$C$6:$C$1005,MATCH(J348,'Crafting recipes'!$A$6:$A$1005,0)),"MISSING ID")</x:f>
        <x:v>Material refinement</x:v>
      </x:c>
      <x:c r="L348" s="4" t="str">
        <x:f>IFERROR(INDEX('Material routes'!$K$6:$K$1505,MATCH(U348,'Material routes'!$A$6:$A$1505,0)),"MISSING ID")</x:f>
        <x:v>Proposal</x:v>
      </x:c>
      <x:c r="M348" s="4" t="str">
        <x:f>IFERROR(INDEX('Material routes'!$M$6:$M$1505,MATCH(U348,'Material routes'!$A$6:$A$1505,0)),"MISSING ID")</x:f>
        <x:v>Partial proposal</x:v>
      </x:c>
      <x:c r="N348" s="4" t="str">
        <x:f>IF(IFERROR(INDEX('Material routes'!$I$6:$I$1005,MATCH(U348,'Material routes'!$A$6:$A$1005,0)),"MISSING ID")=0,"",IFERROR(INDEX('Material routes'!$I$6:$I$1005,MATCH(U348,'Material routes'!$A$6:$A$1005,0)),"MISSING ID"))</x:f>
      </x:c>
      <x:c r="O348" s="4" t="str">
        <x:f>IFERROR(INDEX('Material routes'!$J$6:$J$1505,MATCH(U348,'Material routes'!$A$6:$A$1505,0)),"MISSING ID")</x:f>
        <x:v>Unspecified</x:v>
      </x:c>
      <x:c r="P348" s="4" t="str">
        <x:f>IF(IFERROR(INDEX('Material routes'!$I$6:$I$1005,MATCH(V348,'Material routes'!$A$6:$A$1005,0)),"MISSING ID")=0,"",IFERROR(INDEX('Material routes'!$I$6:$I$1005,MATCH(V348,'Material routes'!$A$6:$A$1005,0)),"MISSING ID"))</x:f>
      </x:c>
      <x:c r="Q348" s="4" t="str">
        <x:f>IFERROR(INDEX('Material routes'!$J$6:$J$1505,MATCH(V348,'Material routes'!$A$6:$A$1505,0)),"MISSING ID")</x:f>
        <x:v>Unspecified</x:v>
      </x:c>
      <x:c r="R348" s="4" t="str">
        <x:f>IF(L348="Withheld","Withheld premise",IF(E348="Tool candidate","Reusable prerequisite",IF(K348="Raw entry preparation","Entry-resource preparation",IF(G348="Not applicable",IF(IFERROR(INDEX('Items'!$AI$6:$AI$1005,MATCH(T348,'Items'!$A$6:$A$1005,0)),"MISSING ID")="Finished item","Finished endpoint",IF(IFERROR(INDEX('Items'!$AI$6:$AI$1005,MATCH(T348,'Items'!$A$6:$A$1005,0)),"MISSING ID")="Currency","Currency / no refinement tier","Recovered output / tier not applicable")),IF(OR(IFERROR(INDEX('Crafting recipes'!$H$6:$H$1005,MATCH(J348,'Crafting recipes'!$A$6:$A$1005,0)),"MISSING ID")="Unassigned",G348="Unassigned"),"Tier unresolved",IF(IFERROR(VALUE(RIGHT(G348,1))-VALUE(RIGHT(IFERROR(INDEX('Crafting recipes'!$H$6:$H$1005,MATCH(J348,'Crafting recipes'!$A$6:$A$1005,0)),"MISSING ID"),1)),0)=1,IF(B348=IFERROR(INDEX('Crafting recipes'!$H$6:$H$1005,MATCH(J348,'Crafting recipes'!$A$6:$A$1005,0)),"MISSING ID"),"Advances one material tier","Lower-tier ingredient; route advances one tier"),"Needs tier review"))))))</x:f>
        <x:v>Advances one material tier</x:v>
      </x:c>
      <x:c r="S348" s="4" t="str">
        <x:f>IFERROR(INDEX('Material routes'!$D$6:$D$1505,MATCH(U348,'Material routes'!$A$6:$A$1505,0)),"MISSING ID")</x:f>
        <x:v>proposal.branch.refractory_ceramic</x:v>
      </x:c>
      <x:c r="T348" s="4" t="str">
        <x:f>IFERROR(INDEX('Material routes'!$D$6:$D$1505,MATCH(V348,'Material routes'!$A$6:$A$1505,0)),"MISSING ID")</x:f>
        <x:v>proposal.fire.heat_shroud</x:v>
      </x:c>
      <x:c r="U348" s="4" t="str">
        <x:v>design.review.proposal_fire_heat_shroud.in.1</x:v>
      </x:c>
      <x:c r="V348" s="4" t="str">
        <x:v>design.review.proposal_fire_heat_shroud.out</x:v>
      </x:c>
    </x:row>
    <x:row r="349" ht="115" customHeight="1">
      <x:c r="A349" s="4" t="str">
        <x:f>IFERROR(INDEX('Material routes'!$E$6:$E$1505,MATCH(U349,'Material routes'!$A$6:$A$1505,0)),"MISSING ID")</x:f>
        <x:v>Steel stock</x:v>
      </x:c>
      <x:c r="B349" s="4" t="str">
        <x:f>IFERROR(INDEX('Material routes'!$F$6:$F$1505,MATCH(U349,'Material routes'!$A$6:$A$1505,0)),"MISSING ID")</x:f>
        <x:v>T2</x:v>
      </x:c>
      <x:c r="C349" s="4" t="str">
        <x:f>IFERROR(INDEX('Material routes'!$H$6:$H$1505,MATCH(U349,'Material routes'!$A$6:$A$1505,0)),"MISSING ID")</x:f>
        <x:v>Processed material</x:v>
      </x:c>
      <x:c r="D349" s="4" t="str">
        <x:f>IFERROR(INDEX('Material routes'!$G$6:$G$1505,MATCH(U349,'Material routes'!$A$6:$A$1505,0)),"MISSING ID")</x:f>
        <x:v>Manufactured stock</x:v>
      </x:c>
      <x:c r="E349" s="4" t="str">
        <x:f>IFERROR(INDEX('Material routes'!$C$6:$C$1505,MATCH(U349,'Material routes'!$A$6:$A$1505,0)),"MISSING ID")</x:f>
        <x:v>Ingredient candidate</x:v>
      </x:c>
      <x:c r="F349" s="4" t="str">
        <x:f>IFERROR(INDEX('Material routes'!$E$6:$E$1505,MATCH(V349,'Material routes'!$A$6:$A$1505,0)),"MISSING ID")</x:f>
        <x:v>Cooking heat shroud</x:v>
      </x:c>
      <x:c r="G349" s="4" t="str">
        <x:f>IFERROR(INDEX('Material routes'!$F$6:$F$1505,MATCH(V349,'Material routes'!$A$6:$A$1505,0)),"MISSING ID")</x:f>
        <x:v>T3</x:v>
      </x:c>
      <x:c r="H349" s="4" t="str">
        <x:f>IFERROR(INDEX('Material routes'!$H$6:$H$1505,MATCH(V349,'Material routes'!$A$6:$A$1505,0)),"MISSING ID")</x:f>
        <x:v>Crafting component</x:v>
      </x:c>
      <x:c r="I349" s="4" t="str">
        <x:f>IFERROR(INDEX('Material routes'!$G$6:$G$1505,MATCH(V349,'Material routes'!$A$6:$A$1505,0)),"MISSING ID")</x:f>
        <x:v>Crafting components</x:v>
      </x:c>
      <x:c r="J349" s="4" t="str">
        <x:f>IFERROR(INDEX('Material routes'!$B$6:$B$1505,MATCH(U349,'Material routes'!$A$6:$A$1505,0)),"MISSING ID")</x:f>
        <x:v>design.review.proposal_fire_heat_shroud</x:v>
      </x:c>
      <x:c r="K349" s="4" t="str">
        <x:f>IFERROR(INDEX('Crafting recipes'!$C$6:$C$1005,MATCH(J349,'Crafting recipes'!$A$6:$A$1005,0)),"MISSING ID")</x:f>
        <x:v>Material refinement</x:v>
      </x:c>
      <x:c r="L349" s="4" t="str">
        <x:f>IFERROR(INDEX('Material routes'!$K$6:$K$1505,MATCH(U349,'Material routes'!$A$6:$A$1505,0)),"MISSING ID")</x:f>
        <x:v>Proposal</x:v>
      </x:c>
      <x:c r="M349" s="4" t="str">
        <x:f>IFERROR(INDEX('Material routes'!$M$6:$M$1505,MATCH(U349,'Material routes'!$A$6:$A$1505,0)),"MISSING ID")</x:f>
        <x:v>Partial proposal</x:v>
      </x:c>
      <x:c r="N349" s="4" t="str">
        <x:f>IF(IFERROR(INDEX('Material routes'!$I$6:$I$1005,MATCH(U349,'Material routes'!$A$6:$A$1005,0)),"MISSING ID")=0,"",IFERROR(INDEX('Material routes'!$I$6:$I$1005,MATCH(U349,'Material routes'!$A$6:$A$1005,0)),"MISSING ID"))</x:f>
      </x:c>
      <x:c r="O349" s="4" t="str">
        <x:f>IFERROR(INDEX('Material routes'!$J$6:$J$1505,MATCH(U349,'Material routes'!$A$6:$A$1505,0)),"MISSING ID")</x:f>
        <x:v>Unspecified</x:v>
      </x:c>
      <x:c r="P349" s="4" t="str">
        <x:f>IF(IFERROR(INDEX('Material routes'!$I$6:$I$1005,MATCH(V349,'Material routes'!$A$6:$A$1005,0)),"MISSING ID")=0,"",IFERROR(INDEX('Material routes'!$I$6:$I$1005,MATCH(V349,'Material routes'!$A$6:$A$1005,0)),"MISSING ID"))</x:f>
      </x:c>
      <x:c r="Q349" s="4" t="str">
        <x:f>IFERROR(INDEX('Material routes'!$J$6:$J$1505,MATCH(V349,'Material routes'!$A$6:$A$1505,0)),"MISSING ID")</x:f>
        <x:v>Unspecified</x:v>
      </x:c>
      <x:c r="R349" s="4" t="str">
        <x:f>IF(L349="Withheld","Withheld premise",IF(E349="Tool candidate","Reusable prerequisite",IF(K349="Raw entry preparation","Entry-resource preparation",IF(G349="Not applicable",IF(IFERROR(INDEX('Items'!$AI$6:$AI$1005,MATCH(T349,'Items'!$A$6:$A$1005,0)),"MISSING ID")="Finished item","Finished endpoint",IF(IFERROR(INDEX('Items'!$AI$6:$AI$1005,MATCH(T349,'Items'!$A$6:$A$1005,0)),"MISSING ID")="Currency","Currency / no refinement tier","Recovered output / tier not applicable")),IF(OR(IFERROR(INDEX('Crafting recipes'!$H$6:$H$1005,MATCH(J349,'Crafting recipes'!$A$6:$A$1005,0)),"MISSING ID")="Unassigned",G349="Unassigned"),"Tier unresolved",IF(IFERROR(VALUE(RIGHT(G349,1))-VALUE(RIGHT(IFERROR(INDEX('Crafting recipes'!$H$6:$H$1005,MATCH(J349,'Crafting recipes'!$A$6:$A$1005,0)),"MISSING ID"),1)),0)=1,IF(B349=IFERROR(INDEX('Crafting recipes'!$H$6:$H$1005,MATCH(J349,'Crafting recipes'!$A$6:$A$1005,0)),"MISSING ID"),"Advances one material tier","Lower-tier ingredient; route advances one tier"),"Needs tier review"))))))</x:f>
        <x:v>Advances one material tier</x:v>
      </x:c>
      <x:c r="S349" s="4" t="str">
        <x:f>IFERROR(INDEX('Material routes'!$D$6:$D$1505,MATCH(U349,'Material routes'!$A$6:$A$1505,0)),"MISSING ID")</x:f>
        <x:v>author.metallurgy.steel_stock</x:v>
      </x:c>
      <x:c r="T349" s="4" t="str">
        <x:f>IFERROR(INDEX('Material routes'!$D$6:$D$1505,MATCH(V349,'Material routes'!$A$6:$A$1505,0)),"MISSING ID")</x:f>
        <x:v>proposal.fire.heat_shroud</x:v>
      </x:c>
      <x:c r="U349" s="4" t="str">
        <x:v>design.review.proposal_fire_heat_shroud.in.2</x:v>
      </x:c>
      <x:c r="V349" s="4" t="str">
        <x:v>design.review.proposal_fire_heat_shroud.out</x:v>
      </x:c>
    </x:row>
    <x:row r="350" ht="115" customHeight="1">
      <x:c r="A350" s="4" t="str">
        <x:f>IFERROR(INDEX('Material routes'!$E$6:$E$1505,MATCH(U350,'Material routes'!$A$6:$A$1505,0)),"MISSING ID")</x:f>
        <x:v>Clarified faunal lubricant base</x:v>
      </x:c>
      <x:c r="B350" s="4" t="str">
        <x:f>IFERROR(INDEX('Material routes'!$F$6:$F$1505,MATCH(U350,'Material routes'!$A$6:$A$1505,0)),"MISSING ID")</x:f>
        <x:v>T1</x:v>
      </x:c>
      <x:c r="C350" s="4" t="str">
        <x:f>IFERROR(INDEX('Material routes'!$H$6:$H$1505,MATCH(U350,'Material routes'!$A$6:$A$1505,0)),"MISSING ID")</x:f>
        <x:v>Chemical material</x:v>
      </x:c>
      <x:c r="D350" s="4" t="str">
        <x:f>IFERROR(INDEX('Material routes'!$G$6:$G$1505,MATCH(U350,'Material routes'!$A$6:$A$1505,0)),"MISSING ID")</x:f>
        <x:v>Processing agents</x:v>
      </x:c>
      <x:c r="E350" s="4" t="str">
        <x:f>IFERROR(INDEX('Material routes'!$C$6:$C$1505,MATCH(U350,'Material routes'!$A$6:$A$1505,0)),"MISSING ID")</x:f>
        <x:v>Ingredient candidate</x:v>
      </x:c>
      <x:c r="F350" s="4" t="str">
        <x:f>IFERROR(INDEX('Material routes'!$E$6:$E$1505,MATCH(V350,'Material routes'!$A$6:$A$1505,0)),"MISSING ID")</x:f>
        <x:v>Dust-shedding lubricant film</x:v>
      </x:c>
      <x:c r="G350" s="4" t="str">
        <x:f>IFERROR(INDEX('Material routes'!$F$6:$F$1505,MATCH(V350,'Material routes'!$A$6:$A$1505,0)),"MISSING ID")</x:f>
        <x:v>T2</x:v>
      </x:c>
      <x:c r="H350" s="4" t="str">
        <x:f>IFERROR(INDEX('Material routes'!$H$6:$H$1505,MATCH(V350,'Material routes'!$A$6:$A$1505,0)),"MISSING ID")</x:f>
        <x:v>Chemical material</x:v>
      </x:c>
      <x:c r="I350" s="4" t="str">
        <x:f>IFERROR(INDEX('Material routes'!$G$6:$G$1505,MATCH(V350,'Material routes'!$A$6:$A$1505,0)),"MISSING ID")</x:f>
        <x:v>Processing agents</x:v>
      </x:c>
      <x:c r="J350" s="4" t="str">
        <x:f>IFERROR(INDEX('Material routes'!$B$6:$B$1505,MATCH(U350,'Material routes'!$A$6:$A$1505,0)),"MISSING ID")</x:f>
        <x:v>design.review.proposal_lubricant_dust_film</x:v>
      </x:c>
      <x:c r="K350" s="4" t="str">
        <x:f>IFERROR(INDEX('Crafting recipes'!$C$6:$C$1005,MATCH(J350,'Crafting recipes'!$A$6:$A$1005,0)),"MISSING ID")</x:f>
        <x:v>Material refinement</x:v>
      </x:c>
      <x:c r="L350" s="4" t="str">
        <x:f>IFERROR(INDEX('Material routes'!$K$6:$K$1505,MATCH(U350,'Material routes'!$A$6:$A$1505,0)),"MISSING ID")</x:f>
        <x:v>Proposal</x:v>
      </x:c>
      <x:c r="M350" s="4" t="str">
        <x:f>IFERROR(INDEX('Material routes'!$M$6:$M$1505,MATCH(U350,'Material routes'!$A$6:$A$1505,0)),"MISSING ID")</x:f>
        <x:v>Partial proposal</x:v>
      </x:c>
      <x:c r="N350" s="4" t="str">
        <x:f>IF(IFERROR(INDEX('Material routes'!$I$6:$I$1005,MATCH(U350,'Material routes'!$A$6:$A$1005,0)),"MISSING ID")=0,"",IFERROR(INDEX('Material routes'!$I$6:$I$1005,MATCH(U350,'Material routes'!$A$6:$A$1005,0)),"MISSING ID"))</x:f>
      </x:c>
      <x:c r="O350" s="4" t="str">
        <x:f>IFERROR(INDEX('Material routes'!$J$6:$J$1505,MATCH(U350,'Material routes'!$A$6:$A$1505,0)),"MISSING ID")</x:f>
        <x:v>Unspecified</x:v>
      </x:c>
      <x:c r="P350" s="4" t="str">
        <x:f>IF(IFERROR(INDEX('Material routes'!$I$6:$I$1005,MATCH(V350,'Material routes'!$A$6:$A$1005,0)),"MISSING ID")=0,"",IFERROR(INDEX('Material routes'!$I$6:$I$1005,MATCH(V350,'Material routes'!$A$6:$A$1005,0)),"MISSING ID"))</x:f>
      </x:c>
      <x:c r="Q350" s="4" t="str">
        <x:f>IFERROR(INDEX('Material routes'!$J$6:$J$1505,MATCH(V350,'Material routes'!$A$6:$A$1505,0)),"MISSING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routes'!$D$6:$D$1505,MATCH(U350,'Material routes'!$A$6:$A$1505,0)),"MISSING ID")</x:f>
        <x:v>proposal.lubricant.base</x:v>
      </x:c>
      <x:c r="T350" s="4" t="str">
        <x:f>IFERROR(INDEX('Material routes'!$D$6:$D$1505,MATCH(V350,'Material routes'!$A$6:$A$1505,0)),"MISSING ID")</x:f>
        <x:v>proposal.lubricant.dust_film</x:v>
      </x:c>
      <x:c r="U350" s="4" t="str">
        <x:v>design.review.proposal_lubricant_dust_film.in.1</x:v>
      </x:c>
      <x:c r="V350" s="4" t="str">
        <x:v>design.review.proposal_lubricant_dust_film.out</x:v>
      </x:c>
    </x:row>
    <x:row r="351" ht="115" customHeight="1">
      <x:c r="A351" s="4" t="str">
        <x:f>IFERROR(INDEX('Material routes'!$E$6:$E$1505,MATCH(U351,'Material routes'!$A$6:$A$1505,0)),"MISSING ID")</x:f>
        <x:v>Selected faunal carrier fraction</x:v>
      </x:c>
      <x:c r="B351" s="4" t="str">
        <x:f>IFERROR(INDEX('Material routes'!$F$6:$F$1505,MATCH(U351,'Material routes'!$A$6:$A$1505,0)),"MISSING ID")</x:f>
        <x:v>T1</x:v>
      </x:c>
      <x:c r="C351" s="4" t="str">
        <x:f>IFERROR(INDEX('Material routes'!$H$6:$H$1505,MATCH(U351,'Material routes'!$A$6:$A$1505,0)),"MISSING ID")</x:f>
        <x:v>Chemical material</x:v>
      </x:c>
      <x:c r="D351" s="4" t="str">
        <x:f>IFERROR(INDEX('Material routes'!$G$6:$G$1505,MATCH(U351,'Material routes'!$A$6:$A$1505,0)),"MISSING ID")</x:f>
        <x:v>Processing agents</x:v>
      </x:c>
      <x:c r="E351" s="4" t="str">
        <x:f>IFERROR(INDEX('Material routes'!$C$6:$C$1505,MATCH(U351,'Material routes'!$A$6:$A$1505,0)),"MISSING ID")</x:f>
        <x:v>Ingredient candidate</x:v>
      </x:c>
      <x:c r="F351" s="4" t="str">
        <x:f>IFERROR(INDEX('Material routes'!$E$6:$E$1505,MATCH(V351,'Material routes'!$A$6:$A$1505,0)),"MISSING ID")</x:f>
        <x:v>Dust-shedding lubricant film</x:v>
      </x:c>
      <x:c r="G351" s="4" t="str">
        <x:f>IFERROR(INDEX('Material routes'!$F$6:$F$1505,MATCH(V351,'Material routes'!$A$6:$A$1505,0)),"MISSING ID")</x:f>
        <x:v>T2</x:v>
      </x:c>
      <x:c r="H351" s="4" t="str">
        <x:f>IFERROR(INDEX('Material routes'!$H$6:$H$1505,MATCH(V351,'Material routes'!$A$6:$A$1505,0)),"MISSING ID")</x:f>
        <x:v>Chemical material</x:v>
      </x:c>
      <x:c r="I351" s="4" t="str">
        <x:f>IFERROR(INDEX('Material routes'!$G$6:$G$1505,MATCH(V351,'Material routes'!$A$6:$A$1505,0)),"MISSING ID")</x:f>
        <x:v>Processing agents</x:v>
      </x:c>
      <x:c r="J351" s="4" t="str">
        <x:f>IFERROR(INDEX('Material routes'!$B$6:$B$1505,MATCH(U351,'Material routes'!$A$6:$A$1505,0)),"MISSING ID")</x:f>
        <x:v>design.review.proposal_lubricant_dust_film</x:v>
      </x:c>
      <x:c r="K351" s="4" t="str">
        <x:f>IFERROR(INDEX('Crafting recipes'!$C$6:$C$1005,MATCH(J351,'Crafting recipes'!$A$6:$A$1005,0)),"MISSING ID")</x:f>
        <x:v>Material refinement</x:v>
      </x:c>
      <x:c r="L351" s="4" t="str">
        <x:f>IFERROR(INDEX('Material routes'!$K$6:$K$1505,MATCH(U351,'Material routes'!$A$6:$A$1505,0)),"MISSING ID")</x:f>
        <x:v>Proposal</x:v>
      </x:c>
      <x:c r="M351" s="4" t="str">
        <x:f>IFERROR(INDEX('Material routes'!$M$6:$M$1505,MATCH(U351,'Material routes'!$A$6:$A$1505,0)),"MISSING ID")</x:f>
        <x:v>Partial proposal</x:v>
      </x:c>
      <x:c r="N351" s="4" t="str">
        <x:f>IF(IFERROR(INDEX('Material routes'!$I$6:$I$1005,MATCH(U351,'Material routes'!$A$6:$A$1005,0)),"MISSING ID")=0,"",IFERROR(INDEX('Material routes'!$I$6:$I$1005,MATCH(U351,'Material routes'!$A$6:$A$1005,0)),"MISSING ID"))</x:f>
      </x:c>
      <x:c r="O351" s="4" t="str">
        <x:f>IFERROR(INDEX('Material routes'!$J$6:$J$1505,MATCH(U351,'Material routes'!$A$6:$A$1505,0)),"MISSING ID")</x:f>
        <x:v>Unspecified</x:v>
      </x:c>
      <x:c r="P351" s="4" t="str">
        <x:f>IF(IFERROR(INDEX('Material routes'!$I$6:$I$1005,MATCH(V351,'Material routes'!$A$6:$A$1005,0)),"MISSING ID")=0,"",IFERROR(INDEX('Material routes'!$I$6:$I$1005,MATCH(V351,'Material routes'!$A$6:$A$1005,0)),"MISSING ID"))</x:f>
      </x:c>
      <x:c r="Q351" s="4" t="str">
        <x:f>IFERROR(INDEX('Material routes'!$J$6:$J$1505,MATCH(V351,'Material routes'!$A$6:$A$1505,0)),"MISSING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routes'!$D$6:$D$1505,MATCH(U351,'Material routes'!$A$6:$A$1505,0)),"MISSING ID")</x:f>
        <x:v>proposal.t1.faunal_carrier</x:v>
      </x:c>
      <x:c r="T351" s="4" t="str">
        <x:f>IFERROR(INDEX('Material routes'!$D$6:$D$1505,MATCH(V351,'Material routes'!$A$6:$A$1505,0)),"MISSING ID")</x:f>
        <x:v>proposal.lubricant.dust_film</x:v>
      </x:c>
      <x:c r="U351" s="4" t="str">
        <x:v>design.review.proposal_lubricant_dust_film.in.2</x:v>
      </x:c>
      <x:c r="V351" s="4" t="str">
        <x:v>design.review.proposal_lubricant_dust_film.out</x:v>
      </x:c>
    </x:row>
    <x:row r="352" ht="115" customHeight="1">
      <x:c r="A352" s="4" t="str">
        <x:f>IFERROR(INDEX('Material routes'!$E$6:$E$1505,MATCH(U352,'Material routes'!$A$6:$A$1505,0)),"MISSING ID")</x:f>
        <x:v>Clarified faunal lubricant base</x:v>
      </x:c>
      <x:c r="B352" s="4" t="str">
        <x:f>IFERROR(INDEX('Material routes'!$F$6:$F$1505,MATCH(U352,'Material routes'!$A$6:$A$1505,0)),"MISSING ID")</x:f>
        <x:v>T1</x:v>
      </x:c>
      <x:c r="C352" s="4" t="str">
        <x:f>IFERROR(INDEX('Material routes'!$H$6:$H$1505,MATCH(U352,'Material routes'!$A$6:$A$1505,0)),"MISSING ID")</x:f>
        <x:v>Chemical material</x:v>
      </x:c>
      <x:c r="D352" s="4" t="str">
        <x:f>IFERROR(INDEX('Material routes'!$G$6:$G$1505,MATCH(U352,'Material routes'!$A$6:$A$1505,0)),"MISSING ID")</x:f>
        <x:v>Processing agents</x:v>
      </x:c>
      <x:c r="E352" s="4" t="str">
        <x:f>IFERROR(INDEX('Material routes'!$C$6:$C$1505,MATCH(U352,'Material routes'!$A$6:$A$1505,0)),"MISSING ID")</x:f>
        <x:v>Ingredient candidate</x:v>
      </x:c>
      <x:c r="F352" s="4" t="str">
        <x:f>IFERROR(INDEX('Material routes'!$E$6:$E$1505,MATCH(V352,'Material routes'!$A$6:$A$1505,0)),"MISSING ID")</x:f>
        <x:v>Seal-conditioning paste</x:v>
      </x:c>
      <x:c r="G352" s="4" t="str">
        <x:f>IFERROR(INDEX('Material routes'!$F$6:$F$1505,MATCH(V352,'Material routes'!$A$6:$A$1505,0)),"MISSING ID")</x:f>
        <x:v>T2</x:v>
      </x:c>
      <x:c r="H352" s="4" t="str">
        <x:f>IFERROR(INDEX('Material routes'!$H$6:$H$1505,MATCH(V352,'Material routes'!$A$6:$A$1505,0)),"MISSING ID")</x:f>
        <x:v>Chemical material</x:v>
      </x:c>
      <x:c r="I352" s="4" t="str">
        <x:f>IFERROR(INDEX('Material routes'!$G$6:$G$1505,MATCH(V352,'Material routes'!$A$6:$A$1505,0)),"MISSING ID")</x:f>
        <x:v>Processing agents</x:v>
      </x:c>
      <x:c r="J352" s="4" t="str">
        <x:f>IFERROR(INDEX('Material routes'!$B$6:$B$1505,MATCH(U352,'Material routes'!$A$6:$A$1505,0)),"MISSING ID")</x:f>
        <x:v>design.review.proposal_lubricant_seal_paste</x:v>
      </x:c>
      <x:c r="K352" s="4" t="str">
        <x:f>IFERROR(INDEX('Crafting recipes'!$C$6:$C$1005,MATCH(J352,'Crafting recipes'!$A$6:$A$1005,0)),"MISSING ID")</x:f>
        <x:v>Material refinement</x:v>
      </x:c>
      <x:c r="L352" s="4" t="str">
        <x:f>IFERROR(INDEX('Material routes'!$K$6:$K$1505,MATCH(U352,'Material routes'!$A$6:$A$1505,0)),"MISSING ID")</x:f>
        <x:v>Proposal</x:v>
      </x:c>
      <x:c r="M352" s="4" t="str">
        <x:f>IFERROR(INDEX('Material routes'!$M$6:$M$1505,MATCH(U352,'Material routes'!$A$6:$A$1505,0)),"MISSING ID")</x:f>
        <x:v>Partial proposal</x:v>
      </x:c>
      <x:c r="N352" s="4" t="str">
        <x:f>IF(IFERROR(INDEX('Material routes'!$I$6:$I$1005,MATCH(U352,'Material routes'!$A$6:$A$1005,0)),"MISSING ID")=0,"",IFERROR(INDEX('Material routes'!$I$6:$I$1005,MATCH(U352,'Material routes'!$A$6:$A$1005,0)),"MISSING ID"))</x:f>
      </x:c>
      <x:c r="O352" s="4" t="str">
        <x:f>IFERROR(INDEX('Material routes'!$J$6:$J$1505,MATCH(U352,'Material routes'!$A$6:$A$1505,0)),"MISSING ID")</x:f>
        <x:v>Unspecified</x:v>
      </x:c>
      <x:c r="P352" s="4" t="str">
        <x:f>IF(IFERROR(INDEX('Material routes'!$I$6:$I$1005,MATCH(V352,'Material routes'!$A$6:$A$1005,0)),"MISSING ID")=0,"",IFERROR(INDEX('Material routes'!$I$6:$I$1005,MATCH(V352,'Material routes'!$A$6:$A$1005,0)),"MISSING ID"))</x:f>
      </x:c>
      <x:c r="Q352" s="4" t="str">
        <x:f>IFERROR(INDEX('Material routes'!$J$6:$J$1505,MATCH(V352,'Material routes'!$A$6:$A$1505,0)),"MISSING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routes'!$D$6:$D$1505,MATCH(U352,'Material routes'!$A$6:$A$1505,0)),"MISSING ID")</x:f>
        <x:v>proposal.lubricant.base</x:v>
      </x:c>
      <x:c r="T352" s="4" t="str">
        <x:f>IFERROR(INDEX('Material routes'!$D$6:$D$1505,MATCH(V352,'Material routes'!$A$6:$A$1505,0)),"MISSING ID")</x:f>
        <x:v>proposal.lubricant.seal_paste</x:v>
      </x:c>
      <x:c r="U352" s="4" t="str">
        <x:v>design.review.proposal_lubricant_seal_paste.in.1</x:v>
      </x:c>
      <x:c r="V352" s="4" t="str">
        <x:v>design.review.proposal_lubricant_seal_paste.out</x:v>
      </x:c>
    </x:row>
    <x:row r="353" ht="115" customHeight="1">
      <x:c r="A353" s="4" t="str">
        <x:f>IFERROR(INDEX('Material routes'!$E$6:$E$1505,MATCH(U353,'Material routes'!$A$6:$A$1505,0)),"MISSING ID")</x:f>
        <x:v>Prepared clot-seal compound</x:v>
      </x:c>
      <x:c r="B353" s="4" t="str">
        <x:f>IFERROR(INDEX('Material routes'!$F$6:$F$1505,MATCH(U353,'Material routes'!$A$6:$A$1505,0)),"MISSING ID")</x:f>
        <x:v>T1</x:v>
      </x:c>
      <x:c r="C353" s="4" t="str">
        <x:f>IFERROR(INDEX('Material routes'!$H$6:$H$1505,MATCH(U353,'Material routes'!$A$6:$A$1505,0)),"MISSING ID")</x:f>
        <x:v>Chemical material</x:v>
      </x:c>
      <x:c r="D353" s="4" t="str">
        <x:f>IFERROR(INDEX('Material routes'!$G$6:$G$1505,MATCH(U353,'Material routes'!$A$6:$A$1505,0)),"MISSING ID")</x:f>
        <x:v>Processing agents</x:v>
      </x:c>
      <x:c r="E353" s="4" t="str">
        <x:f>IFERROR(INDEX('Material routes'!$C$6:$C$1505,MATCH(U353,'Material routes'!$A$6:$A$1505,0)),"MISSING ID")</x:f>
        <x:v>Ingredient candidate</x:v>
      </x:c>
      <x:c r="F353" s="4" t="str">
        <x:f>IFERROR(INDEX('Material routes'!$E$6:$E$1505,MATCH(V353,'Material routes'!$A$6:$A$1505,0)),"MISSING ID")</x:f>
        <x:v>Seal-conditioning paste</x:v>
      </x:c>
      <x:c r="G353" s="4" t="str">
        <x:f>IFERROR(INDEX('Material routes'!$F$6:$F$1505,MATCH(V353,'Material routes'!$A$6:$A$1505,0)),"MISSING ID")</x:f>
        <x:v>T2</x:v>
      </x:c>
      <x:c r="H353" s="4" t="str">
        <x:f>IFERROR(INDEX('Material routes'!$H$6:$H$1505,MATCH(V353,'Material routes'!$A$6:$A$1505,0)),"MISSING ID")</x:f>
        <x:v>Chemical material</x:v>
      </x:c>
      <x:c r="I353" s="4" t="str">
        <x:f>IFERROR(INDEX('Material routes'!$G$6:$G$1505,MATCH(V353,'Material routes'!$A$6:$A$1505,0)),"MISSING ID")</x:f>
        <x:v>Processing agents</x:v>
      </x:c>
      <x:c r="J353" s="4" t="str">
        <x:f>IFERROR(INDEX('Material routes'!$B$6:$B$1505,MATCH(U353,'Material routes'!$A$6:$A$1505,0)),"MISSING ID")</x:f>
        <x:v>design.review.proposal_lubricant_seal_paste</x:v>
      </x:c>
      <x:c r="K353" s="4" t="str">
        <x:f>IFERROR(INDEX('Crafting recipes'!$C$6:$C$1005,MATCH(J353,'Crafting recipes'!$A$6:$A$1005,0)),"MISSING ID")</x:f>
        <x:v>Material refinement</x:v>
      </x:c>
      <x:c r="L353" s="4" t="str">
        <x:f>IFERROR(INDEX('Material routes'!$K$6:$K$1505,MATCH(U353,'Material routes'!$A$6:$A$1505,0)),"MISSING ID")</x:f>
        <x:v>Proposal</x:v>
      </x:c>
      <x:c r="M353" s="4" t="str">
        <x:f>IFERROR(INDEX('Material routes'!$M$6:$M$1505,MATCH(U353,'Material routes'!$A$6:$A$1505,0)),"MISSING ID")</x:f>
        <x:v>Partial proposal</x:v>
      </x:c>
      <x:c r="N353" s="4" t="str">
        <x:f>IF(IFERROR(INDEX('Material routes'!$I$6:$I$1005,MATCH(U353,'Material routes'!$A$6:$A$1005,0)),"MISSING ID")=0,"",IFERROR(INDEX('Material routes'!$I$6:$I$1005,MATCH(U353,'Material routes'!$A$6:$A$1005,0)),"MISSING ID"))</x:f>
      </x:c>
      <x:c r="O353" s="4" t="str">
        <x:f>IFERROR(INDEX('Material routes'!$J$6:$J$1505,MATCH(U353,'Material routes'!$A$6:$A$1505,0)),"MISSING ID")</x:f>
        <x:v>Unspecified</x:v>
      </x:c>
      <x:c r="P353" s="4" t="str">
        <x:f>IF(IFERROR(INDEX('Material routes'!$I$6:$I$1005,MATCH(V353,'Material routes'!$A$6:$A$1005,0)),"MISSING ID")=0,"",IFERROR(INDEX('Material routes'!$I$6:$I$1005,MATCH(V353,'Material routes'!$A$6:$A$1005,0)),"MISSING ID"))</x:f>
      </x:c>
      <x:c r="Q353" s="4" t="str">
        <x:f>IFERROR(INDEX('Material routes'!$J$6:$J$1505,MATCH(V353,'Material routes'!$A$6:$A$1505,0)),"MISSING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routes'!$D$6:$D$1505,MATCH(U353,'Material routes'!$A$6:$A$1505,0)),"MISSING ID")</x:f>
        <x:v>proposal.t1.clot_seal</x:v>
      </x:c>
      <x:c r="T353" s="4" t="str">
        <x:f>IFERROR(INDEX('Material routes'!$D$6:$D$1505,MATCH(V353,'Material routes'!$A$6:$A$1505,0)),"MISSING ID")</x:f>
        <x:v>proposal.lubricant.seal_paste</x:v>
      </x:c>
      <x:c r="U353" s="4" t="str">
        <x:v>design.review.proposal_lubricant_seal_paste.in.2</x:v>
      </x:c>
      <x:c r="V353" s="4" t="str">
        <x:v>design.review.proposal_lubricant_seal_paste.out</x:v>
      </x:c>
    </x:row>
    <x:row r="354" ht="115" customHeight="1">
      <x:c r="A354" s="4" t="str">
        <x:f>IFERROR(INDEX('Material routes'!$E$6:$E$1505,MATCH(U354,'Material routes'!$A$6:$A$1505,0)),"MISSING ID")</x:f>
        <x:v>Clarified faunal lubricant base</x:v>
      </x:c>
      <x:c r="B354" s="4" t="str">
        <x:f>IFERROR(INDEX('Material routes'!$F$6:$F$1505,MATCH(U354,'Material routes'!$A$6:$A$1505,0)),"MISSING ID")</x:f>
        <x:v>T1</x:v>
      </x:c>
      <x:c r="C354" s="4" t="str">
        <x:f>IFERROR(INDEX('Material routes'!$H$6:$H$1505,MATCH(U354,'Material routes'!$A$6:$A$1505,0)),"MISSING ID")</x:f>
        <x:v>Chemical material</x:v>
      </x:c>
      <x:c r="D354" s="4" t="str">
        <x:f>IFERROR(INDEX('Material routes'!$G$6:$G$1505,MATCH(U354,'Material routes'!$A$6:$A$1505,0)),"MISSING ID")</x:f>
        <x:v>Processing agents</x:v>
      </x:c>
      <x:c r="E354" s="4" t="str">
        <x:f>IFERROR(INDEX('Material routes'!$C$6:$C$1505,MATCH(U354,'Material routes'!$A$6:$A$1505,0)),"MISSING ID")</x:f>
        <x:v>Ingredient candidate</x:v>
      </x:c>
      <x:c r="F354" s="4" t="str">
        <x:f>IFERROR(INDEX('Material routes'!$E$6:$E$1505,MATCH(V354,'Material routes'!$A$6:$A$1505,0)),"MISSING ID")</x:f>
        <x:v>Electrically insulating grease</x:v>
      </x:c>
      <x:c r="G354" s="4" t="str">
        <x:f>IFERROR(INDEX('Material routes'!$F$6:$F$1505,MATCH(V354,'Material routes'!$A$6:$A$1505,0)),"MISSING ID")</x:f>
        <x:v>T2</x:v>
      </x:c>
      <x:c r="H354" s="4" t="str">
        <x:f>IFERROR(INDEX('Material routes'!$H$6:$H$1505,MATCH(V354,'Material routes'!$A$6:$A$1505,0)),"MISSING ID")</x:f>
        <x:v>Chemical material</x:v>
      </x:c>
      <x:c r="I354" s="4" t="str">
        <x:f>IFERROR(INDEX('Material routes'!$G$6:$G$1505,MATCH(V354,'Material routes'!$A$6:$A$1505,0)),"MISSING ID")</x:f>
        <x:v>Processing agents</x:v>
      </x:c>
      <x:c r="J354" s="4" t="str">
        <x:f>IFERROR(INDEX('Material routes'!$B$6:$B$1505,MATCH(U354,'Material routes'!$A$6:$A$1505,0)),"MISSING ID")</x:f>
        <x:v>design.review.proposal_lubricant_insulating_grease</x:v>
      </x:c>
      <x:c r="K354" s="4" t="str">
        <x:f>IFERROR(INDEX('Crafting recipes'!$C$6:$C$1005,MATCH(J354,'Crafting recipes'!$A$6:$A$1005,0)),"MISSING ID")</x:f>
        <x:v>Material refinement</x:v>
      </x:c>
      <x:c r="L354" s="4" t="str">
        <x:f>IFERROR(INDEX('Material routes'!$K$6:$K$1505,MATCH(U354,'Material routes'!$A$6:$A$1505,0)),"MISSING ID")</x:f>
        <x:v>Proposal</x:v>
      </x:c>
      <x:c r="M354" s="4" t="str">
        <x:f>IFERROR(INDEX('Material routes'!$M$6:$M$1505,MATCH(U354,'Material routes'!$A$6:$A$1505,0)),"MISSING ID")</x:f>
        <x:v>Partial proposal</x:v>
      </x:c>
      <x:c r="N354" s="4" t="str">
        <x:f>IF(IFERROR(INDEX('Material routes'!$I$6:$I$1005,MATCH(U354,'Material routes'!$A$6:$A$1005,0)),"MISSING ID")=0,"",IFERROR(INDEX('Material routes'!$I$6:$I$1005,MATCH(U354,'Material routes'!$A$6:$A$1005,0)),"MISSING ID"))</x:f>
      </x:c>
      <x:c r="O354" s="4" t="str">
        <x:f>IFERROR(INDEX('Material routes'!$J$6:$J$1505,MATCH(U354,'Material routes'!$A$6:$A$1505,0)),"MISSING ID")</x:f>
        <x:v>Unspecified</x:v>
      </x:c>
      <x:c r="P354" s="4" t="str">
        <x:f>IF(IFERROR(INDEX('Material routes'!$I$6:$I$1005,MATCH(V354,'Material routes'!$A$6:$A$1005,0)),"MISSING ID")=0,"",IFERROR(INDEX('Material routes'!$I$6:$I$1005,MATCH(V354,'Material routes'!$A$6:$A$1005,0)),"MISSING ID"))</x:f>
      </x:c>
      <x:c r="Q354" s="4" t="str">
        <x:f>IFERROR(INDEX('Material routes'!$J$6:$J$1505,MATCH(V354,'Material routes'!$A$6:$A$1505,0)),"MISSING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routes'!$D$6:$D$1505,MATCH(U354,'Material routes'!$A$6:$A$1505,0)),"MISSING ID")</x:f>
        <x:v>proposal.lubricant.base</x:v>
      </x:c>
      <x:c r="T354" s="4" t="str">
        <x:f>IFERROR(INDEX('Material routes'!$D$6:$D$1505,MATCH(V354,'Material routes'!$A$6:$A$1505,0)),"MISSING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routes'!$E$6:$E$1505,MATCH(U355,'Material routes'!$A$6:$A$1505,0)),"MISSING ID")</x:f>
        <x:v>Prepared secretion thickener</x:v>
      </x:c>
      <x:c r="B355" s="4" t="str">
        <x:f>IFERROR(INDEX('Material routes'!$F$6:$F$1505,MATCH(U355,'Material routes'!$A$6:$A$1505,0)),"MISSING ID")</x:f>
        <x:v>T1</x:v>
      </x:c>
      <x:c r="C355" s="4" t="str">
        <x:f>IFERROR(INDEX('Material routes'!$H$6:$H$1505,MATCH(U355,'Material routes'!$A$6:$A$1505,0)),"MISSING ID")</x:f>
        <x:v>Chemical material</x:v>
      </x:c>
      <x:c r="D355" s="4" t="str">
        <x:f>IFERROR(INDEX('Material routes'!$G$6:$G$1505,MATCH(U355,'Material routes'!$A$6:$A$1505,0)),"MISSING ID")</x:f>
        <x:v>Processing agents</x:v>
      </x:c>
      <x:c r="E355" s="4" t="str">
        <x:f>IFERROR(INDEX('Material routes'!$C$6:$C$1505,MATCH(U355,'Material routes'!$A$6:$A$1505,0)),"MISSING ID")</x:f>
        <x:v>Ingredient candidate</x:v>
      </x:c>
      <x:c r="F355" s="4" t="str">
        <x:f>IFERROR(INDEX('Material routes'!$E$6:$E$1505,MATCH(V355,'Material routes'!$A$6:$A$1505,0)),"MISSING ID")</x:f>
        <x:v>Electrically insulating grease</x:v>
      </x:c>
      <x:c r="G355" s="4" t="str">
        <x:f>IFERROR(INDEX('Material routes'!$F$6:$F$1505,MATCH(V355,'Material routes'!$A$6:$A$1505,0)),"MISSING ID")</x:f>
        <x:v>T2</x:v>
      </x:c>
      <x:c r="H355" s="4" t="str">
        <x:f>IFERROR(INDEX('Material routes'!$H$6:$H$1505,MATCH(V355,'Material routes'!$A$6:$A$1505,0)),"MISSING ID")</x:f>
        <x:v>Chemical material</x:v>
      </x:c>
      <x:c r="I355" s="4" t="str">
        <x:f>IFERROR(INDEX('Material routes'!$G$6:$G$1505,MATCH(V355,'Material routes'!$A$6:$A$1505,0)),"MISSING ID")</x:f>
        <x:v>Processing agents</x:v>
      </x:c>
      <x:c r="J355" s="4" t="str">
        <x:f>IFERROR(INDEX('Material routes'!$B$6:$B$1505,MATCH(U355,'Material routes'!$A$6:$A$1505,0)),"MISSING ID")</x:f>
        <x:v>design.review.proposal_lubricant_insulating_grease</x:v>
      </x:c>
      <x:c r="K355" s="4" t="str">
        <x:f>IFERROR(INDEX('Crafting recipes'!$C$6:$C$1005,MATCH(J355,'Crafting recipes'!$A$6:$A$1005,0)),"MISSING ID")</x:f>
        <x:v>Material refinement</x:v>
      </x:c>
      <x:c r="L355" s="4" t="str">
        <x:f>IFERROR(INDEX('Material routes'!$K$6:$K$1505,MATCH(U355,'Material routes'!$A$6:$A$1505,0)),"MISSING ID")</x:f>
        <x:v>Proposal</x:v>
      </x:c>
      <x:c r="M355" s="4" t="str">
        <x:f>IFERROR(INDEX('Material routes'!$M$6:$M$1505,MATCH(U355,'Material routes'!$A$6:$A$1505,0)),"MISSING ID")</x:f>
        <x:v>Partial proposal</x:v>
      </x:c>
      <x:c r="N355" s="4" t="str">
        <x:f>IF(IFERROR(INDEX('Material routes'!$I$6:$I$1005,MATCH(U355,'Material routes'!$A$6:$A$1005,0)),"MISSING ID")=0,"",IFERROR(INDEX('Material routes'!$I$6:$I$1005,MATCH(U355,'Material routes'!$A$6:$A$1005,0)),"MISSING ID"))</x:f>
      </x:c>
      <x:c r="O355" s="4" t="str">
        <x:f>IFERROR(INDEX('Material routes'!$J$6:$J$1505,MATCH(U355,'Material routes'!$A$6:$A$1505,0)),"MISSING ID")</x:f>
        <x:v>Unspecified</x:v>
      </x:c>
      <x:c r="P355" s="4" t="str">
        <x:f>IF(IFERROR(INDEX('Material routes'!$I$6:$I$1005,MATCH(V355,'Material routes'!$A$6:$A$1005,0)),"MISSING ID")=0,"",IFERROR(INDEX('Material routes'!$I$6:$I$1005,MATCH(V355,'Material routes'!$A$6:$A$1005,0)),"MISSING ID"))</x:f>
      </x:c>
      <x:c r="Q355" s="4" t="str">
        <x:f>IFERROR(INDEX('Material routes'!$J$6:$J$1505,MATCH(V355,'Material routes'!$A$6:$A$1505,0)),"MISSING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routes'!$D$6:$D$1505,MATCH(U355,'Material routes'!$A$6:$A$1505,0)),"MISSING ID")</x:f>
        <x:v>proposal.lubricant.thickener</x:v>
      </x:c>
      <x:c r="T355" s="4" t="str">
        <x:f>IFERROR(INDEX('Material routes'!$D$6:$D$1505,MATCH(V355,'Material routes'!$A$6:$A$1505,0)),"MISSING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routes'!$E$6:$E$1505,MATCH(U356,'Material routes'!$A$6:$A$1505,0)),"MISSING ID")</x:f>
        <x:v>Separated mica flake grade</x:v>
      </x:c>
      <x:c r="B356" s="4" t="str">
        <x:f>IFERROR(INDEX('Material routes'!$F$6:$F$1505,MATCH(U356,'Material routes'!$A$6:$A$1505,0)),"MISSING ID")</x:f>
        <x:v>T1</x:v>
      </x:c>
      <x:c r="C356" s="4" t="str">
        <x:f>IFERROR(INDEX('Material routes'!$H$6:$H$1505,MATCH(U356,'Material routes'!$A$6:$A$1505,0)),"MISSING ID")</x:f>
        <x:v>Processed material</x:v>
      </x:c>
      <x:c r="D356" s="4" t="str">
        <x:f>IFERROR(INDEX('Material routes'!$G$6:$G$1505,MATCH(U356,'Material routes'!$A$6:$A$1505,0)),"MISSING ID")</x:f>
        <x:v>Manufactured stock</x:v>
      </x:c>
      <x:c r="E356" s="4" t="str">
        <x:f>IFERROR(INDEX('Material routes'!$C$6:$C$1505,MATCH(U356,'Material routes'!$A$6:$A$1505,0)),"MISSING ID")</x:f>
        <x:v>Ingredient candidate</x:v>
      </x:c>
      <x:c r="F356" s="4" t="str">
        <x:f>IFERROR(INDEX('Material routes'!$E$6:$E$1505,MATCH(V356,'Material routes'!$A$6:$A$1505,0)),"MISSING ID")</x:f>
        <x:v>Electrically insulating grease</x:v>
      </x:c>
      <x:c r="G356" s="4" t="str">
        <x:f>IFERROR(INDEX('Material routes'!$F$6:$F$1505,MATCH(V356,'Material routes'!$A$6:$A$1505,0)),"MISSING ID")</x:f>
        <x:v>T2</x:v>
      </x:c>
      <x:c r="H356" s="4" t="str">
        <x:f>IFERROR(INDEX('Material routes'!$H$6:$H$1505,MATCH(V356,'Material routes'!$A$6:$A$1505,0)),"MISSING ID")</x:f>
        <x:v>Chemical material</x:v>
      </x:c>
      <x:c r="I356" s="4" t="str">
        <x:f>IFERROR(INDEX('Material routes'!$G$6:$G$1505,MATCH(V356,'Material routes'!$A$6:$A$1505,0)),"MISSING ID")</x:f>
        <x:v>Processing agents</x:v>
      </x:c>
      <x:c r="J356" s="4" t="str">
        <x:f>IFERROR(INDEX('Material routes'!$B$6:$B$1505,MATCH(U356,'Material routes'!$A$6:$A$1505,0)),"MISSING ID")</x:f>
        <x:v>design.review.proposal_lubricant_insulating_grease</x:v>
      </x:c>
      <x:c r="K356" s="4" t="str">
        <x:f>IFERROR(INDEX('Crafting recipes'!$C$6:$C$1005,MATCH(J356,'Crafting recipes'!$A$6:$A$1005,0)),"MISSING ID")</x:f>
        <x:v>Material refinement</x:v>
      </x:c>
      <x:c r="L356" s="4" t="str">
        <x:f>IFERROR(INDEX('Material routes'!$K$6:$K$1505,MATCH(U356,'Material routes'!$A$6:$A$1505,0)),"MISSING ID")</x:f>
        <x:v>Proposal</x:v>
      </x:c>
      <x:c r="M356" s="4" t="str">
        <x:f>IFERROR(INDEX('Material routes'!$M$6:$M$1505,MATCH(U356,'Material routes'!$A$6:$A$1505,0)),"MISSING ID")</x:f>
        <x:v>Partial proposal</x:v>
      </x:c>
      <x:c r="N356" s="4" t="str">
        <x:f>IF(IFERROR(INDEX('Material routes'!$I$6:$I$1005,MATCH(U356,'Material routes'!$A$6:$A$1005,0)),"MISSING ID")=0,"",IFERROR(INDEX('Material routes'!$I$6:$I$1005,MATCH(U356,'Material routes'!$A$6:$A$1005,0)),"MISSING ID"))</x:f>
      </x:c>
      <x:c r="O356" s="4" t="str">
        <x:f>IFERROR(INDEX('Material routes'!$J$6:$J$1505,MATCH(U356,'Material routes'!$A$6:$A$1505,0)),"MISSING ID")</x:f>
        <x:v>Unspecified</x:v>
      </x:c>
      <x:c r="P356" s="4" t="str">
        <x:f>IF(IFERROR(INDEX('Material routes'!$I$6:$I$1005,MATCH(V356,'Material routes'!$A$6:$A$1005,0)),"MISSING ID")=0,"",IFERROR(INDEX('Material routes'!$I$6:$I$1005,MATCH(V356,'Material routes'!$A$6:$A$1005,0)),"MISSING ID"))</x:f>
      </x:c>
      <x:c r="Q356" s="4" t="str">
        <x:f>IFERROR(INDEX('Material routes'!$J$6:$J$1505,MATCH(V356,'Material routes'!$A$6:$A$1505,0)),"MISSING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routes'!$D$6:$D$1505,MATCH(U356,'Material routes'!$A$6:$A$1505,0)),"MISSING ID")</x:f>
        <x:v>proposal.t1.mica_flakes</x:v>
      </x:c>
      <x:c r="T356" s="4" t="str">
        <x:f>IFERROR(INDEX('Material routes'!$D$6:$D$1505,MATCH(V356,'Material routes'!$A$6:$A$1505,0)),"MISSING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routes'!$E$6:$E$1505,MATCH(U357,'Material routes'!$A$6:$A$1505,0)),"MISSING ID")</x:f>
        <x:v>Drawn steel tube stock</x:v>
      </x:c>
      <x:c r="B357" s="4" t="str">
        <x:f>IFERROR(INDEX('Material routes'!$F$6:$F$1505,MATCH(U357,'Material routes'!$A$6:$A$1505,0)),"MISSING ID")</x:f>
        <x:v>T3</x:v>
      </x:c>
      <x:c r="C357" s="4" t="str">
        <x:f>IFERROR(INDEX('Material routes'!$H$6:$H$1505,MATCH(U357,'Material routes'!$A$6:$A$1505,0)),"MISSING ID")</x:f>
        <x:v>Processed material</x:v>
      </x:c>
      <x:c r="D357" s="4" t="str">
        <x:f>IFERROR(INDEX('Material routes'!$G$6:$G$1505,MATCH(U357,'Material routes'!$A$6:$A$1505,0)),"MISSING ID")</x:f>
        <x:v>Manufactured stock</x:v>
      </x:c>
      <x:c r="E357" s="4" t="str">
        <x:f>IFERROR(INDEX('Material routes'!$C$6:$C$1505,MATCH(U357,'Material routes'!$A$6:$A$1505,0)),"MISSING ID")</x:f>
        <x:v>Ingredient candidate</x:v>
      </x:c>
      <x:c r="F357" s="4" t="str">
        <x:f>IFERROR(INDEX('Material routes'!$E$6:$E$1505,MATCH(V357,'Material routes'!$A$6:$A$1505,0)),"MISSING ID")</x:f>
        <x:v>Collapsible sail frame</x:v>
      </x:c>
      <x:c r="G357" s="4" t="str">
        <x:f>IFERROR(INDEX('Material routes'!$F$6:$F$1505,MATCH(V357,'Material routes'!$A$6:$A$1505,0)),"MISSING ID")</x:f>
        <x:v>T4</x:v>
      </x:c>
      <x:c r="H357" s="4" t="str">
        <x:f>IFERROR(INDEX('Material routes'!$H$6:$H$1505,MATCH(V357,'Material routes'!$A$6:$A$1505,0)),"MISSING ID")</x:f>
        <x:v>Crafting component</x:v>
      </x:c>
      <x:c r="I357" s="4" t="str">
        <x:f>IFERROR(INDEX('Material routes'!$G$6:$G$1505,MATCH(V357,'Material routes'!$A$6:$A$1505,0)),"MISSING ID")</x:f>
        <x:v>Crafting components</x:v>
      </x:c>
      <x:c r="J357" s="4" t="str">
        <x:f>IFERROR(INDEX('Material routes'!$B$6:$B$1505,MATCH(U357,'Material routes'!$A$6:$A$1505,0)),"MISSING ID")</x:f>
        <x:v>design.review.proposal_wind_folding_frame</x:v>
      </x:c>
      <x:c r="K357" s="4" t="str">
        <x:f>IFERROR(INDEX('Crafting recipes'!$C$6:$C$1005,MATCH(J357,'Crafting recipes'!$A$6:$A$1005,0)),"MISSING ID")</x:f>
        <x:v>Material refinement</x:v>
      </x:c>
      <x:c r="L357" s="4" t="str">
        <x:f>IFERROR(INDEX('Material routes'!$K$6:$K$1505,MATCH(U357,'Material routes'!$A$6:$A$1505,0)),"MISSING ID")</x:f>
        <x:v>Proposal</x:v>
      </x:c>
      <x:c r="M357" s="4" t="str">
        <x:f>IFERROR(INDEX('Material routes'!$M$6:$M$1505,MATCH(U357,'Material routes'!$A$6:$A$1505,0)),"MISSING ID")</x:f>
        <x:v>Partial proposal</x:v>
      </x:c>
      <x:c r="N357" s="4" t="str">
        <x:f>IF(IFERROR(INDEX('Material routes'!$I$6:$I$1005,MATCH(U357,'Material routes'!$A$6:$A$1005,0)),"MISSING ID")=0,"",IFERROR(INDEX('Material routes'!$I$6:$I$1005,MATCH(U357,'Material routes'!$A$6:$A$1005,0)),"MISSING ID"))</x:f>
      </x:c>
      <x:c r="O357" s="4" t="str">
        <x:f>IFERROR(INDEX('Material routes'!$J$6:$J$1505,MATCH(U357,'Material routes'!$A$6:$A$1505,0)),"MISSING ID")</x:f>
        <x:v>Unspecified</x:v>
      </x:c>
      <x:c r="P357" s="4" t="str">
        <x:f>IF(IFERROR(INDEX('Material routes'!$I$6:$I$1005,MATCH(V357,'Material routes'!$A$6:$A$1005,0)),"MISSING ID")=0,"",IFERROR(INDEX('Material routes'!$I$6:$I$1005,MATCH(V357,'Material routes'!$A$6:$A$1005,0)),"MISSING ID"))</x:f>
      </x:c>
      <x:c r="Q357" s="4" t="str">
        <x:f>IFERROR(INDEX('Material routes'!$J$6:$J$1505,MATCH(V357,'Material routes'!$A$6:$A$1505,0)),"MISSING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routes'!$D$6:$D$1505,MATCH(U357,'Material routes'!$A$6:$A$1505,0)),"MISSING ID")</x:f>
        <x:v>proposal.t3.precision_tube</x:v>
      </x:c>
      <x:c r="T357" s="4" t="str">
        <x:f>IFERROR(INDEX('Material routes'!$D$6:$D$1505,MATCH(V357,'Material routes'!$A$6:$A$1505,0)),"MISSING ID")</x:f>
        <x:v>proposal.wind.folding_frame</x:v>
      </x:c>
      <x:c r="U357" s="4" t="str">
        <x:v>design.review.proposal_wind_folding_frame.in.1</x:v>
      </x:c>
      <x:c r="V357" s="4" t="str">
        <x:v>design.review.proposal_wind_folding_frame.out</x:v>
      </x:c>
    </x:row>
    <x:row r="358" ht="115" customHeight="1">
      <x:c r="A358" s="4" t="str">
        <x:f>IFERROR(INDEX('Material routes'!$E$6:$E$1505,MATCH(U358,'Material routes'!$A$6:$A$1505,0)),"MISSING ID")</x:f>
        <x:v>Spring-grade steel stock</x:v>
      </x:c>
      <x:c r="B358" s="4" t="str">
        <x:f>IFERROR(INDEX('Material routes'!$F$6:$F$1505,MATCH(U358,'Material routes'!$A$6:$A$1505,0)),"MISSING ID")</x:f>
        <x:v>T3</x:v>
      </x:c>
      <x:c r="C358" s="4" t="str">
        <x:f>IFERROR(INDEX('Material routes'!$H$6:$H$1505,MATCH(U358,'Material routes'!$A$6:$A$1505,0)),"MISSING ID")</x:f>
        <x:v>Processed material</x:v>
      </x:c>
      <x:c r="D358" s="4" t="str">
        <x:f>IFERROR(INDEX('Material routes'!$G$6:$G$1505,MATCH(U358,'Material routes'!$A$6:$A$1505,0)),"MISSING ID")</x:f>
        <x:v>Manufactured stock</x:v>
      </x:c>
      <x:c r="E358" s="4" t="str">
        <x:f>IFERROR(INDEX('Material routes'!$C$6:$C$1505,MATCH(U358,'Material routes'!$A$6:$A$1505,0)),"MISSING ID")</x:f>
        <x:v>Ingredient candidate</x:v>
      </x:c>
      <x:c r="F358" s="4" t="str">
        <x:f>IFERROR(INDEX('Material routes'!$E$6:$E$1505,MATCH(V358,'Material routes'!$A$6:$A$1505,0)),"MISSING ID")</x:f>
        <x:v>Collapsible sail frame</x:v>
      </x:c>
      <x:c r="G358" s="4" t="str">
        <x:f>IFERROR(INDEX('Material routes'!$F$6:$F$1505,MATCH(V358,'Material routes'!$A$6:$A$1505,0)),"MISSING ID")</x:f>
        <x:v>T4</x:v>
      </x:c>
      <x:c r="H358" s="4" t="str">
        <x:f>IFERROR(INDEX('Material routes'!$H$6:$H$1505,MATCH(V358,'Material routes'!$A$6:$A$1505,0)),"MISSING ID")</x:f>
        <x:v>Crafting component</x:v>
      </x:c>
      <x:c r="I358" s="4" t="str">
        <x:f>IFERROR(INDEX('Material routes'!$G$6:$G$1505,MATCH(V358,'Material routes'!$A$6:$A$1505,0)),"MISSING ID")</x:f>
        <x:v>Crafting components</x:v>
      </x:c>
      <x:c r="J358" s="4" t="str">
        <x:f>IFERROR(INDEX('Material routes'!$B$6:$B$1505,MATCH(U358,'Material routes'!$A$6:$A$1505,0)),"MISSING ID")</x:f>
        <x:v>design.review.proposal_wind_folding_frame</x:v>
      </x:c>
      <x:c r="K358" s="4" t="str">
        <x:f>IFERROR(INDEX('Crafting recipes'!$C$6:$C$1005,MATCH(J358,'Crafting recipes'!$A$6:$A$1005,0)),"MISSING ID")</x:f>
        <x:v>Material refinement</x:v>
      </x:c>
      <x:c r="L358" s="4" t="str">
        <x:f>IFERROR(INDEX('Material routes'!$K$6:$K$1505,MATCH(U358,'Material routes'!$A$6:$A$1505,0)),"MISSING ID")</x:f>
        <x:v>Proposal</x:v>
      </x:c>
      <x:c r="M358" s="4" t="str">
        <x:f>IFERROR(INDEX('Material routes'!$M$6:$M$1505,MATCH(U358,'Material routes'!$A$6:$A$1505,0)),"MISSING ID")</x:f>
        <x:v>Partial proposal</x:v>
      </x:c>
      <x:c r="N358" s="4" t="str">
        <x:f>IF(IFERROR(INDEX('Material routes'!$I$6:$I$1005,MATCH(U358,'Material routes'!$A$6:$A$1005,0)),"MISSING ID")=0,"",IFERROR(INDEX('Material routes'!$I$6:$I$1005,MATCH(U358,'Material routes'!$A$6:$A$1005,0)),"MISSING ID"))</x:f>
      </x:c>
      <x:c r="O358" s="4" t="str">
        <x:f>IFERROR(INDEX('Material routes'!$J$6:$J$1505,MATCH(U358,'Material routes'!$A$6:$A$1505,0)),"MISSING ID")</x:f>
        <x:v>Unspecified</x:v>
      </x:c>
      <x:c r="P358" s="4" t="str">
        <x:f>IF(IFERROR(INDEX('Material routes'!$I$6:$I$1005,MATCH(V358,'Material routes'!$A$6:$A$1005,0)),"MISSING ID")=0,"",IFERROR(INDEX('Material routes'!$I$6:$I$1005,MATCH(V358,'Material routes'!$A$6:$A$1005,0)),"MISSING ID"))</x:f>
      </x:c>
      <x:c r="Q358" s="4" t="str">
        <x:f>IFERROR(INDEX('Material routes'!$J$6:$J$1505,MATCH(V358,'Material routes'!$A$6:$A$1505,0)),"MISSING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routes'!$D$6:$D$1505,MATCH(U358,'Material routes'!$A$6:$A$1505,0)),"MISSING ID")</x:f>
        <x:v>proposal.branch.spring_steel</x:v>
      </x:c>
      <x:c r="T358" s="4" t="str">
        <x:f>IFERROR(INDEX('Material routes'!$D$6:$D$1505,MATCH(V358,'Material routes'!$A$6:$A$1505,0)),"MISSING ID")</x:f>
        <x:v>proposal.wind.folding_frame</x:v>
      </x:c>
      <x:c r="U358" s="4" t="str">
        <x:v>design.review.proposal_wind_folding_frame.in.2</x:v>
      </x:c>
      <x:c r="V358" s="4" t="str">
        <x:v>design.review.proposal_wind_folding_frame.out</x:v>
      </x:c>
    </x:row>
    <x:row r="359" ht="115" customHeight="1">
      <x:c r="A359" s="4" t="str">
        <x:f>IFERROR(INDEX('Material routes'!$E$6:$E$1505,MATCH(U359,'Material routes'!$A$6:$A$1505,0)),"MISSING ID")</x:f>
        <x:v>Prepared bronze bearing stock</x:v>
      </x:c>
      <x:c r="B359" s="4" t="str">
        <x:f>IFERROR(INDEX('Material routes'!$F$6:$F$1505,MATCH(U359,'Material routes'!$A$6:$A$1505,0)),"MISSING ID")</x:f>
        <x:v>T2</x:v>
      </x:c>
      <x:c r="C359" s="4" t="str">
        <x:f>IFERROR(INDEX('Material routes'!$H$6:$H$1505,MATCH(U359,'Material routes'!$A$6:$A$1505,0)),"MISSING ID")</x:f>
        <x:v>Processed material</x:v>
      </x:c>
      <x:c r="D359" s="4" t="str">
        <x:f>IFERROR(INDEX('Material routes'!$G$6:$G$1505,MATCH(U359,'Material routes'!$A$6:$A$1505,0)),"MISSING ID")</x:f>
        <x:v>Manufactured stock</x:v>
      </x:c>
      <x:c r="E359" s="4" t="str">
        <x:f>IFERROR(INDEX('Material routes'!$C$6:$C$1505,MATCH(U359,'Material routes'!$A$6:$A$1505,0)),"MISSING ID")</x:f>
        <x:v>Ingredient candidate</x:v>
      </x:c>
      <x:c r="F359" s="4" t="str">
        <x:f>IFERROR(INDEX('Material routes'!$E$6:$E$1505,MATCH(V359,'Material routes'!$A$6:$A$1505,0)),"MISSING ID")</x:f>
        <x:v>Collapsible sail frame</x:v>
      </x:c>
      <x:c r="G359" s="4" t="str">
        <x:f>IFERROR(INDEX('Material routes'!$F$6:$F$1505,MATCH(V359,'Material routes'!$A$6:$A$1505,0)),"MISSING ID")</x:f>
        <x:v>T4</x:v>
      </x:c>
      <x:c r="H359" s="4" t="str">
        <x:f>IFERROR(INDEX('Material routes'!$H$6:$H$1505,MATCH(V359,'Material routes'!$A$6:$A$1505,0)),"MISSING ID")</x:f>
        <x:v>Crafting component</x:v>
      </x:c>
      <x:c r="I359" s="4" t="str">
        <x:f>IFERROR(INDEX('Material routes'!$G$6:$G$1505,MATCH(V359,'Material routes'!$A$6:$A$1505,0)),"MISSING ID")</x:f>
        <x:v>Crafting components</x:v>
      </x:c>
      <x:c r="J359" s="4" t="str">
        <x:f>IFERROR(INDEX('Material routes'!$B$6:$B$1505,MATCH(U359,'Material routes'!$A$6:$A$1505,0)),"MISSING ID")</x:f>
        <x:v>design.review.proposal_wind_folding_frame</x:v>
      </x:c>
      <x:c r="K359" s="4" t="str">
        <x:f>IFERROR(INDEX('Crafting recipes'!$C$6:$C$1005,MATCH(J359,'Crafting recipes'!$A$6:$A$1005,0)),"MISSING ID")</x:f>
        <x:v>Material refinement</x:v>
      </x:c>
      <x:c r="L359" s="4" t="str">
        <x:f>IFERROR(INDEX('Material routes'!$K$6:$K$1505,MATCH(U359,'Material routes'!$A$6:$A$1505,0)),"MISSING ID")</x:f>
        <x:v>Proposal</x:v>
      </x:c>
      <x:c r="M359" s="4" t="str">
        <x:f>IFERROR(INDEX('Material routes'!$M$6:$M$1505,MATCH(U359,'Material routes'!$A$6:$A$1505,0)),"MISSING ID")</x:f>
        <x:v>Partial proposal</x:v>
      </x:c>
      <x:c r="N359" s="4" t="str">
        <x:f>IF(IFERROR(INDEX('Material routes'!$I$6:$I$1005,MATCH(U359,'Material routes'!$A$6:$A$1005,0)),"MISSING ID")=0,"",IFERROR(INDEX('Material routes'!$I$6:$I$1005,MATCH(U359,'Material routes'!$A$6:$A$1005,0)),"MISSING ID"))</x:f>
      </x:c>
      <x:c r="O359" s="4" t="str">
        <x:f>IFERROR(INDEX('Material routes'!$J$6:$J$1505,MATCH(U359,'Material routes'!$A$6:$A$1505,0)),"MISSING ID")</x:f>
        <x:v>Unspecified</x:v>
      </x:c>
      <x:c r="P359" s="4" t="str">
        <x:f>IF(IFERROR(INDEX('Material routes'!$I$6:$I$1005,MATCH(V359,'Material routes'!$A$6:$A$1005,0)),"MISSING ID")=0,"",IFERROR(INDEX('Material routes'!$I$6:$I$1005,MATCH(V359,'Material routes'!$A$6:$A$1005,0)),"MISSING ID"))</x:f>
      </x:c>
      <x:c r="Q359" s="4" t="str">
        <x:f>IFERROR(INDEX('Material routes'!$J$6:$J$1505,MATCH(V359,'Material routes'!$A$6:$A$1505,0)),"MISSING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routes'!$D$6:$D$1505,MATCH(U359,'Material routes'!$A$6:$A$1505,0)),"MISSING ID")</x:f>
        <x:v>proposal.branch.bearing_bronze</x:v>
      </x:c>
      <x:c r="T359" s="4" t="str">
        <x:f>IFERROR(INDEX('Material routes'!$D$6:$D$1505,MATCH(V359,'Material routes'!$A$6:$A$1505,0)),"MISSING ID")</x:f>
        <x:v>proposal.wind.folding_frame</x:v>
      </x:c>
      <x:c r="U359" s="4" t="str">
        <x:v>design.review.proposal_wind_folding_frame.in.3</x:v>
      </x:c>
      <x:c r="V359" s="4" t="str">
        <x:v>design.review.proposal_wind_folding_frame.out</x:v>
      </x:c>
    </x:row>
    <x:row r="360" ht="115" customHeight="1">
      <x:c r="A360" s="4" t="str">
        <x:f>IFERROR(INDEX('Material routes'!$E$6:$E$1505,MATCH(U360,'Material routes'!$A$6:$A$1505,0)),"MISSING ID")</x:f>
        <x:v>Steel stock</x:v>
      </x:c>
      <x:c r="B360" s="4" t="str">
        <x:f>IFERROR(INDEX('Material routes'!$F$6:$F$1505,MATCH(U360,'Material routes'!$A$6:$A$1505,0)),"MISSING ID")</x:f>
        <x:v>T2</x:v>
      </x:c>
      <x:c r="C360" s="4" t="str">
        <x:f>IFERROR(INDEX('Material routes'!$H$6:$H$1505,MATCH(U360,'Material routes'!$A$6:$A$1505,0)),"MISSING ID")</x:f>
        <x:v>Processed material</x:v>
      </x:c>
      <x:c r="D360" s="4" t="str">
        <x:f>IFERROR(INDEX('Material routes'!$G$6:$G$1505,MATCH(U360,'Material routes'!$A$6:$A$1505,0)),"MISSING ID")</x:f>
        <x:v>Manufactured stock</x:v>
      </x:c>
      <x:c r="E360" s="4" t="str">
        <x:f>IFERROR(INDEX('Material routes'!$C$6:$C$1505,MATCH(U360,'Material routes'!$A$6:$A$1505,0)),"MISSING ID")</x:f>
        <x:v>Ingredient candidate</x:v>
      </x:c>
      <x:c r="F360" s="4" t="str">
        <x:f>IFERROR(INDEX('Material routes'!$E$6:$E$1505,MATCH(V360,'Material routes'!$A$6:$A$1505,0)),"MISSING ID")</x:f>
        <x:v>Hand-sail grip assembly</x:v>
      </x:c>
      <x:c r="G360" s="4" t="str">
        <x:f>IFERROR(INDEX('Material routes'!$F$6:$F$1505,MATCH(V360,'Material routes'!$A$6:$A$1505,0)),"MISSING ID")</x:f>
        <x:v>T3</x:v>
      </x:c>
      <x:c r="H360" s="4" t="str">
        <x:f>IFERROR(INDEX('Material routes'!$H$6:$H$1505,MATCH(V360,'Material routes'!$A$6:$A$1505,0)),"MISSING ID")</x:f>
        <x:v>Crafting component</x:v>
      </x:c>
      <x:c r="I360" s="4" t="str">
        <x:f>IFERROR(INDEX('Material routes'!$G$6:$G$1505,MATCH(V360,'Material routes'!$A$6:$A$1505,0)),"MISSING ID")</x:f>
        <x:v>Crafting components</x:v>
      </x:c>
      <x:c r="J360" s="4" t="str">
        <x:f>IFERROR(INDEX('Material routes'!$B$6:$B$1505,MATCH(U360,'Material routes'!$A$6:$A$1505,0)),"MISSING ID")</x:f>
        <x:v>design.review.proposal_wind_sail_grip</x:v>
      </x:c>
      <x:c r="K360" s="4" t="str">
        <x:f>IFERROR(INDEX('Crafting recipes'!$C$6:$C$1005,MATCH(J360,'Crafting recipes'!$A$6:$A$1005,0)),"MISSING ID")</x:f>
        <x:v>Material refinement</x:v>
      </x:c>
      <x:c r="L360" s="4" t="str">
        <x:f>IFERROR(INDEX('Material routes'!$K$6:$K$1505,MATCH(U360,'Material routes'!$A$6:$A$1505,0)),"MISSING ID")</x:f>
        <x:v>Proposal</x:v>
      </x:c>
      <x:c r="M360" s="4" t="str">
        <x:f>IFERROR(INDEX('Material routes'!$M$6:$M$1505,MATCH(U360,'Material routes'!$A$6:$A$1505,0)),"MISSING ID")</x:f>
        <x:v>Partial proposal</x:v>
      </x:c>
      <x:c r="N360" s="4" t="str">
        <x:f>IF(IFERROR(INDEX('Material routes'!$I$6:$I$1005,MATCH(U360,'Material routes'!$A$6:$A$1005,0)),"MISSING ID")=0,"",IFERROR(INDEX('Material routes'!$I$6:$I$1005,MATCH(U360,'Material routes'!$A$6:$A$1005,0)),"MISSING ID"))</x:f>
      </x:c>
      <x:c r="O360" s="4" t="str">
        <x:f>IFERROR(INDEX('Material routes'!$J$6:$J$1505,MATCH(U360,'Material routes'!$A$6:$A$1505,0)),"MISSING ID")</x:f>
        <x:v>Unspecified</x:v>
      </x:c>
      <x:c r="P360" s="4" t="str">
        <x:f>IF(IFERROR(INDEX('Material routes'!$I$6:$I$1005,MATCH(V360,'Material routes'!$A$6:$A$1005,0)),"MISSING ID")=0,"",IFERROR(INDEX('Material routes'!$I$6:$I$1005,MATCH(V360,'Material routes'!$A$6:$A$1005,0)),"MISSING ID"))</x:f>
      </x:c>
      <x:c r="Q360" s="4" t="str">
        <x:f>IFERROR(INDEX('Material routes'!$J$6:$J$1505,MATCH(V360,'Material routes'!$A$6:$A$1505,0)),"MISSING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routes'!$D$6:$D$1505,MATCH(U360,'Material routes'!$A$6:$A$1505,0)),"MISSING ID")</x:f>
        <x:v>author.metallurgy.steel_stock</x:v>
      </x:c>
      <x:c r="T360" s="4" t="str">
        <x:f>IFERROR(INDEX('Material routes'!$D$6:$D$1505,MATCH(V360,'Material routes'!$A$6:$A$1505,0)),"MISSING ID")</x:f>
        <x:v>proposal.wind.sail_grip</x:v>
      </x:c>
      <x:c r="U360" s="4" t="str">
        <x:v>design.review.proposal_wind_sail_grip.in.1</x:v>
      </x:c>
      <x:c r="V360" s="4" t="str">
        <x:v>design.review.proposal_wind_sail_grip.out</x:v>
      </x:c>
    </x:row>
    <x:row r="361" ht="115" customHeight="1">
      <x:c r="A361" s="4" t="str">
        <x:f>IFERROR(INDEX('Material routes'!$E$6:$E$1505,MATCH(U361,'Material routes'!$A$6:$A$1505,0)),"MISSING ID")</x:f>
        <x:v>Processed hide material</x:v>
      </x:c>
      <x:c r="B361" s="4" t="str">
        <x:f>IFERROR(INDEX('Material routes'!$F$6:$F$1505,MATCH(U361,'Material routes'!$A$6:$A$1505,0)),"MISSING ID")</x:f>
        <x:v>T1</x:v>
      </x:c>
      <x:c r="C361" s="4" t="str">
        <x:f>IFERROR(INDEX('Material routes'!$H$6:$H$1505,MATCH(U361,'Material routes'!$A$6:$A$1505,0)),"MISSING ID")</x:f>
        <x:v>Processed material</x:v>
      </x:c>
      <x:c r="D361" s="4" t="str">
        <x:f>IFERROR(INDEX('Material routes'!$G$6:$G$1505,MATCH(U361,'Material routes'!$A$6:$A$1505,0)),"MISSING ID")</x:f>
        <x:v>Crafting components</x:v>
      </x:c>
      <x:c r="E361" s="4" t="str">
        <x:f>IFERROR(INDEX('Material routes'!$C$6:$C$1505,MATCH(U361,'Material routes'!$A$6:$A$1505,0)),"MISSING ID")</x:f>
        <x:v>Ingredient candidate</x:v>
      </x:c>
      <x:c r="F361" s="4" t="str">
        <x:f>IFERROR(INDEX('Material routes'!$E$6:$E$1505,MATCH(V361,'Material routes'!$A$6:$A$1505,0)),"MISSING ID")</x:f>
        <x:v>Hand-sail grip assembly</x:v>
      </x:c>
      <x:c r="G361" s="4" t="str">
        <x:f>IFERROR(INDEX('Material routes'!$F$6:$F$1505,MATCH(V361,'Material routes'!$A$6:$A$1505,0)),"MISSING ID")</x:f>
        <x:v>T3</x:v>
      </x:c>
      <x:c r="H361" s="4" t="str">
        <x:f>IFERROR(INDEX('Material routes'!$H$6:$H$1505,MATCH(V361,'Material routes'!$A$6:$A$1505,0)),"MISSING ID")</x:f>
        <x:v>Crafting component</x:v>
      </x:c>
      <x:c r="I361" s="4" t="str">
        <x:f>IFERROR(INDEX('Material routes'!$G$6:$G$1505,MATCH(V361,'Material routes'!$A$6:$A$1505,0)),"MISSING ID")</x:f>
        <x:v>Crafting components</x:v>
      </x:c>
      <x:c r="J361" s="4" t="str">
        <x:f>IFERROR(INDEX('Material routes'!$B$6:$B$1505,MATCH(U361,'Material routes'!$A$6:$A$1505,0)),"MISSING ID")</x:f>
        <x:v>design.review.proposal_wind_sail_grip</x:v>
      </x:c>
      <x:c r="K361" s="4" t="str">
        <x:f>IFERROR(INDEX('Crafting recipes'!$C$6:$C$1005,MATCH(J361,'Crafting recipes'!$A$6:$A$1005,0)),"MISSING ID")</x:f>
        <x:v>Material refinement</x:v>
      </x:c>
      <x:c r="L361" s="4" t="str">
        <x:f>IFERROR(INDEX('Material routes'!$K$6:$K$1505,MATCH(U361,'Material routes'!$A$6:$A$1505,0)),"MISSING ID")</x:f>
        <x:v>Proposal</x:v>
      </x:c>
      <x:c r="M361" s="4" t="str">
        <x:f>IFERROR(INDEX('Material routes'!$M$6:$M$1505,MATCH(U361,'Material routes'!$A$6:$A$1505,0)),"MISSING ID")</x:f>
        <x:v>Partial proposal</x:v>
      </x:c>
      <x:c r="N361" s="4" t="str">
        <x:f>IF(IFERROR(INDEX('Material routes'!$I$6:$I$1005,MATCH(U361,'Material routes'!$A$6:$A$1005,0)),"MISSING ID")=0,"",IFERROR(INDEX('Material routes'!$I$6:$I$1005,MATCH(U361,'Material routes'!$A$6:$A$1005,0)),"MISSING ID"))</x:f>
      </x:c>
      <x:c r="O361" s="4" t="str">
        <x:f>IFERROR(INDEX('Material routes'!$J$6:$J$1505,MATCH(U361,'Material routes'!$A$6:$A$1505,0)),"MISSING ID")</x:f>
        <x:v>Unspecified</x:v>
      </x:c>
      <x:c r="P361" s="4" t="str">
        <x:f>IF(IFERROR(INDEX('Material routes'!$I$6:$I$1005,MATCH(V361,'Material routes'!$A$6:$A$1005,0)),"MISSING ID")=0,"",IFERROR(INDEX('Material routes'!$I$6:$I$1005,MATCH(V361,'Material routes'!$A$6:$A$1005,0)),"MISSING ID"))</x:f>
      </x:c>
      <x:c r="Q361" s="4" t="str">
        <x:f>IFERROR(INDEX('Material routes'!$J$6:$J$1505,MATCH(V361,'Material routes'!$A$6:$A$1505,0)),"MISSING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routes'!$D$6:$D$1505,MATCH(U361,'Material routes'!$A$6:$A$1505,0)),"MISSING ID")</x:f>
        <x:v>proposal.bio.hide_material</x:v>
      </x:c>
      <x:c r="T361" s="4" t="str">
        <x:f>IFERROR(INDEX('Material routes'!$D$6:$D$1505,MATCH(V361,'Material routes'!$A$6:$A$1505,0)),"MISSING ID")</x:f>
        <x:v>proposal.wind.sail_grip</x:v>
      </x:c>
      <x:c r="U361" s="4" t="str">
        <x:v>design.review.proposal_wind_sail_grip.in.2</x:v>
      </x:c>
      <x:c r="V361" s="4" t="str">
        <x:v>design.review.proposal_wind_sail_grip.out</x:v>
      </x:c>
    </x:row>
    <x:row r="362" ht="115" customHeight="1">
      <x:c r="A362" s="4" t="str">
        <x:f>IFERROR(INDEX('Material routes'!$E$6:$E$1505,MATCH(U362,'Material routes'!$A$6:$A$1505,0)),"MISSING ID")</x:f>
        <x:v>Lapped bronze bearing blanks</x:v>
      </x:c>
      <x:c r="B362" s="4" t="str">
        <x:f>IFERROR(INDEX('Material routes'!$F$6:$F$1505,MATCH(U362,'Material routes'!$A$6:$A$1505,0)),"MISSING ID")</x:f>
        <x:v>T3</x:v>
      </x:c>
      <x:c r="C362" s="4" t="str">
        <x:f>IFERROR(INDEX('Material routes'!$H$6:$H$1505,MATCH(U362,'Material routes'!$A$6:$A$1505,0)),"MISSING ID")</x:f>
        <x:v>Crafting component</x:v>
      </x:c>
      <x:c r="D362" s="4" t="str">
        <x:f>IFERROR(INDEX('Material routes'!$G$6:$G$1505,MATCH(U362,'Material routes'!$A$6:$A$1505,0)),"MISSING ID")</x:f>
        <x:v>Crafting components</x:v>
      </x:c>
      <x:c r="E362" s="4" t="str">
        <x:f>IFERROR(INDEX('Material routes'!$C$6:$C$1505,MATCH(U362,'Material routes'!$A$6:$A$1505,0)),"MISSING ID")</x:f>
        <x:v>Ingredient candidate</x:v>
      </x:c>
      <x:c r="F362" s="4" t="str">
        <x:f>IFERROR(INDEX('Material routes'!$E$6:$E$1505,MATCH(V362,'Material routes'!$A$6:$A$1505,0)),"MISSING ID")</x:f>
        <x:v>Dirtboard wheel assembly</x:v>
      </x:c>
      <x:c r="G362" s="4" t="str">
        <x:f>IFERROR(INDEX('Material routes'!$F$6:$F$1505,MATCH(V362,'Material routes'!$A$6:$A$1505,0)),"MISSING ID")</x:f>
        <x:v>T4</x:v>
      </x:c>
      <x:c r="H362" s="4" t="str">
        <x:f>IFERROR(INDEX('Material routes'!$H$6:$H$1505,MATCH(V362,'Material routes'!$A$6:$A$1505,0)),"MISSING ID")</x:f>
        <x:v>Crafting component</x:v>
      </x:c>
      <x:c r="I362" s="4" t="str">
        <x:f>IFERROR(INDEX('Material routes'!$G$6:$G$1505,MATCH(V362,'Material routes'!$A$6:$A$1505,0)),"MISSING ID")</x:f>
        <x:v>Crafting components</x:v>
      </x:c>
      <x:c r="J362" s="4" t="str">
        <x:f>IFERROR(INDEX('Material routes'!$B$6:$B$1505,MATCH(U362,'Material routes'!$A$6:$A$1505,0)),"MISSING ID")</x:f>
        <x:v>design.review.proposal_wind_wheel</x:v>
      </x:c>
      <x:c r="K362" s="4" t="str">
        <x:f>IFERROR(INDEX('Crafting recipes'!$C$6:$C$1005,MATCH(J362,'Crafting recipes'!$A$6:$A$1005,0)),"MISSING ID")</x:f>
        <x:v>Material refinement</x:v>
      </x:c>
      <x:c r="L362" s="4" t="str">
        <x:f>IFERROR(INDEX('Material routes'!$K$6:$K$1505,MATCH(U362,'Material routes'!$A$6:$A$1505,0)),"MISSING ID")</x:f>
        <x:v>Proposal</x:v>
      </x:c>
      <x:c r="M362" s="4" t="str">
        <x:f>IFERROR(INDEX('Material routes'!$M$6:$M$1505,MATCH(U362,'Material routes'!$A$6:$A$1505,0)),"MISSING ID")</x:f>
        <x:v>Partial proposal</x:v>
      </x:c>
      <x:c r="N362" s="4" t="str">
        <x:f>IF(IFERROR(INDEX('Material routes'!$I$6:$I$1005,MATCH(U362,'Material routes'!$A$6:$A$1005,0)),"MISSING ID")=0,"",IFERROR(INDEX('Material routes'!$I$6:$I$1005,MATCH(U362,'Material routes'!$A$6:$A$1005,0)),"MISSING ID"))</x:f>
      </x:c>
      <x:c r="O362" s="4" t="str">
        <x:f>IFERROR(INDEX('Material routes'!$J$6:$J$1505,MATCH(U362,'Material routes'!$A$6:$A$1505,0)),"MISSING ID")</x:f>
        <x:v>Unspecified</x:v>
      </x:c>
      <x:c r="P362" s="4" t="str">
        <x:f>IF(IFERROR(INDEX('Material routes'!$I$6:$I$1005,MATCH(V362,'Material routes'!$A$6:$A$1005,0)),"MISSING ID")=0,"",IFERROR(INDEX('Material routes'!$I$6:$I$1005,MATCH(V362,'Material routes'!$A$6:$A$1005,0)),"MISSING ID"))</x:f>
      </x:c>
      <x:c r="Q362" s="4" t="str">
        <x:f>IFERROR(INDEX('Material routes'!$J$6:$J$1505,MATCH(V362,'Material routes'!$A$6:$A$1505,0)),"MISSING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routes'!$D$6:$D$1505,MATCH(U362,'Material routes'!$A$6:$A$1505,0)),"MISSING ID")</x:f>
        <x:v>proposal.t3.bearing_blank</x:v>
      </x:c>
      <x:c r="T362" s="4" t="str">
        <x:f>IFERROR(INDEX('Material routes'!$D$6:$D$1505,MATCH(V362,'Material routes'!$A$6:$A$1505,0)),"MISSING ID")</x:f>
        <x:v>proposal.wind.wheel</x:v>
      </x:c>
      <x:c r="U362" s="4" t="str">
        <x:v>design.review.proposal_wind_wheel.in.1</x:v>
      </x:c>
      <x:c r="V362" s="4" t="str">
        <x:v>design.review.proposal_wind_wheel.out</x:v>
      </x:c>
    </x:row>
    <x:row r="363" ht="115" customHeight="1">
      <x:c r="A363" s="4" t="str">
        <x:f>IFERROR(INDEX('Material routes'!$E$6:$E$1505,MATCH(U363,'Material routes'!$A$6:$A$1505,0)),"MISSING ID")</x:f>
        <x:v>Drawn steel tube stock</x:v>
      </x:c>
      <x:c r="B363" s="4" t="str">
        <x:f>IFERROR(INDEX('Material routes'!$F$6:$F$1505,MATCH(U363,'Material routes'!$A$6:$A$1505,0)),"MISSING ID")</x:f>
        <x:v>T3</x:v>
      </x:c>
      <x:c r="C363" s="4" t="str">
        <x:f>IFERROR(INDEX('Material routes'!$H$6:$H$1505,MATCH(U363,'Material routes'!$A$6:$A$1505,0)),"MISSING ID")</x:f>
        <x:v>Processed material</x:v>
      </x:c>
      <x:c r="D363" s="4" t="str">
        <x:f>IFERROR(INDEX('Material routes'!$G$6:$G$1505,MATCH(U363,'Material routes'!$A$6:$A$1505,0)),"MISSING ID")</x:f>
        <x:v>Manufactured stock</x:v>
      </x:c>
      <x:c r="E363" s="4" t="str">
        <x:f>IFERROR(INDEX('Material routes'!$C$6:$C$1505,MATCH(U363,'Material routes'!$A$6:$A$1505,0)),"MISSING ID")</x:f>
        <x:v>Ingredient candidate</x:v>
      </x:c>
      <x:c r="F363" s="4" t="str">
        <x:f>IFERROR(INDEX('Material routes'!$E$6:$E$1505,MATCH(V363,'Material routes'!$A$6:$A$1505,0)),"MISSING ID")</x:f>
        <x:v>Dirtboard wheel assembly</x:v>
      </x:c>
      <x:c r="G363" s="4" t="str">
        <x:f>IFERROR(INDEX('Material routes'!$F$6:$F$1505,MATCH(V363,'Material routes'!$A$6:$A$1505,0)),"MISSING ID")</x:f>
        <x:v>T4</x:v>
      </x:c>
      <x:c r="H363" s="4" t="str">
        <x:f>IFERROR(INDEX('Material routes'!$H$6:$H$1505,MATCH(V363,'Material routes'!$A$6:$A$1505,0)),"MISSING ID")</x:f>
        <x:v>Crafting component</x:v>
      </x:c>
      <x:c r="I363" s="4" t="str">
        <x:f>IFERROR(INDEX('Material routes'!$G$6:$G$1505,MATCH(V363,'Material routes'!$A$6:$A$1505,0)),"MISSING ID")</x:f>
        <x:v>Crafting components</x:v>
      </x:c>
      <x:c r="J363" s="4" t="str">
        <x:f>IFERROR(INDEX('Material routes'!$B$6:$B$1505,MATCH(U363,'Material routes'!$A$6:$A$1505,0)),"MISSING ID")</x:f>
        <x:v>design.review.proposal_wind_wheel</x:v>
      </x:c>
      <x:c r="K363" s="4" t="str">
        <x:f>IFERROR(INDEX('Crafting recipes'!$C$6:$C$1005,MATCH(J363,'Crafting recipes'!$A$6:$A$1005,0)),"MISSING ID")</x:f>
        <x:v>Material refinement</x:v>
      </x:c>
      <x:c r="L363" s="4" t="str">
        <x:f>IFERROR(INDEX('Material routes'!$K$6:$K$1505,MATCH(U363,'Material routes'!$A$6:$A$1505,0)),"MISSING ID")</x:f>
        <x:v>Proposal</x:v>
      </x:c>
      <x:c r="M363" s="4" t="str">
        <x:f>IFERROR(INDEX('Material routes'!$M$6:$M$1505,MATCH(U363,'Material routes'!$A$6:$A$1505,0)),"MISSING ID")</x:f>
        <x:v>Partial proposal</x:v>
      </x:c>
      <x:c r="N363" s="4" t="str">
        <x:f>IF(IFERROR(INDEX('Material routes'!$I$6:$I$1005,MATCH(U363,'Material routes'!$A$6:$A$1005,0)),"MISSING ID")=0,"",IFERROR(INDEX('Material routes'!$I$6:$I$1005,MATCH(U363,'Material routes'!$A$6:$A$1005,0)),"MISSING ID"))</x:f>
      </x:c>
      <x:c r="O363" s="4" t="str">
        <x:f>IFERROR(INDEX('Material routes'!$J$6:$J$1505,MATCH(U363,'Material routes'!$A$6:$A$1505,0)),"MISSING ID")</x:f>
        <x:v>Unspecified</x:v>
      </x:c>
      <x:c r="P363" s="4" t="str">
        <x:f>IF(IFERROR(INDEX('Material routes'!$I$6:$I$1005,MATCH(V363,'Material routes'!$A$6:$A$1005,0)),"MISSING ID")=0,"",IFERROR(INDEX('Material routes'!$I$6:$I$1005,MATCH(V363,'Material routes'!$A$6:$A$1005,0)),"MISSING ID"))</x:f>
      </x:c>
      <x:c r="Q363" s="4" t="str">
        <x:f>IFERROR(INDEX('Material routes'!$J$6:$J$1505,MATCH(V363,'Material routes'!$A$6:$A$1505,0)),"MISSING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routes'!$D$6:$D$1505,MATCH(U363,'Material routes'!$A$6:$A$1505,0)),"MISSING ID")</x:f>
        <x:v>proposal.t3.precision_tube</x:v>
      </x:c>
      <x:c r="T363" s="4" t="str">
        <x:f>IFERROR(INDEX('Material routes'!$D$6:$D$1505,MATCH(V363,'Material routes'!$A$6:$A$1505,0)),"MISSING ID")</x:f>
        <x:v>proposal.wind.wheel</x:v>
      </x:c>
      <x:c r="U363" s="4" t="str">
        <x:v>design.review.proposal_wind_wheel.in.2</x:v>
      </x:c>
      <x:c r="V363" s="4" t="str">
        <x:v>design.review.proposal_wind_wheel.out</x:v>
      </x:c>
    </x:row>
    <x:row r="364" ht="115" customHeight="1">
      <x:c r="A364" s="4" t="str">
        <x:f>IFERROR(INDEX('Material routes'!$E$6:$E$1505,MATCH(U364,'Material routes'!$A$6:$A$1505,0)),"MISSING ID")</x:f>
        <x:v>Steel stock</x:v>
      </x:c>
      <x:c r="B364" s="4" t="str">
        <x:f>IFERROR(INDEX('Material routes'!$F$6:$F$1505,MATCH(U364,'Material routes'!$A$6:$A$1505,0)),"MISSING ID")</x:f>
        <x:v>T2</x:v>
      </x:c>
      <x:c r="C364" s="4" t="str">
        <x:f>IFERROR(INDEX('Material routes'!$H$6:$H$1505,MATCH(U364,'Material routes'!$A$6:$A$1505,0)),"MISSING ID")</x:f>
        <x:v>Processed material</x:v>
      </x:c>
      <x:c r="D364" s="4" t="str">
        <x:f>IFERROR(INDEX('Material routes'!$G$6:$G$1505,MATCH(U364,'Material routes'!$A$6:$A$1505,0)),"MISSING ID")</x:f>
        <x:v>Manufactured stock</x:v>
      </x:c>
      <x:c r="E364" s="4" t="str">
        <x:f>IFERROR(INDEX('Material routes'!$C$6:$C$1505,MATCH(U364,'Material routes'!$A$6:$A$1505,0)),"MISSING ID")</x:f>
        <x:v>Ingredient candidate</x:v>
      </x:c>
      <x:c r="F364" s="4" t="str">
        <x:f>IFERROR(INDEX('Material routes'!$E$6:$E$1505,MATCH(V364,'Material routes'!$A$6:$A$1505,0)),"MISSING ID")</x:f>
        <x:v>Dirtboard wheel assembly</x:v>
      </x:c>
      <x:c r="G364" s="4" t="str">
        <x:f>IFERROR(INDEX('Material routes'!$F$6:$F$1505,MATCH(V364,'Material routes'!$A$6:$A$1505,0)),"MISSING ID")</x:f>
        <x:v>T4</x:v>
      </x:c>
      <x:c r="H364" s="4" t="str">
        <x:f>IFERROR(INDEX('Material routes'!$H$6:$H$1505,MATCH(V364,'Material routes'!$A$6:$A$1505,0)),"MISSING ID")</x:f>
        <x:v>Crafting component</x:v>
      </x:c>
      <x:c r="I364" s="4" t="str">
        <x:f>IFERROR(INDEX('Material routes'!$G$6:$G$1505,MATCH(V364,'Material routes'!$A$6:$A$1505,0)),"MISSING ID")</x:f>
        <x:v>Crafting components</x:v>
      </x:c>
      <x:c r="J364" s="4" t="str">
        <x:f>IFERROR(INDEX('Material routes'!$B$6:$B$1505,MATCH(U364,'Material routes'!$A$6:$A$1505,0)),"MISSING ID")</x:f>
        <x:v>design.review.proposal_wind_wheel</x:v>
      </x:c>
      <x:c r="K364" s="4" t="str">
        <x:f>IFERROR(INDEX('Crafting recipes'!$C$6:$C$1005,MATCH(J364,'Crafting recipes'!$A$6:$A$1005,0)),"MISSING ID")</x:f>
        <x:v>Material refinement</x:v>
      </x:c>
      <x:c r="L364" s="4" t="str">
        <x:f>IFERROR(INDEX('Material routes'!$K$6:$K$1505,MATCH(U364,'Material routes'!$A$6:$A$1505,0)),"MISSING ID")</x:f>
        <x:v>Proposal</x:v>
      </x:c>
      <x:c r="M364" s="4" t="str">
        <x:f>IFERROR(INDEX('Material routes'!$M$6:$M$1505,MATCH(U364,'Material routes'!$A$6:$A$1505,0)),"MISSING ID")</x:f>
        <x:v>Partial proposal</x:v>
      </x:c>
      <x:c r="N364" s="4" t="str">
        <x:f>IF(IFERROR(INDEX('Material routes'!$I$6:$I$1005,MATCH(U364,'Material routes'!$A$6:$A$1005,0)),"MISSING ID")=0,"",IFERROR(INDEX('Material routes'!$I$6:$I$1005,MATCH(U364,'Material routes'!$A$6:$A$1005,0)),"MISSING ID"))</x:f>
      </x:c>
      <x:c r="O364" s="4" t="str">
        <x:f>IFERROR(INDEX('Material routes'!$J$6:$J$1505,MATCH(U364,'Material routes'!$A$6:$A$1505,0)),"MISSING ID")</x:f>
        <x:v>Unspecified</x:v>
      </x:c>
      <x:c r="P364" s="4" t="str">
        <x:f>IF(IFERROR(INDEX('Material routes'!$I$6:$I$1005,MATCH(V364,'Material routes'!$A$6:$A$1005,0)),"MISSING ID")=0,"",IFERROR(INDEX('Material routes'!$I$6:$I$1005,MATCH(V364,'Material routes'!$A$6:$A$1005,0)),"MISSING ID"))</x:f>
      </x:c>
      <x:c r="Q364" s="4" t="str">
        <x:f>IFERROR(INDEX('Material routes'!$J$6:$J$1505,MATCH(V364,'Material routes'!$A$6:$A$1505,0)),"MISSING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routes'!$D$6:$D$1505,MATCH(U364,'Material routes'!$A$6:$A$1505,0)),"MISSING ID")</x:f>
        <x:v>author.metallurgy.steel_stock</x:v>
      </x:c>
      <x:c r="T364" s="4" t="str">
        <x:f>IFERROR(INDEX('Material routes'!$D$6:$D$1505,MATCH(V364,'Material routes'!$A$6:$A$1505,0)),"MISSING ID")</x:f>
        <x:v>proposal.wind.wheel</x:v>
      </x:c>
      <x:c r="U364" s="4" t="str">
        <x:v>design.review.proposal_wind_wheel.in.3</x:v>
      </x:c>
      <x:c r="V364" s="4" t="str">
        <x:v>design.review.proposal_wind_wheel.out</x:v>
      </x:c>
    </x:row>
    <x:row r="365" ht="115" customHeight="1">
      <x:c r="A365" s="4" t="str">
        <x:f>IFERROR(INDEX('Material routes'!$E$6:$E$1505,MATCH(U365,'Material routes'!$A$6:$A$1505,0)),"MISSING ID")</x:f>
        <x:v>Shell laminate</x:v>
      </x:c>
      <x:c r="B365" s="4" t="str">
        <x:f>IFERROR(INDEX('Material routes'!$F$6:$F$1505,MATCH(U365,'Material routes'!$A$6:$A$1505,0)),"MISSING ID")</x:f>
        <x:v>T2</x:v>
      </x:c>
      <x:c r="C365" s="4" t="str">
        <x:f>IFERROR(INDEX('Material routes'!$H$6:$H$1505,MATCH(U365,'Material routes'!$A$6:$A$1505,0)),"MISSING ID")</x:f>
        <x:v>Crafting component</x:v>
      </x:c>
      <x:c r="D365" s="4" t="str">
        <x:f>IFERROR(INDEX('Material routes'!$G$6:$G$1505,MATCH(U365,'Material routes'!$A$6:$A$1505,0)),"MISSING ID")</x:f>
        <x:v>Crafting components</x:v>
      </x:c>
      <x:c r="E365" s="4" t="str">
        <x:f>IFERROR(INDEX('Material routes'!$C$6:$C$1505,MATCH(U365,'Material routes'!$A$6:$A$1505,0)),"MISSING ID")</x:f>
        <x:v>Ingredient candidate</x:v>
      </x:c>
      <x:c r="F365" s="4" t="str">
        <x:f>IFERROR(INDEX('Material routes'!$E$6:$E$1505,MATCH(V365,'Material routes'!$A$6:$A$1505,0)),"MISSING ID")</x:f>
        <x:v>Dirtboard wheel assembly</x:v>
      </x:c>
      <x:c r="G365" s="4" t="str">
        <x:f>IFERROR(INDEX('Material routes'!$F$6:$F$1505,MATCH(V365,'Material routes'!$A$6:$A$1505,0)),"MISSING ID")</x:f>
        <x:v>T4</x:v>
      </x:c>
      <x:c r="H365" s="4" t="str">
        <x:f>IFERROR(INDEX('Material routes'!$H$6:$H$1505,MATCH(V365,'Material routes'!$A$6:$A$1505,0)),"MISSING ID")</x:f>
        <x:v>Crafting component</x:v>
      </x:c>
      <x:c r="I365" s="4" t="str">
        <x:f>IFERROR(INDEX('Material routes'!$G$6:$G$1505,MATCH(V365,'Material routes'!$A$6:$A$1505,0)),"MISSING ID")</x:f>
        <x:v>Crafting components</x:v>
      </x:c>
      <x:c r="J365" s="4" t="str">
        <x:f>IFERROR(INDEX('Material routes'!$B$6:$B$1505,MATCH(U365,'Material routes'!$A$6:$A$1505,0)),"MISSING ID")</x:f>
        <x:v>design.review.proposal_wind_wheel</x:v>
      </x:c>
      <x:c r="K365" s="4" t="str">
        <x:f>IFERROR(INDEX('Crafting recipes'!$C$6:$C$1005,MATCH(J365,'Crafting recipes'!$A$6:$A$1005,0)),"MISSING ID")</x:f>
        <x:v>Material refinement</x:v>
      </x:c>
      <x:c r="L365" s="4" t="str">
        <x:f>IFERROR(INDEX('Material routes'!$K$6:$K$1505,MATCH(U365,'Material routes'!$A$6:$A$1505,0)),"MISSING ID")</x:f>
        <x:v>Proposal</x:v>
      </x:c>
      <x:c r="M365" s="4" t="str">
        <x:f>IFERROR(INDEX('Material routes'!$M$6:$M$1505,MATCH(U365,'Material routes'!$A$6:$A$1505,0)),"MISSING ID")</x:f>
        <x:v>Partial proposal</x:v>
      </x:c>
      <x:c r="N365" s="4" t="str">
        <x:f>IF(IFERROR(INDEX('Material routes'!$I$6:$I$1005,MATCH(U365,'Material routes'!$A$6:$A$1005,0)),"MISSING ID")=0,"",IFERROR(INDEX('Material routes'!$I$6:$I$1005,MATCH(U365,'Material routes'!$A$6:$A$1005,0)),"MISSING ID"))</x:f>
      </x:c>
      <x:c r="O365" s="4" t="str">
        <x:f>IFERROR(INDEX('Material routes'!$J$6:$J$1505,MATCH(U365,'Material routes'!$A$6:$A$1505,0)),"MISSING ID")</x:f>
        <x:v>Unspecified</x:v>
      </x:c>
      <x:c r="P365" s="4" t="str">
        <x:f>IF(IFERROR(INDEX('Material routes'!$I$6:$I$1005,MATCH(V365,'Material routes'!$A$6:$A$1005,0)),"MISSING ID")=0,"",IFERROR(INDEX('Material routes'!$I$6:$I$1005,MATCH(V365,'Material routes'!$A$6:$A$1005,0)),"MISSING ID"))</x:f>
      </x:c>
      <x:c r="Q365" s="4" t="str">
        <x:f>IFERROR(INDEX('Material routes'!$J$6:$J$1505,MATCH(V365,'Material routes'!$A$6:$A$1505,0)),"MISSING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routes'!$D$6:$D$1505,MATCH(U365,'Material routes'!$A$6:$A$1505,0)),"MISSING ID")</x:f>
        <x:v>proposal.bio.laminate</x:v>
      </x:c>
      <x:c r="T365" s="4" t="str">
        <x:f>IFERROR(INDEX('Material routes'!$D$6:$D$1505,MATCH(V365,'Material routes'!$A$6:$A$1505,0)),"MISSING ID")</x:f>
        <x:v>proposal.wind.wheel</x:v>
      </x:c>
      <x:c r="U365" s="4" t="str">
        <x:v>design.review.proposal_wind_wheel.in.4</x:v>
      </x:c>
      <x:c r="V365" s="4" t="str">
        <x:v>design.review.proposal_wind_wheel.out</x:v>
      </x:c>
    </x:row>
    <x:row r="366" ht="115" customHeight="1">
      <x:c r="A366" s="4" t="str">
        <x:f>IFERROR(INDEX('Material routes'!$E$6:$E$1505,MATCH(U366,'Material routes'!$A$6:$A$1505,0)),"MISSING ID")</x:f>
        <x:v>Drawn steel tube stock</x:v>
      </x:c>
      <x:c r="B366" s="4" t="str">
        <x:f>IFERROR(INDEX('Material routes'!$F$6:$F$1505,MATCH(U366,'Material routes'!$A$6:$A$1505,0)),"MISSING ID")</x:f>
        <x:v>T3</x:v>
      </x:c>
      <x:c r="C366" s="4" t="str">
        <x:f>IFERROR(INDEX('Material routes'!$H$6:$H$1505,MATCH(U366,'Material routes'!$A$6:$A$1505,0)),"MISSING ID")</x:f>
        <x:v>Processed material</x:v>
      </x:c>
      <x:c r="D366" s="4" t="str">
        <x:f>IFERROR(INDEX('Material routes'!$G$6:$G$1505,MATCH(U366,'Material routes'!$A$6:$A$1505,0)),"MISSING ID")</x:f>
        <x:v>Manufactured stock</x:v>
      </x:c>
      <x:c r="E366" s="4" t="str">
        <x:f>IFERROR(INDEX('Material routes'!$C$6:$C$1505,MATCH(U366,'Material routes'!$A$6:$A$1505,0)),"MISSING ID")</x:f>
        <x:v>Ingredient candidate</x:v>
      </x:c>
      <x:c r="F366" s="4" t="str">
        <x:f>IFERROR(INDEX('Material routes'!$E$6:$E$1505,MATCH(V366,'Material routes'!$A$6:$A$1505,0)),"MISSING ID")</x:f>
        <x:v>Dirtboard axle / steering assembly</x:v>
      </x:c>
      <x:c r="G366" s="4" t="str">
        <x:f>IFERROR(INDEX('Material routes'!$F$6:$F$1505,MATCH(V366,'Material routes'!$A$6:$A$1505,0)),"MISSING ID")</x:f>
        <x:v>T4</x:v>
      </x:c>
      <x:c r="H366" s="4" t="str">
        <x:f>IFERROR(INDEX('Material routes'!$H$6:$H$1505,MATCH(V366,'Material routes'!$A$6:$A$1505,0)),"MISSING ID")</x:f>
        <x:v>Crafting component</x:v>
      </x:c>
      <x:c r="I366" s="4" t="str">
        <x:f>IFERROR(INDEX('Material routes'!$G$6:$G$1505,MATCH(V366,'Material routes'!$A$6:$A$1505,0)),"MISSING ID")</x:f>
        <x:v>Crafting components</x:v>
      </x:c>
      <x:c r="J366" s="4" t="str">
        <x:f>IFERROR(INDEX('Material routes'!$B$6:$B$1505,MATCH(U366,'Material routes'!$A$6:$A$1505,0)),"MISSING ID")</x:f>
        <x:v>design.review.proposal_wind_truck</x:v>
      </x:c>
      <x:c r="K366" s="4" t="str">
        <x:f>IFERROR(INDEX('Crafting recipes'!$C$6:$C$1005,MATCH(J366,'Crafting recipes'!$A$6:$A$1005,0)),"MISSING ID")</x:f>
        <x:v>Material refinement</x:v>
      </x:c>
      <x:c r="L366" s="4" t="str">
        <x:f>IFERROR(INDEX('Material routes'!$K$6:$K$1505,MATCH(U366,'Material routes'!$A$6:$A$1505,0)),"MISSING ID")</x:f>
        <x:v>Proposal</x:v>
      </x:c>
      <x:c r="M366" s="4" t="str">
        <x:f>IFERROR(INDEX('Material routes'!$M$6:$M$1505,MATCH(U366,'Material routes'!$A$6:$A$1505,0)),"MISSING ID")</x:f>
        <x:v>Partial proposal</x:v>
      </x:c>
      <x:c r="N366" s="4" t="str">
        <x:f>IF(IFERROR(INDEX('Material routes'!$I$6:$I$1005,MATCH(U366,'Material routes'!$A$6:$A$1005,0)),"MISSING ID")=0,"",IFERROR(INDEX('Material routes'!$I$6:$I$1005,MATCH(U366,'Material routes'!$A$6:$A$1005,0)),"MISSING ID"))</x:f>
      </x:c>
      <x:c r="O366" s="4" t="str">
        <x:f>IFERROR(INDEX('Material routes'!$J$6:$J$1505,MATCH(U366,'Material routes'!$A$6:$A$1505,0)),"MISSING ID")</x:f>
        <x:v>Unspecified</x:v>
      </x:c>
      <x:c r="P366" s="4" t="str">
        <x:f>IF(IFERROR(INDEX('Material routes'!$I$6:$I$1005,MATCH(V366,'Material routes'!$A$6:$A$1005,0)),"MISSING ID")=0,"",IFERROR(INDEX('Material routes'!$I$6:$I$1005,MATCH(V366,'Material routes'!$A$6:$A$1005,0)),"MISSING ID"))</x:f>
      </x:c>
      <x:c r="Q366" s="4" t="str">
        <x:f>IFERROR(INDEX('Material routes'!$J$6:$J$1505,MATCH(V366,'Material routes'!$A$6:$A$1505,0)),"MISSING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routes'!$D$6:$D$1505,MATCH(U366,'Material routes'!$A$6:$A$1505,0)),"MISSING ID")</x:f>
        <x:v>proposal.t3.precision_tube</x:v>
      </x:c>
      <x:c r="T366" s="4" t="str">
        <x:f>IFERROR(INDEX('Material routes'!$D$6:$D$1505,MATCH(V366,'Material routes'!$A$6:$A$1505,0)),"MISSING ID")</x:f>
        <x:v>proposal.wind.truck</x:v>
      </x:c>
      <x:c r="U366" s="4" t="str">
        <x:v>design.review.proposal_wind_truck.in.1</x:v>
      </x:c>
      <x:c r="V366" s="4" t="str">
        <x:v>design.review.proposal_wind_truck.out</x:v>
      </x:c>
    </x:row>
    <x:row r="367" ht="115" customHeight="1">
      <x:c r="A367" s="4" t="str">
        <x:f>IFERROR(INDEX('Material routes'!$E$6:$E$1505,MATCH(U367,'Material routes'!$A$6:$A$1505,0)),"MISSING ID")</x:f>
        <x:v>Spring-grade steel stock</x:v>
      </x:c>
      <x:c r="B367" s="4" t="str">
        <x:f>IFERROR(INDEX('Material routes'!$F$6:$F$1505,MATCH(U367,'Material routes'!$A$6:$A$1505,0)),"MISSING ID")</x:f>
        <x:v>T3</x:v>
      </x:c>
      <x:c r="C367" s="4" t="str">
        <x:f>IFERROR(INDEX('Material routes'!$H$6:$H$1505,MATCH(U367,'Material routes'!$A$6:$A$1505,0)),"MISSING ID")</x:f>
        <x:v>Processed material</x:v>
      </x:c>
      <x:c r="D367" s="4" t="str">
        <x:f>IFERROR(INDEX('Material routes'!$G$6:$G$1505,MATCH(U367,'Material routes'!$A$6:$A$1505,0)),"MISSING ID")</x:f>
        <x:v>Manufactured stock</x:v>
      </x:c>
      <x:c r="E367" s="4" t="str">
        <x:f>IFERROR(INDEX('Material routes'!$C$6:$C$1505,MATCH(U367,'Material routes'!$A$6:$A$1505,0)),"MISSING ID")</x:f>
        <x:v>Ingredient candidate</x:v>
      </x:c>
      <x:c r="F367" s="4" t="str">
        <x:f>IFERROR(INDEX('Material routes'!$E$6:$E$1505,MATCH(V367,'Material routes'!$A$6:$A$1505,0)),"MISSING ID")</x:f>
        <x:v>Dirtboard axle / steering assembly</x:v>
      </x:c>
      <x:c r="G367" s="4" t="str">
        <x:f>IFERROR(INDEX('Material routes'!$F$6:$F$1505,MATCH(V367,'Material routes'!$A$6:$A$1505,0)),"MISSING ID")</x:f>
        <x:v>T4</x:v>
      </x:c>
      <x:c r="H367" s="4" t="str">
        <x:f>IFERROR(INDEX('Material routes'!$H$6:$H$1505,MATCH(V367,'Material routes'!$A$6:$A$1505,0)),"MISSING ID")</x:f>
        <x:v>Crafting component</x:v>
      </x:c>
      <x:c r="I367" s="4" t="str">
        <x:f>IFERROR(INDEX('Material routes'!$G$6:$G$1505,MATCH(V367,'Material routes'!$A$6:$A$1505,0)),"MISSING ID")</x:f>
        <x:v>Crafting components</x:v>
      </x:c>
      <x:c r="J367" s="4" t="str">
        <x:f>IFERROR(INDEX('Material routes'!$B$6:$B$1505,MATCH(U367,'Material routes'!$A$6:$A$1505,0)),"MISSING ID")</x:f>
        <x:v>design.review.proposal_wind_truck</x:v>
      </x:c>
      <x:c r="K367" s="4" t="str">
        <x:f>IFERROR(INDEX('Crafting recipes'!$C$6:$C$1005,MATCH(J367,'Crafting recipes'!$A$6:$A$1005,0)),"MISSING ID")</x:f>
        <x:v>Material refinement</x:v>
      </x:c>
      <x:c r="L367" s="4" t="str">
        <x:f>IFERROR(INDEX('Material routes'!$K$6:$K$1505,MATCH(U367,'Material routes'!$A$6:$A$1505,0)),"MISSING ID")</x:f>
        <x:v>Proposal</x:v>
      </x:c>
      <x:c r="M367" s="4" t="str">
        <x:f>IFERROR(INDEX('Material routes'!$M$6:$M$1505,MATCH(U367,'Material routes'!$A$6:$A$1505,0)),"MISSING ID")</x:f>
        <x:v>Partial proposal</x:v>
      </x:c>
      <x:c r="N367" s="4" t="str">
        <x:f>IF(IFERROR(INDEX('Material routes'!$I$6:$I$1005,MATCH(U367,'Material routes'!$A$6:$A$1005,0)),"MISSING ID")=0,"",IFERROR(INDEX('Material routes'!$I$6:$I$1005,MATCH(U367,'Material routes'!$A$6:$A$1005,0)),"MISSING ID"))</x:f>
      </x:c>
      <x:c r="O367" s="4" t="str">
        <x:f>IFERROR(INDEX('Material routes'!$J$6:$J$1505,MATCH(U367,'Material routes'!$A$6:$A$1505,0)),"MISSING ID")</x:f>
        <x:v>Unspecified</x:v>
      </x:c>
      <x:c r="P367" s="4" t="str">
        <x:f>IF(IFERROR(INDEX('Material routes'!$I$6:$I$1005,MATCH(V367,'Material routes'!$A$6:$A$1005,0)),"MISSING ID")=0,"",IFERROR(INDEX('Material routes'!$I$6:$I$1005,MATCH(V367,'Material routes'!$A$6:$A$1005,0)),"MISSING ID"))</x:f>
      </x:c>
      <x:c r="Q367" s="4" t="str">
        <x:f>IFERROR(INDEX('Material routes'!$J$6:$J$1505,MATCH(V367,'Material routes'!$A$6:$A$1505,0)),"MISSING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routes'!$D$6:$D$1505,MATCH(U367,'Material routes'!$A$6:$A$1505,0)),"MISSING ID")</x:f>
        <x:v>proposal.branch.spring_steel</x:v>
      </x:c>
      <x:c r="T367" s="4" t="str">
        <x:f>IFERROR(INDEX('Material routes'!$D$6:$D$1505,MATCH(V367,'Material routes'!$A$6:$A$1505,0)),"MISSING ID")</x:f>
        <x:v>proposal.wind.truck</x:v>
      </x:c>
      <x:c r="U367" s="4" t="str">
        <x:v>design.review.proposal_wind_truck.in.2</x:v>
      </x:c>
      <x:c r="V367" s="4" t="str">
        <x:v>design.review.proposal_wind_truck.out</x:v>
      </x:c>
    </x:row>
    <x:row r="368" ht="115" customHeight="1">
      <x:c r="A368" s="4" t="str">
        <x:f>IFERROR(INDEX('Material routes'!$E$6:$E$1505,MATCH(U368,'Material routes'!$A$6:$A$1505,0)),"MISSING ID")</x:f>
        <x:v>Lapped bronze bearing blanks</x:v>
      </x:c>
      <x:c r="B368" s="4" t="str">
        <x:f>IFERROR(INDEX('Material routes'!$F$6:$F$1505,MATCH(U368,'Material routes'!$A$6:$A$1505,0)),"MISSING ID")</x:f>
        <x:v>T3</x:v>
      </x:c>
      <x:c r="C368" s="4" t="str">
        <x:f>IFERROR(INDEX('Material routes'!$H$6:$H$1505,MATCH(U368,'Material routes'!$A$6:$A$1505,0)),"MISSING ID")</x:f>
        <x:v>Crafting component</x:v>
      </x:c>
      <x:c r="D368" s="4" t="str">
        <x:f>IFERROR(INDEX('Material routes'!$G$6:$G$1505,MATCH(U368,'Material routes'!$A$6:$A$1505,0)),"MISSING ID")</x:f>
        <x:v>Crafting components</x:v>
      </x:c>
      <x:c r="E368" s="4" t="str">
        <x:f>IFERROR(INDEX('Material routes'!$C$6:$C$1505,MATCH(U368,'Material routes'!$A$6:$A$1505,0)),"MISSING ID")</x:f>
        <x:v>Ingredient candidate</x:v>
      </x:c>
      <x:c r="F368" s="4" t="str">
        <x:f>IFERROR(INDEX('Material routes'!$E$6:$E$1505,MATCH(V368,'Material routes'!$A$6:$A$1505,0)),"MISSING ID")</x:f>
        <x:v>Dirtboard axle / steering assembly</x:v>
      </x:c>
      <x:c r="G368" s="4" t="str">
        <x:f>IFERROR(INDEX('Material routes'!$F$6:$F$1505,MATCH(V368,'Material routes'!$A$6:$A$1505,0)),"MISSING ID")</x:f>
        <x:v>T4</x:v>
      </x:c>
      <x:c r="H368" s="4" t="str">
        <x:f>IFERROR(INDEX('Material routes'!$H$6:$H$1505,MATCH(V368,'Material routes'!$A$6:$A$1505,0)),"MISSING ID")</x:f>
        <x:v>Crafting component</x:v>
      </x:c>
      <x:c r="I368" s="4" t="str">
        <x:f>IFERROR(INDEX('Material routes'!$G$6:$G$1505,MATCH(V368,'Material routes'!$A$6:$A$1505,0)),"MISSING ID")</x:f>
        <x:v>Crafting components</x:v>
      </x:c>
      <x:c r="J368" s="4" t="str">
        <x:f>IFERROR(INDEX('Material routes'!$B$6:$B$1505,MATCH(U368,'Material routes'!$A$6:$A$1505,0)),"MISSING ID")</x:f>
        <x:v>design.review.proposal_wind_truck</x:v>
      </x:c>
      <x:c r="K368" s="4" t="str">
        <x:f>IFERROR(INDEX('Crafting recipes'!$C$6:$C$1005,MATCH(J368,'Crafting recipes'!$A$6:$A$1005,0)),"MISSING ID")</x:f>
        <x:v>Material refinement</x:v>
      </x:c>
      <x:c r="L368" s="4" t="str">
        <x:f>IFERROR(INDEX('Material routes'!$K$6:$K$1505,MATCH(U368,'Material routes'!$A$6:$A$1505,0)),"MISSING ID")</x:f>
        <x:v>Proposal</x:v>
      </x:c>
      <x:c r="M368" s="4" t="str">
        <x:f>IFERROR(INDEX('Material routes'!$M$6:$M$1505,MATCH(U368,'Material routes'!$A$6:$A$1505,0)),"MISSING ID")</x:f>
        <x:v>Partial proposal</x:v>
      </x:c>
      <x:c r="N368" s="4" t="str">
        <x:f>IF(IFERROR(INDEX('Material routes'!$I$6:$I$1005,MATCH(U368,'Material routes'!$A$6:$A$1005,0)),"MISSING ID")=0,"",IFERROR(INDEX('Material routes'!$I$6:$I$1005,MATCH(U368,'Material routes'!$A$6:$A$1005,0)),"MISSING ID"))</x:f>
      </x:c>
      <x:c r="O368" s="4" t="str">
        <x:f>IFERROR(INDEX('Material routes'!$J$6:$J$1505,MATCH(U368,'Material routes'!$A$6:$A$1505,0)),"MISSING ID")</x:f>
        <x:v>Unspecified</x:v>
      </x:c>
      <x:c r="P368" s="4" t="str">
        <x:f>IF(IFERROR(INDEX('Material routes'!$I$6:$I$1005,MATCH(V368,'Material routes'!$A$6:$A$1005,0)),"MISSING ID")=0,"",IFERROR(INDEX('Material routes'!$I$6:$I$1005,MATCH(V368,'Material routes'!$A$6:$A$1005,0)),"MISSING ID"))</x:f>
      </x:c>
      <x:c r="Q368" s="4" t="str">
        <x:f>IFERROR(INDEX('Material routes'!$J$6:$J$1505,MATCH(V368,'Material routes'!$A$6:$A$1505,0)),"MISSING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routes'!$D$6:$D$1505,MATCH(U368,'Material routes'!$A$6:$A$1505,0)),"MISSING ID")</x:f>
        <x:v>proposal.t3.bearing_blank</x:v>
      </x:c>
      <x:c r="T368" s="4" t="str">
        <x:f>IFERROR(INDEX('Material routes'!$D$6:$D$1505,MATCH(V368,'Material routes'!$A$6:$A$1505,0)),"MISSING ID")</x:f>
        <x:v>proposal.wind.truck</x:v>
      </x:c>
      <x:c r="U368" s="4" t="str">
        <x:v>design.review.proposal_wind_truck.in.3</x:v>
      </x:c>
      <x:c r="V368" s="4" t="str">
        <x:v>design.review.proposal_wind_truck.out</x:v>
      </x:c>
    </x:row>
    <x:row r="369" ht="115" customHeight="1">
      <x:c r="A369" s="4" t="str">
        <x:f>IFERROR(INDEX('Material routes'!$E$6:$E$1505,MATCH(U369,'Material routes'!$A$6:$A$1505,0)),"MISSING ID")</x:f>
        <x:v>Steel stock</x:v>
      </x:c>
      <x:c r="B369" s="4" t="str">
        <x:f>IFERROR(INDEX('Material routes'!$F$6:$F$1505,MATCH(U369,'Material routes'!$A$6:$A$1505,0)),"MISSING ID")</x:f>
        <x:v>T2</x:v>
      </x:c>
      <x:c r="C369" s="4" t="str">
        <x:f>IFERROR(INDEX('Material routes'!$H$6:$H$1505,MATCH(U369,'Material routes'!$A$6:$A$1505,0)),"MISSING ID")</x:f>
        <x:v>Processed material</x:v>
      </x:c>
      <x:c r="D369" s="4" t="str">
        <x:f>IFERROR(INDEX('Material routes'!$G$6:$G$1505,MATCH(U369,'Material routes'!$A$6:$A$1505,0)),"MISSING ID")</x:f>
        <x:v>Manufactured stock</x:v>
      </x:c>
      <x:c r="E369" s="4" t="str">
        <x:f>IFERROR(INDEX('Material routes'!$C$6:$C$1505,MATCH(U369,'Material routes'!$A$6:$A$1505,0)),"MISSING ID")</x:f>
        <x:v>Ingredient candidate</x:v>
      </x:c>
      <x:c r="F369" s="4" t="str">
        <x:f>IFERROR(INDEX('Material routes'!$E$6:$E$1505,MATCH(V369,'Material routes'!$A$6:$A$1505,0)),"MISSING ID")</x:f>
        <x:v>Dirtboard axle / steering assembly</x:v>
      </x:c>
      <x:c r="G369" s="4" t="str">
        <x:f>IFERROR(INDEX('Material routes'!$F$6:$F$1505,MATCH(V369,'Material routes'!$A$6:$A$1505,0)),"MISSING ID")</x:f>
        <x:v>T4</x:v>
      </x:c>
      <x:c r="H369" s="4" t="str">
        <x:f>IFERROR(INDEX('Material routes'!$H$6:$H$1505,MATCH(V369,'Material routes'!$A$6:$A$1505,0)),"MISSING ID")</x:f>
        <x:v>Crafting component</x:v>
      </x:c>
      <x:c r="I369" s="4" t="str">
        <x:f>IFERROR(INDEX('Material routes'!$G$6:$G$1505,MATCH(V369,'Material routes'!$A$6:$A$1505,0)),"MISSING ID")</x:f>
        <x:v>Crafting components</x:v>
      </x:c>
      <x:c r="J369" s="4" t="str">
        <x:f>IFERROR(INDEX('Material routes'!$B$6:$B$1505,MATCH(U369,'Material routes'!$A$6:$A$1505,0)),"MISSING ID")</x:f>
        <x:v>design.review.proposal_wind_truck</x:v>
      </x:c>
      <x:c r="K369" s="4" t="str">
        <x:f>IFERROR(INDEX('Crafting recipes'!$C$6:$C$1005,MATCH(J369,'Crafting recipes'!$A$6:$A$1005,0)),"MISSING ID")</x:f>
        <x:v>Material refinement</x:v>
      </x:c>
      <x:c r="L369" s="4" t="str">
        <x:f>IFERROR(INDEX('Material routes'!$K$6:$K$1505,MATCH(U369,'Material routes'!$A$6:$A$1505,0)),"MISSING ID")</x:f>
        <x:v>Proposal</x:v>
      </x:c>
      <x:c r="M369" s="4" t="str">
        <x:f>IFERROR(INDEX('Material routes'!$M$6:$M$1505,MATCH(U369,'Material routes'!$A$6:$A$1505,0)),"MISSING ID")</x:f>
        <x:v>Partial proposal</x:v>
      </x:c>
      <x:c r="N369" s="4" t="str">
        <x:f>IF(IFERROR(INDEX('Material routes'!$I$6:$I$1005,MATCH(U369,'Material routes'!$A$6:$A$1005,0)),"MISSING ID")=0,"",IFERROR(INDEX('Material routes'!$I$6:$I$1005,MATCH(U369,'Material routes'!$A$6:$A$1005,0)),"MISSING ID"))</x:f>
      </x:c>
      <x:c r="O369" s="4" t="str">
        <x:f>IFERROR(INDEX('Material routes'!$J$6:$J$1505,MATCH(U369,'Material routes'!$A$6:$A$1505,0)),"MISSING ID")</x:f>
        <x:v>Unspecified</x:v>
      </x:c>
      <x:c r="P369" s="4" t="str">
        <x:f>IF(IFERROR(INDEX('Material routes'!$I$6:$I$1005,MATCH(V369,'Material routes'!$A$6:$A$1005,0)),"MISSING ID")=0,"",IFERROR(INDEX('Material routes'!$I$6:$I$1005,MATCH(V369,'Material routes'!$A$6:$A$1005,0)),"MISSING ID"))</x:f>
      </x:c>
      <x:c r="Q369" s="4" t="str">
        <x:f>IFERROR(INDEX('Material routes'!$J$6:$J$1505,MATCH(V369,'Material routes'!$A$6:$A$1505,0)),"MISSING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routes'!$D$6:$D$1505,MATCH(U369,'Material routes'!$A$6:$A$1505,0)),"MISSING ID")</x:f>
        <x:v>author.metallurgy.steel_stock</x:v>
      </x:c>
      <x:c r="T369" s="4" t="str">
        <x:f>IFERROR(INDEX('Material routes'!$D$6:$D$1505,MATCH(V369,'Material routes'!$A$6:$A$1505,0)),"MISSING ID")</x:f>
        <x:v>proposal.wind.truck</x:v>
      </x:c>
      <x:c r="U369" s="4" t="str">
        <x:v>design.review.proposal_wind_truck.in.4</x:v>
      </x:c>
      <x:c r="V369" s="4" t="str">
        <x:v>design.review.proposal_wind_truck.out</x:v>
      </x:c>
    </x:row>
    <x:row r="370" ht="115" customHeight="1">
      <x:c r="A370" s="4" t="str">
        <x:f>IFERROR(INDEX('Material routes'!$E$6:$E$1505,MATCH(U370,'Material routes'!$A$6:$A$1505,0)),"MISSING ID")</x:f>
        <x:v>Steel stock</x:v>
      </x:c>
      <x:c r="B370" s="4" t="str">
        <x:f>IFERROR(INDEX('Material routes'!$F$6:$F$1505,MATCH(U370,'Material routes'!$A$6:$A$1505,0)),"MISSING ID")</x:f>
        <x:v>T2</x:v>
      </x:c>
      <x:c r="C370" s="4" t="str">
        <x:f>IFERROR(INDEX('Material routes'!$H$6:$H$1505,MATCH(U370,'Material routes'!$A$6:$A$1505,0)),"MISSING ID")</x:f>
        <x:v>Processed material</x:v>
      </x:c>
      <x:c r="D370" s="4" t="str">
        <x:f>IFERROR(INDEX('Material routes'!$G$6:$G$1505,MATCH(U370,'Material routes'!$A$6:$A$1505,0)),"MISSING ID")</x:f>
        <x:v>Manufactured stock</x:v>
      </x:c>
      <x:c r="E370" s="4" t="str">
        <x:f>IFERROR(INDEX('Material routes'!$C$6:$C$1505,MATCH(U370,'Material routes'!$A$6:$A$1505,0)),"MISSING ID")</x:f>
        <x:v>Ingredient candidate</x:v>
      </x:c>
      <x:c r="F370" s="4" t="str">
        <x:f>IFERROR(INDEX('Material routes'!$E$6:$E$1505,MATCH(V370,'Material routes'!$A$6:$A$1505,0)),"MISSING ID")</x:f>
        <x:v>Legger lashing-anchor set</x:v>
      </x:c>
      <x:c r="G370" s="4" t="str">
        <x:f>IFERROR(INDEX('Material routes'!$F$6:$F$1505,MATCH(V370,'Material routes'!$A$6:$A$1505,0)),"MISSING ID")</x:f>
        <x:v>T3</x:v>
      </x:c>
      <x:c r="H370" s="4" t="str">
        <x:f>IFERROR(INDEX('Material routes'!$H$6:$H$1505,MATCH(V370,'Material routes'!$A$6:$A$1505,0)),"MISSING ID")</x:f>
        <x:v>Crafting component</x:v>
      </x:c>
      <x:c r="I370" s="4" t="str">
        <x:f>IFERROR(INDEX('Material routes'!$G$6:$G$1505,MATCH(V370,'Material routes'!$A$6:$A$1505,0)),"MISSING ID")</x:f>
        <x:v>Crafting components</x:v>
      </x:c>
      <x:c r="J370" s="4" t="str">
        <x:f>IFERROR(INDEX('Material routes'!$B$6:$B$1505,MATCH(U370,'Material routes'!$A$6:$A$1505,0)),"MISSING ID")</x:f>
        <x:v>design.review.proposal_legger_anchors</x:v>
      </x:c>
      <x:c r="K370" s="4" t="str">
        <x:f>IFERROR(INDEX('Crafting recipes'!$C$6:$C$1005,MATCH(J370,'Crafting recipes'!$A$6:$A$1005,0)),"MISSING ID")</x:f>
        <x:v>Material refinement</x:v>
      </x:c>
      <x:c r="L370" s="4" t="str">
        <x:f>IFERROR(INDEX('Material routes'!$K$6:$K$1505,MATCH(U370,'Material routes'!$A$6:$A$1505,0)),"MISSING ID")</x:f>
        <x:v>Proposal</x:v>
      </x:c>
      <x:c r="M370" s="4" t="str">
        <x:f>IFERROR(INDEX('Material routes'!$M$6:$M$1505,MATCH(U370,'Material routes'!$A$6:$A$1505,0)),"MISSING ID")</x:f>
        <x:v>Partial proposal</x:v>
      </x:c>
      <x:c r="N370" s="4" t="str">
        <x:f>IF(IFERROR(INDEX('Material routes'!$I$6:$I$1005,MATCH(U370,'Material routes'!$A$6:$A$1005,0)),"MISSING ID")=0,"",IFERROR(INDEX('Material routes'!$I$6:$I$1005,MATCH(U370,'Material routes'!$A$6:$A$1005,0)),"MISSING ID"))</x:f>
      </x:c>
      <x:c r="O370" s="4" t="str">
        <x:f>IFERROR(INDEX('Material routes'!$J$6:$J$1505,MATCH(U370,'Material routes'!$A$6:$A$1505,0)),"MISSING ID")</x:f>
        <x:v>Unspecified</x:v>
      </x:c>
      <x:c r="P370" s="4" t="str">
        <x:f>IF(IFERROR(INDEX('Material routes'!$I$6:$I$1005,MATCH(V370,'Material routes'!$A$6:$A$1005,0)),"MISSING ID")=0,"",IFERROR(INDEX('Material routes'!$I$6:$I$1005,MATCH(V370,'Material routes'!$A$6:$A$1005,0)),"MISSING ID"))</x:f>
      </x:c>
      <x:c r="Q370" s="4" t="str">
        <x:f>IFERROR(INDEX('Material routes'!$J$6:$J$1505,MATCH(V370,'Material routes'!$A$6:$A$1505,0)),"MISSING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routes'!$D$6:$D$1505,MATCH(U370,'Material routes'!$A$6:$A$1505,0)),"MISSING ID")</x:f>
        <x:v>author.metallurgy.steel_stock</x:v>
      </x:c>
      <x:c r="T370" s="4" t="str">
        <x:f>IFERROR(INDEX('Material routes'!$D$6:$D$1505,MATCH(V370,'Material routes'!$A$6:$A$1505,0)),"MISSING ID")</x:f>
        <x:v>proposal.legger.anchors</x:v>
      </x:c>
      <x:c r="U370" s="4" t="str">
        <x:v>design.review.proposal_legger_anchors.in.1</x:v>
      </x:c>
      <x:c r="V370" s="4" t="str">
        <x:v>design.review.proposal_legger_anchors.out</x:v>
      </x:c>
    </x:row>
    <x:row r="371" ht="115" customHeight="1">
      <x:c r="A371" s="4" t="str">
        <x:f>IFERROR(INDEX('Material routes'!$E$6:$E$1505,MATCH(U371,'Material routes'!$A$6:$A$1505,0)),"MISSING ID")</x:f>
        <x:v>Steel stock</x:v>
      </x:c>
      <x:c r="B371" s="4" t="str">
        <x:f>IFERROR(INDEX('Material routes'!$F$6:$F$1505,MATCH(U371,'Material routes'!$A$6:$A$1505,0)),"MISSING ID")</x:f>
        <x:v>T2</x:v>
      </x:c>
      <x:c r="C371" s="4" t="str">
        <x:f>IFERROR(INDEX('Material routes'!$H$6:$H$1505,MATCH(U371,'Material routes'!$A$6:$A$1505,0)),"MISSING ID")</x:f>
        <x:v>Processed material</x:v>
      </x:c>
      <x:c r="D371" s="4" t="str">
        <x:f>IFERROR(INDEX('Material routes'!$G$6:$G$1505,MATCH(U371,'Material routes'!$A$6:$A$1505,0)),"MISSING ID")</x:f>
        <x:v>Manufactured stock</x:v>
      </x:c>
      <x:c r="E371" s="4" t="str">
        <x:f>IFERROR(INDEX('Material routes'!$C$6:$C$1505,MATCH(U371,'Material routes'!$A$6:$A$1505,0)),"MISSING ID")</x:f>
        <x:v>Ingredient candidate</x:v>
      </x:c>
      <x:c r="F371" s="4" t="str">
        <x:f>IFERROR(INDEX('Material routes'!$E$6:$E$1505,MATCH(V371,'Material routes'!$A$6:$A$1505,0)),"MISSING ID")</x:f>
        <x:v>Legger attachment rail</x:v>
      </x:c>
      <x:c r="G371" s="4" t="str">
        <x:f>IFERROR(INDEX('Material routes'!$F$6:$F$1505,MATCH(V371,'Material routes'!$A$6:$A$1505,0)),"MISSING ID")</x:f>
        <x:v>T3</x:v>
      </x:c>
      <x:c r="H371" s="4" t="str">
        <x:f>IFERROR(INDEX('Material routes'!$H$6:$H$1505,MATCH(V371,'Material routes'!$A$6:$A$1505,0)),"MISSING ID")</x:f>
        <x:v>Crafting component</x:v>
      </x:c>
      <x:c r="I371" s="4" t="str">
        <x:f>IFERROR(INDEX('Material routes'!$G$6:$G$1505,MATCH(V371,'Material routes'!$A$6:$A$1505,0)),"MISSING ID")</x:f>
        <x:v>Crafting components</x:v>
      </x:c>
      <x:c r="J371" s="4" t="str">
        <x:f>IFERROR(INDEX('Material routes'!$B$6:$B$1505,MATCH(U371,'Material routes'!$A$6:$A$1505,0)),"MISSING ID")</x:f>
        <x:v>design.review.proposal_legger_mount_rail</x:v>
      </x:c>
      <x:c r="K371" s="4" t="str">
        <x:f>IFERROR(INDEX('Crafting recipes'!$C$6:$C$1005,MATCH(J371,'Crafting recipes'!$A$6:$A$1005,0)),"MISSING ID")</x:f>
        <x:v>Material refinement</x:v>
      </x:c>
      <x:c r="L371" s="4" t="str">
        <x:f>IFERROR(INDEX('Material routes'!$K$6:$K$1505,MATCH(U371,'Material routes'!$A$6:$A$1505,0)),"MISSING ID")</x:f>
        <x:v>Proposal</x:v>
      </x:c>
      <x:c r="M371" s="4" t="str">
        <x:f>IFERROR(INDEX('Material routes'!$M$6:$M$1505,MATCH(U371,'Material routes'!$A$6:$A$1505,0)),"MISSING ID")</x:f>
        <x:v>Partial proposal</x:v>
      </x:c>
      <x:c r="N371" s="4" t="str">
        <x:f>IF(IFERROR(INDEX('Material routes'!$I$6:$I$1005,MATCH(U371,'Material routes'!$A$6:$A$1005,0)),"MISSING ID")=0,"",IFERROR(INDEX('Material routes'!$I$6:$I$1005,MATCH(U371,'Material routes'!$A$6:$A$1005,0)),"MISSING ID"))</x:f>
      </x:c>
      <x:c r="O371" s="4" t="str">
        <x:f>IFERROR(INDEX('Material routes'!$J$6:$J$1505,MATCH(U371,'Material routes'!$A$6:$A$1505,0)),"MISSING ID")</x:f>
        <x:v>Unspecified</x:v>
      </x:c>
      <x:c r="P371" s="4" t="str">
        <x:f>IF(IFERROR(INDEX('Material routes'!$I$6:$I$1005,MATCH(V371,'Material routes'!$A$6:$A$1005,0)),"MISSING ID")=0,"",IFERROR(INDEX('Material routes'!$I$6:$I$1005,MATCH(V371,'Material routes'!$A$6:$A$1005,0)),"MISSING ID"))</x:f>
      </x:c>
      <x:c r="Q371" s="4" t="str">
        <x:f>IFERROR(INDEX('Material routes'!$J$6:$J$1505,MATCH(V371,'Material routes'!$A$6:$A$1505,0)),"MISSING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routes'!$D$6:$D$1505,MATCH(U371,'Material routes'!$A$6:$A$1505,0)),"MISSING ID")</x:f>
        <x:v>author.metallurgy.steel_stock</x:v>
      </x:c>
      <x:c r="T371" s="4" t="str">
        <x:f>IFERROR(INDEX('Material routes'!$D$6:$D$1505,MATCH(V371,'Material routes'!$A$6:$A$1505,0)),"MISSING ID")</x:f>
        <x:v>proposal.legger.mount_rail</x:v>
      </x:c>
      <x:c r="U371" s="4" t="str">
        <x:v>design.review.proposal_legger_mount_rail.in.1</x:v>
      </x:c>
      <x:c r="V371" s="4" t="str">
        <x:v>design.review.proposal_legger_mount_rail.out</x:v>
      </x:c>
    </x:row>
    <x:row r="372" ht="115" customHeight="1">
      <x:c r="A372" s="4" t="str">
        <x:f>IFERROR(INDEX('Material routes'!$E$6:$E$1505,MATCH(U372,'Material routes'!$A$6:$A$1505,0)),"MISSING ID")</x:f>
        <x:v>Steel stock</x:v>
      </x:c>
      <x:c r="B372" s="4" t="str">
        <x:f>IFERROR(INDEX('Material routes'!$F$6:$F$1505,MATCH(U372,'Material routes'!$A$6:$A$1505,0)),"MISSING ID")</x:f>
        <x:v>T2</x:v>
      </x:c>
      <x:c r="C372" s="4" t="str">
        <x:f>IFERROR(INDEX('Material routes'!$H$6:$H$1505,MATCH(U372,'Material routes'!$A$6:$A$1505,0)),"MISSING ID")</x:f>
        <x:v>Processed material</x:v>
      </x:c>
      <x:c r="D372" s="4" t="str">
        <x:f>IFERROR(INDEX('Material routes'!$G$6:$G$1505,MATCH(U372,'Material routes'!$A$6:$A$1505,0)),"MISSING ID")</x:f>
        <x:v>Manufactured stock</x:v>
      </x:c>
      <x:c r="E372" s="4" t="str">
        <x:f>IFERROR(INDEX('Material routes'!$C$6:$C$1505,MATCH(U372,'Material routes'!$A$6:$A$1505,0)),"MISSING ID")</x:f>
        <x:v>Ingredient candidate</x:v>
      </x:c>
      <x:c r="F372" s="4" t="str">
        <x:f>IFERROR(INDEX('Material routes'!$E$6:$E$1505,MATCH(V372,'Material routes'!$A$6:$A$1505,0)),"MISSING ID")</x:f>
        <x:v>Legger long-load clamp</x:v>
      </x:c>
      <x:c r="G372" s="4" t="str">
        <x:f>IFERROR(INDEX('Material routes'!$F$6:$F$1505,MATCH(V372,'Material routes'!$A$6:$A$1505,0)),"MISSING ID")</x:f>
        <x:v>T3</x:v>
      </x:c>
      <x:c r="H372" s="4" t="str">
        <x:f>IFERROR(INDEX('Material routes'!$H$6:$H$1505,MATCH(V372,'Material routes'!$A$6:$A$1505,0)),"MISSING ID")</x:f>
        <x:v>Crafting component</x:v>
      </x:c>
      <x:c r="I372" s="4" t="str">
        <x:f>IFERROR(INDEX('Material routes'!$G$6:$G$1505,MATCH(V372,'Material routes'!$A$6:$A$1505,0)),"MISSING ID")</x:f>
        <x:v>Crafting components</x:v>
      </x:c>
      <x:c r="J372" s="4" t="str">
        <x:f>IFERROR(INDEX('Material routes'!$B$6:$B$1505,MATCH(U372,'Material routes'!$A$6:$A$1505,0)),"MISSING ID")</x:f>
        <x:v>design.review.proposal_legger_long_load_clamp</x:v>
      </x:c>
      <x:c r="K372" s="4" t="str">
        <x:f>IFERROR(INDEX('Crafting recipes'!$C$6:$C$1005,MATCH(J372,'Crafting recipes'!$A$6:$A$1005,0)),"MISSING ID")</x:f>
        <x:v>Material refinement</x:v>
      </x:c>
      <x:c r="L372" s="4" t="str">
        <x:f>IFERROR(INDEX('Material routes'!$K$6:$K$1505,MATCH(U372,'Material routes'!$A$6:$A$1505,0)),"MISSING ID")</x:f>
        <x:v>Proposal</x:v>
      </x:c>
      <x:c r="M372" s="4" t="str">
        <x:f>IFERROR(INDEX('Material routes'!$M$6:$M$1505,MATCH(U372,'Material routes'!$A$6:$A$1505,0)),"MISSING ID")</x:f>
        <x:v>Partial proposal</x:v>
      </x:c>
      <x:c r="N372" s="4" t="str">
        <x:f>IF(IFERROR(INDEX('Material routes'!$I$6:$I$1005,MATCH(U372,'Material routes'!$A$6:$A$1005,0)),"MISSING ID")=0,"",IFERROR(INDEX('Material routes'!$I$6:$I$1005,MATCH(U372,'Material routes'!$A$6:$A$1005,0)),"MISSING ID"))</x:f>
      </x:c>
      <x:c r="O372" s="4" t="str">
        <x:f>IFERROR(INDEX('Material routes'!$J$6:$J$1505,MATCH(U372,'Material routes'!$A$6:$A$1505,0)),"MISSING ID")</x:f>
        <x:v>Unspecified</x:v>
      </x:c>
      <x:c r="P372" s="4" t="str">
        <x:f>IF(IFERROR(INDEX('Material routes'!$I$6:$I$1005,MATCH(V372,'Material routes'!$A$6:$A$1005,0)),"MISSING ID")=0,"",IFERROR(INDEX('Material routes'!$I$6:$I$1005,MATCH(V372,'Material routes'!$A$6:$A$1005,0)),"MISSING ID"))</x:f>
      </x:c>
      <x:c r="Q372" s="4" t="str">
        <x:f>IFERROR(INDEX('Material routes'!$J$6:$J$1505,MATCH(V372,'Material routes'!$A$6:$A$1505,0)),"MISSING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routes'!$D$6:$D$1505,MATCH(U372,'Material routes'!$A$6:$A$1505,0)),"MISSING ID")</x:f>
        <x:v>author.metallurgy.steel_stock</x:v>
      </x:c>
      <x:c r="T372" s="4" t="str">
        <x:f>IFERROR(INDEX('Material routes'!$D$6:$D$1505,MATCH(V372,'Material routes'!$A$6:$A$1505,0)),"MISSING ID")</x:f>
        <x:v>proposal.legger.long_load_clamp</x:v>
      </x:c>
      <x:c r="U372" s="4" t="str">
        <x:v>design.review.proposal_legger_long_load_clamp.in.1</x:v>
      </x:c>
      <x:c r="V372" s="4" t="str">
        <x:v>design.review.proposal_legger_long_load_clamp.out</x:v>
      </x:c>
    </x:row>
    <x:row r="373" ht="115" customHeight="1">
      <x:c r="A373" s="4" t="str">
        <x:f>IFERROR(INDEX('Material routes'!$E$6:$E$1505,MATCH(U373,'Material routes'!$A$6:$A$1505,0)),"MISSING ID")</x:f>
        <x:v>Steel stock</x:v>
      </x:c>
      <x:c r="B373" s="4" t="str">
        <x:f>IFERROR(INDEX('Material routes'!$F$6:$F$1505,MATCH(U373,'Material routes'!$A$6:$A$1505,0)),"MISSING ID")</x:f>
        <x:v>T2</x:v>
      </x:c>
      <x:c r="C373" s="4" t="str">
        <x:f>IFERROR(INDEX('Material routes'!$H$6:$H$1505,MATCH(U373,'Material routes'!$A$6:$A$1505,0)),"MISSING ID")</x:f>
        <x:v>Processed material</x:v>
      </x:c>
      <x:c r="D373" s="4" t="str">
        <x:f>IFERROR(INDEX('Material routes'!$G$6:$G$1505,MATCH(U373,'Material routes'!$A$6:$A$1505,0)),"MISSING ID")</x:f>
        <x:v>Manufactured stock</x:v>
      </x:c>
      <x:c r="E373" s="4" t="str">
        <x:f>IFERROR(INDEX('Material routes'!$C$6:$C$1505,MATCH(U373,'Material routes'!$A$6:$A$1505,0)),"MISSING ID")</x:f>
        <x:v>Ingredient candidate</x:v>
      </x:c>
      <x:c r="F373" s="4" t="str">
        <x:f>IFERROR(INDEX('Material routes'!$E$6:$E$1505,MATCH(V373,'Material routes'!$A$6:$A$1505,0)),"MISSING ID")</x:f>
        <x:v>Chassis hinge-mount plate</x:v>
      </x:c>
      <x:c r="G373" s="4" t="str">
        <x:f>IFERROR(INDEX('Material routes'!$F$6:$F$1505,MATCH(V373,'Material routes'!$A$6:$A$1505,0)),"MISSING ID")</x:f>
        <x:v>T3</x:v>
      </x:c>
      <x:c r="H373" s="4" t="str">
        <x:f>IFERROR(INDEX('Material routes'!$H$6:$H$1505,MATCH(V373,'Material routes'!$A$6:$A$1505,0)),"MISSING ID")</x:f>
        <x:v>Crafting component</x:v>
      </x:c>
      <x:c r="I373" s="4" t="str">
        <x:f>IFERROR(INDEX('Material routes'!$G$6:$G$1505,MATCH(V373,'Material routes'!$A$6:$A$1505,0)),"MISSING ID")</x:f>
        <x:v>Crafting components</x:v>
      </x:c>
      <x:c r="J373" s="4" t="str">
        <x:f>IFERROR(INDEX('Material routes'!$B$6:$B$1505,MATCH(U373,'Material routes'!$A$6:$A$1505,0)),"MISSING ID")</x:f>
        <x:v>design.review.proposal_legger_hinge_plate</x:v>
      </x:c>
      <x:c r="K373" s="4" t="str">
        <x:f>IFERROR(INDEX('Crafting recipes'!$C$6:$C$1005,MATCH(J373,'Crafting recipes'!$A$6:$A$1005,0)),"MISSING ID")</x:f>
        <x:v>Material refinement</x:v>
      </x:c>
      <x:c r="L373" s="4" t="str">
        <x:f>IFERROR(INDEX('Material routes'!$K$6:$K$1505,MATCH(U373,'Material routes'!$A$6:$A$1505,0)),"MISSING ID")</x:f>
        <x:v>Proposal</x:v>
      </x:c>
      <x:c r="M373" s="4" t="str">
        <x:f>IFERROR(INDEX('Material routes'!$M$6:$M$1505,MATCH(U373,'Material routes'!$A$6:$A$1505,0)),"MISSING ID")</x:f>
        <x:v>Partial proposal</x:v>
      </x:c>
      <x:c r="N373" s="4" t="str">
        <x:f>IF(IFERROR(INDEX('Material routes'!$I$6:$I$1005,MATCH(U373,'Material routes'!$A$6:$A$1005,0)),"MISSING ID")=0,"",IFERROR(INDEX('Material routes'!$I$6:$I$1005,MATCH(U373,'Material routes'!$A$6:$A$1005,0)),"MISSING ID"))</x:f>
      </x:c>
      <x:c r="O373" s="4" t="str">
        <x:f>IFERROR(INDEX('Material routes'!$J$6:$J$1505,MATCH(U373,'Material routes'!$A$6:$A$1505,0)),"MISSING ID")</x:f>
        <x:v>Unspecified</x:v>
      </x:c>
      <x:c r="P373" s="4" t="str">
        <x:f>IF(IFERROR(INDEX('Material routes'!$I$6:$I$1005,MATCH(V373,'Material routes'!$A$6:$A$1005,0)),"MISSING ID")=0,"",IFERROR(INDEX('Material routes'!$I$6:$I$1005,MATCH(V373,'Material routes'!$A$6:$A$1005,0)),"MISSING ID"))</x:f>
      </x:c>
      <x:c r="Q373" s="4" t="str">
        <x:f>IFERROR(INDEX('Material routes'!$J$6:$J$1505,MATCH(V373,'Material routes'!$A$6:$A$1505,0)),"MISSING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routes'!$D$6:$D$1505,MATCH(U373,'Material routes'!$A$6:$A$1505,0)),"MISSING ID")</x:f>
        <x:v>author.metallurgy.steel_stock</x:v>
      </x:c>
      <x:c r="T373" s="4" t="str">
        <x:f>IFERROR(INDEX('Material routes'!$D$6:$D$1505,MATCH(V373,'Material routes'!$A$6:$A$1505,0)),"MISSING ID")</x:f>
        <x:v>proposal.legger.hinge_plate</x:v>
      </x:c>
      <x:c r="U373" s="4" t="str">
        <x:v>design.review.proposal_legger_hinge_plate.in.1</x:v>
      </x:c>
      <x:c r="V373" s="4" t="str">
        <x:v>design.review.proposal_legger_hinge_plate.out</x:v>
      </x:c>
    </x:row>
    <x:row r="374" ht="115" customHeight="1">
      <x:c r="A374" s="4" t="str">
        <x:f>IFERROR(INDEX('Material routes'!$E$6:$E$1505,MATCH(U374,'Material routes'!$A$6:$A$1505,0)),"MISSING ID")</x:f>
        <x:v>Steel stock</x:v>
      </x:c>
      <x:c r="B374" s="4" t="str">
        <x:f>IFERROR(INDEX('Material routes'!$F$6:$F$1505,MATCH(U374,'Material routes'!$A$6:$A$1505,0)),"MISSING ID")</x:f>
        <x:v>T2</x:v>
      </x:c>
      <x:c r="C374" s="4" t="str">
        <x:f>IFERROR(INDEX('Material routes'!$H$6:$H$1505,MATCH(U374,'Material routes'!$A$6:$A$1505,0)),"MISSING ID")</x:f>
        <x:v>Processed material</x:v>
      </x:c>
      <x:c r="D374" s="4" t="str">
        <x:f>IFERROR(INDEX('Material routes'!$G$6:$G$1505,MATCH(U374,'Material routes'!$A$6:$A$1505,0)),"MISSING ID")</x:f>
        <x:v>Manufactured stock</x:v>
      </x:c>
      <x:c r="E374" s="4" t="str">
        <x:f>IFERROR(INDEX('Material routes'!$C$6:$C$1505,MATCH(U374,'Material routes'!$A$6:$A$1505,0)),"MISSING ID")</x:f>
        <x:v>Ingredient candidate</x:v>
      </x:c>
      <x:c r="F374" s="4" t="str">
        <x:f>IFERROR(INDEX('Material routes'!$E$6:$E$1505,MATCH(V374,'Material routes'!$A$6:$A$1505,0)),"MISSING ID")</x:f>
        <x:v>Sacrificial attachment mount</x:v>
      </x:c>
      <x:c r="G374" s="4" t="str">
        <x:f>IFERROR(INDEX('Material routes'!$F$6:$F$1505,MATCH(V374,'Material routes'!$A$6:$A$1505,0)),"MISSING ID")</x:f>
        <x:v>T3</x:v>
      </x:c>
      <x:c r="H374" s="4" t="str">
        <x:f>IFERROR(INDEX('Material routes'!$H$6:$H$1505,MATCH(V374,'Material routes'!$A$6:$A$1505,0)),"MISSING ID")</x:f>
        <x:v>Crafting component</x:v>
      </x:c>
      <x:c r="I374" s="4" t="str">
        <x:f>IFERROR(INDEX('Material routes'!$G$6:$G$1505,MATCH(V374,'Material routes'!$A$6:$A$1505,0)),"MISSING ID")</x:f>
        <x:v>Crafting components</x:v>
      </x:c>
      <x:c r="J374" s="4" t="str">
        <x:f>IFERROR(INDEX('Material routes'!$B$6:$B$1505,MATCH(U374,'Material routes'!$A$6:$A$1505,0)),"MISSING ID")</x:f>
        <x:v>design.review.proposal_legger_crush_mount</x:v>
      </x:c>
      <x:c r="K374" s="4" t="str">
        <x:f>IFERROR(INDEX('Crafting recipes'!$C$6:$C$1005,MATCH(J374,'Crafting recipes'!$A$6:$A$1005,0)),"MISSING ID")</x:f>
        <x:v>Material refinement</x:v>
      </x:c>
      <x:c r="L374" s="4" t="str">
        <x:f>IFERROR(INDEX('Material routes'!$K$6:$K$1505,MATCH(U374,'Material routes'!$A$6:$A$1505,0)),"MISSING ID")</x:f>
        <x:v>Proposal</x:v>
      </x:c>
      <x:c r="M374" s="4" t="str">
        <x:f>IFERROR(INDEX('Material routes'!$M$6:$M$1505,MATCH(U374,'Material routes'!$A$6:$A$1505,0)),"MISSING ID")</x:f>
        <x:v>Partial proposal</x:v>
      </x:c>
      <x:c r="N374" s="4" t="str">
        <x:f>IF(IFERROR(INDEX('Material routes'!$I$6:$I$1005,MATCH(U374,'Material routes'!$A$6:$A$1005,0)),"MISSING ID")=0,"",IFERROR(INDEX('Material routes'!$I$6:$I$1005,MATCH(U374,'Material routes'!$A$6:$A$1005,0)),"MISSING ID"))</x:f>
      </x:c>
      <x:c r="O374" s="4" t="str">
        <x:f>IFERROR(INDEX('Material routes'!$J$6:$J$1505,MATCH(U374,'Material routes'!$A$6:$A$1505,0)),"MISSING ID")</x:f>
        <x:v>Unspecified</x:v>
      </x:c>
      <x:c r="P374" s="4" t="str">
        <x:f>IF(IFERROR(INDEX('Material routes'!$I$6:$I$1005,MATCH(V374,'Material routes'!$A$6:$A$1005,0)),"MISSING ID")=0,"",IFERROR(INDEX('Material routes'!$I$6:$I$1005,MATCH(V374,'Material routes'!$A$6:$A$1005,0)),"MISSING ID"))</x:f>
      </x:c>
      <x:c r="Q374" s="4" t="str">
        <x:f>IFERROR(INDEX('Material routes'!$J$6:$J$1505,MATCH(V374,'Material routes'!$A$6:$A$1505,0)),"MISSING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routes'!$D$6:$D$1505,MATCH(U374,'Material routes'!$A$6:$A$1505,0)),"MISSING ID")</x:f>
        <x:v>author.metallurgy.steel_stock</x:v>
      </x:c>
      <x:c r="T374" s="4" t="str">
        <x:f>IFERROR(INDEX('Material routes'!$D$6:$D$1505,MATCH(V374,'Material routes'!$A$6:$A$1505,0)),"MISSING ID")</x:f>
        <x:v>proposal.legger.crush_mount</x:v>
      </x:c>
      <x:c r="U374" s="4" t="str">
        <x:v>design.review.proposal_legger_crush_mount.in.1</x:v>
      </x:c>
      <x:c r="V374" s="4" t="str">
        <x:v>design.review.proposal_legger_crush_mount.out</x:v>
      </x:c>
    </x:row>
    <x:row r="375" ht="115" customHeight="1">
      <x:c r="A375" s="4" t="str">
        <x:f>IFERROR(INDEX('Material routes'!$E$6:$E$1505,MATCH(U375,'Material routes'!$A$6:$A$1505,0)),"MISSING ID")</x:f>
        <x:v>Worked iron stock</x:v>
      </x:c>
      <x:c r="B375" s="4" t="str">
        <x:f>IFERROR(INDEX('Material routes'!$F$6:$F$1505,MATCH(U375,'Material routes'!$A$6:$A$1505,0)),"MISSING ID")</x:f>
        <x:v>T2</x:v>
      </x:c>
      <x:c r="C375" s="4" t="str">
        <x:f>IFERROR(INDEX('Material routes'!$H$6:$H$1505,MATCH(U375,'Material routes'!$A$6:$A$1505,0)),"MISSING ID")</x:f>
        <x:v>Processed material</x:v>
      </x:c>
      <x:c r="D375" s="4" t="str">
        <x:f>IFERROR(INDEX('Material routes'!$G$6:$G$1505,MATCH(U375,'Material routes'!$A$6:$A$1505,0)),"MISSING ID")</x:f>
        <x:v>Manufactured stock</x:v>
      </x:c>
      <x:c r="E375" s="4" t="str">
        <x:f>IFERROR(INDEX('Material routes'!$C$6:$C$1505,MATCH(U375,'Material routes'!$A$6:$A$1505,0)),"MISSING ID")</x:f>
        <x:v>Ingredient candidate</x:v>
      </x:c>
      <x:c r="F375" s="4" t="str">
        <x:f>IFERROR(INDEX('Material routes'!$E$6:$E$1505,MATCH(V375,'Material routes'!$A$6:$A$1505,0)),"MISSING ID")</x:f>
        <x:v>Iron chassis replacement rib</x:v>
      </x:c>
      <x:c r="G375" s="4" t="str">
        <x:f>IFERROR(INDEX('Material routes'!$F$6:$F$1505,MATCH(V375,'Material routes'!$A$6:$A$1505,0)),"MISSING ID")</x:f>
        <x:v>T3</x:v>
      </x:c>
      <x:c r="H375" s="4" t="str">
        <x:f>IFERROR(INDEX('Material routes'!$H$6:$H$1505,MATCH(V375,'Material routes'!$A$6:$A$1505,0)),"MISSING ID")</x:f>
        <x:v>Crafting component</x:v>
      </x:c>
      <x:c r="I375" s="4" t="str">
        <x:f>IFERROR(INDEX('Material routes'!$G$6:$G$1505,MATCH(V375,'Material routes'!$A$6:$A$1505,0)),"MISSING ID")</x:f>
        <x:v>Crafting components</x:v>
      </x:c>
      <x:c r="J375" s="4" t="str">
        <x:f>IFERROR(INDEX('Material routes'!$B$6:$B$1505,MATCH(U375,'Material routes'!$A$6:$A$1505,0)),"MISSING ID")</x:f>
        <x:v>design.review.proposal_legger_iron_rib</x:v>
      </x:c>
      <x:c r="K375" s="4" t="str">
        <x:f>IFERROR(INDEX('Crafting recipes'!$C$6:$C$1005,MATCH(J375,'Crafting recipes'!$A$6:$A$1005,0)),"MISSING ID")</x:f>
        <x:v>Material refinement</x:v>
      </x:c>
      <x:c r="L375" s="4" t="str">
        <x:f>IFERROR(INDEX('Material routes'!$K$6:$K$1505,MATCH(U375,'Material routes'!$A$6:$A$1505,0)),"MISSING ID")</x:f>
        <x:v>Proposal</x:v>
      </x:c>
      <x:c r="M375" s="4" t="str">
        <x:f>IFERROR(INDEX('Material routes'!$M$6:$M$1505,MATCH(U375,'Material routes'!$A$6:$A$1505,0)),"MISSING ID")</x:f>
        <x:v>Partial proposal</x:v>
      </x:c>
      <x:c r="N375" s="4" t="str">
        <x:f>IF(IFERROR(INDEX('Material routes'!$I$6:$I$1005,MATCH(U375,'Material routes'!$A$6:$A$1005,0)),"MISSING ID")=0,"",IFERROR(INDEX('Material routes'!$I$6:$I$1005,MATCH(U375,'Material routes'!$A$6:$A$1005,0)),"MISSING ID"))</x:f>
      </x:c>
      <x:c r="O375" s="4" t="str">
        <x:f>IFERROR(INDEX('Material routes'!$J$6:$J$1505,MATCH(U375,'Material routes'!$A$6:$A$1505,0)),"MISSING ID")</x:f>
        <x:v>Unspecified</x:v>
      </x:c>
      <x:c r="P375" s="4" t="str">
        <x:f>IF(IFERROR(INDEX('Material routes'!$I$6:$I$1005,MATCH(V375,'Material routes'!$A$6:$A$1005,0)),"MISSING ID")=0,"",IFERROR(INDEX('Material routes'!$I$6:$I$1005,MATCH(V375,'Material routes'!$A$6:$A$1005,0)),"MISSING ID"))</x:f>
      </x:c>
      <x:c r="Q375" s="4" t="str">
        <x:f>IFERROR(INDEX('Material routes'!$J$6:$J$1505,MATCH(V375,'Material routes'!$A$6:$A$1505,0)),"MISSING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routes'!$D$6:$D$1505,MATCH(U375,'Material routes'!$A$6:$A$1505,0)),"MISSING ID")</x:f>
        <x:v>proposal.natural.iron_stock</x:v>
      </x:c>
      <x:c r="T375" s="4" t="str">
        <x:f>IFERROR(INDEX('Material routes'!$D$6:$D$1505,MATCH(V375,'Material routes'!$A$6:$A$1505,0)),"MISSING ID")</x:f>
        <x:v>proposal.legger.iron_rib</x:v>
      </x:c>
      <x:c r="U375" s="4" t="str">
        <x:v>design.review.proposal_legger_iron_rib.in.1</x:v>
      </x:c>
      <x:c r="V375" s="4" t="str">
        <x:v>design.review.proposal_legger_iron_rib.out</x:v>
      </x:c>
    </x:row>
    <x:row r="376" ht="115" customHeight="1">
      <x:c r="A376" s="4" t="str">
        <x:f>IFERROR(INDEX('Material routes'!$E$6:$E$1505,MATCH(U376,'Material routes'!$A$6:$A$1505,0)),"MISSING ID")</x:f>
        <x:v>Worked iron stock</x:v>
      </x:c>
      <x:c r="B376" s="4" t="str">
        <x:f>IFERROR(INDEX('Material routes'!$F$6:$F$1505,MATCH(U376,'Material routes'!$A$6:$A$1505,0)),"MISSING ID")</x:f>
        <x:v>T2</x:v>
      </x:c>
      <x:c r="C376" s="4" t="str">
        <x:f>IFERROR(INDEX('Material routes'!$H$6:$H$1505,MATCH(U376,'Material routes'!$A$6:$A$1505,0)),"MISSING ID")</x:f>
        <x:v>Processed material</x:v>
      </x:c>
      <x:c r="D376" s="4" t="str">
        <x:f>IFERROR(INDEX('Material routes'!$G$6:$G$1505,MATCH(U376,'Material routes'!$A$6:$A$1505,0)),"MISSING ID")</x:f>
        <x:v>Manufactured stock</x:v>
      </x:c>
      <x:c r="E376" s="4" t="str">
        <x:f>IFERROR(INDEX('Material routes'!$C$6:$C$1505,MATCH(U376,'Material routes'!$A$6:$A$1505,0)),"MISSING ID")</x:f>
        <x:v>Ingredient candidate</x:v>
      </x:c>
      <x:c r="F376" s="4" t="str">
        <x:f>IFERROR(INDEX('Material routes'!$E$6:$E$1505,MATCH(V376,'Material routes'!$A$6:$A$1505,0)),"MISSING ID")</x:f>
        <x:v>Chassis crossbrace</x:v>
      </x:c>
      <x:c r="G376" s="4" t="str">
        <x:f>IFERROR(INDEX('Material routes'!$F$6:$F$1505,MATCH(V376,'Material routes'!$A$6:$A$1505,0)),"MISSING ID")</x:f>
        <x:v>T3</x:v>
      </x:c>
      <x:c r="H376" s="4" t="str">
        <x:f>IFERROR(INDEX('Material routes'!$H$6:$H$1505,MATCH(V376,'Material routes'!$A$6:$A$1505,0)),"MISSING ID")</x:f>
        <x:v>Crafting component</x:v>
      </x:c>
      <x:c r="I376" s="4" t="str">
        <x:f>IFERROR(INDEX('Material routes'!$G$6:$G$1505,MATCH(V376,'Material routes'!$A$6:$A$1505,0)),"MISSING ID")</x:f>
        <x:v>Crafting components</x:v>
      </x:c>
      <x:c r="J376" s="4" t="str">
        <x:f>IFERROR(INDEX('Material routes'!$B$6:$B$1505,MATCH(U376,'Material routes'!$A$6:$A$1505,0)),"MISSING ID")</x:f>
        <x:v>design.review.proposal_legger_crossbrace</x:v>
      </x:c>
      <x:c r="K376" s="4" t="str">
        <x:f>IFERROR(INDEX('Crafting recipes'!$C$6:$C$1005,MATCH(J376,'Crafting recipes'!$A$6:$A$1005,0)),"MISSING ID")</x:f>
        <x:v>Material refinement</x:v>
      </x:c>
      <x:c r="L376" s="4" t="str">
        <x:f>IFERROR(INDEX('Material routes'!$K$6:$K$1505,MATCH(U376,'Material routes'!$A$6:$A$1505,0)),"MISSING ID")</x:f>
        <x:v>Proposal</x:v>
      </x:c>
      <x:c r="M376" s="4" t="str">
        <x:f>IFERROR(INDEX('Material routes'!$M$6:$M$1505,MATCH(U376,'Material routes'!$A$6:$A$1505,0)),"MISSING ID")</x:f>
        <x:v>Partial proposal</x:v>
      </x:c>
      <x:c r="N376" s="4" t="str">
        <x:f>IF(IFERROR(INDEX('Material routes'!$I$6:$I$1005,MATCH(U376,'Material routes'!$A$6:$A$1005,0)),"MISSING ID")=0,"",IFERROR(INDEX('Material routes'!$I$6:$I$1005,MATCH(U376,'Material routes'!$A$6:$A$1005,0)),"MISSING ID"))</x:f>
      </x:c>
      <x:c r="O376" s="4" t="str">
        <x:f>IFERROR(INDEX('Material routes'!$J$6:$J$1505,MATCH(U376,'Material routes'!$A$6:$A$1505,0)),"MISSING ID")</x:f>
        <x:v>Unspecified</x:v>
      </x:c>
      <x:c r="P376" s="4" t="str">
        <x:f>IF(IFERROR(INDEX('Material routes'!$I$6:$I$1005,MATCH(V376,'Material routes'!$A$6:$A$1005,0)),"MISSING ID")=0,"",IFERROR(INDEX('Material routes'!$I$6:$I$1005,MATCH(V376,'Material routes'!$A$6:$A$1005,0)),"MISSING ID"))</x:f>
      </x:c>
      <x:c r="Q376" s="4" t="str">
        <x:f>IFERROR(INDEX('Material routes'!$J$6:$J$1505,MATCH(V376,'Material routes'!$A$6:$A$1505,0)),"MISSING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routes'!$D$6:$D$1505,MATCH(U376,'Material routes'!$A$6:$A$1505,0)),"MISSING ID")</x:f>
        <x:v>proposal.natural.iron_stock</x:v>
      </x:c>
      <x:c r="T376" s="4" t="str">
        <x:f>IFERROR(INDEX('Material routes'!$D$6:$D$1505,MATCH(V376,'Material routes'!$A$6:$A$1505,0)),"MISSING ID")</x:f>
        <x:v>proposal.legger.crossbrace</x:v>
      </x:c>
      <x:c r="U376" s="4" t="str">
        <x:v>design.review.proposal_legger_crossbrace.in.1</x:v>
      </x:c>
      <x:c r="V376" s="4" t="str">
        <x:v>design.review.proposal_legger_crossbrace.out</x:v>
      </x:c>
    </x:row>
    <x:row r="377" ht="115" customHeight="1">
      <x:c r="A377" s="4" t="str">
        <x:f>IFERROR(INDEX('Material routes'!$E$6:$E$1505,MATCH(U377,'Material routes'!$A$6:$A$1505,0)),"MISSING ID")</x:f>
        <x:v>Worked iron stock</x:v>
      </x:c>
      <x:c r="B377" s="4" t="str">
        <x:f>IFERROR(INDEX('Material routes'!$F$6:$F$1505,MATCH(U377,'Material routes'!$A$6:$A$1505,0)),"MISSING ID")</x:f>
        <x:v>T2</x:v>
      </x:c>
      <x:c r="C377" s="4" t="str">
        <x:f>IFERROR(INDEX('Material routes'!$H$6:$H$1505,MATCH(U377,'Material routes'!$A$6:$A$1505,0)),"MISSING ID")</x:f>
        <x:v>Processed material</x:v>
      </x:c>
      <x:c r="D377" s="4" t="str">
        <x:f>IFERROR(INDEX('Material routes'!$G$6:$G$1505,MATCH(U377,'Material routes'!$A$6:$A$1505,0)),"MISSING ID")</x:f>
        <x:v>Manufactured stock</x:v>
      </x:c>
      <x:c r="E377" s="4" t="str">
        <x:f>IFERROR(INDEX('Material routes'!$C$6:$C$1505,MATCH(U377,'Material routes'!$A$6:$A$1505,0)),"MISSING ID")</x:f>
        <x:v>Ingredient candidate</x:v>
      </x:c>
      <x:c r="F377" s="4" t="str">
        <x:f>IFERROR(INDEX('Material routes'!$E$6:$E$1505,MATCH(V377,'Material routes'!$A$6:$A$1505,0)),"MISSING ID")</x:f>
        <x:v>Replaceable foot contact plate</x:v>
      </x:c>
      <x:c r="G377" s="4" t="str">
        <x:f>IFERROR(INDEX('Material routes'!$F$6:$F$1505,MATCH(V377,'Material routes'!$A$6:$A$1505,0)),"MISSING ID")</x:f>
        <x:v>T3</x:v>
      </x:c>
      <x:c r="H377" s="4" t="str">
        <x:f>IFERROR(INDEX('Material routes'!$H$6:$H$1505,MATCH(V377,'Material routes'!$A$6:$A$1505,0)),"MISSING ID")</x:f>
        <x:v>Crafting component</x:v>
      </x:c>
      <x:c r="I377" s="4" t="str">
        <x:f>IFERROR(INDEX('Material routes'!$G$6:$G$1505,MATCH(V377,'Material routes'!$A$6:$A$1505,0)),"MISSING ID")</x:f>
        <x:v>Crafting components</x:v>
      </x:c>
      <x:c r="J377" s="4" t="str">
        <x:f>IFERROR(INDEX('Material routes'!$B$6:$B$1505,MATCH(U377,'Material routes'!$A$6:$A$1505,0)),"MISSING ID")</x:f>
        <x:v>design.review.proposal_legger_foot_plate</x:v>
      </x:c>
      <x:c r="K377" s="4" t="str">
        <x:f>IFERROR(INDEX('Crafting recipes'!$C$6:$C$1005,MATCH(J377,'Crafting recipes'!$A$6:$A$1005,0)),"MISSING ID")</x:f>
        <x:v>Material refinement</x:v>
      </x:c>
      <x:c r="L377" s="4" t="str">
        <x:f>IFERROR(INDEX('Material routes'!$K$6:$K$1505,MATCH(U377,'Material routes'!$A$6:$A$1505,0)),"MISSING ID")</x:f>
        <x:v>Proposal</x:v>
      </x:c>
      <x:c r="M377" s="4" t="str">
        <x:f>IFERROR(INDEX('Material routes'!$M$6:$M$1505,MATCH(U377,'Material routes'!$A$6:$A$1505,0)),"MISSING ID")</x:f>
        <x:v>Partial proposal</x:v>
      </x:c>
      <x:c r="N377" s="4" t="str">
        <x:f>IF(IFERROR(INDEX('Material routes'!$I$6:$I$1005,MATCH(U377,'Material routes'!$A$6:$A$1005,0)),"MISSING ID")=0,"",IFERROR(INDEX('Material routes'!$I$6:$I$1005,MATCH(U377,'Material routes'!$A$6:$A$1005,0)),"MISSING ID"))</x:f>
      </x:c>
      <x:c r="O377" s="4" t="str">
        <x:f>IFERROR(INDEX('Material routes'!$J$6:$J$1505,MATCH(U377,'Material routes'!$A$6:$A$1505,0)),"MISSING ID")</x:f>
        <x:v>Unspecified</x:v>
      </x:c>
      <x:c r="P377" s="4" t="str">
        <x:f>IF(IFERROR(INDEX('Material routes'!$I$6:$I$1005,MATCH(V377,'Material routes'!$A$6:$A$1005,0)),"MISSING ID")=0,"",IFERROR(INDEX('Material routes'!$I$6:$I$1005,MATCH(V377,'Material routes'!$A$6:$A$1005,0)),"MISSING ID"))</x:f>
      </x:c>
      <x:c r="Q377" s="4" t="str">
        <x:f>IFERROR(INDEX('Material routes'!$J$6:$J$1505,MATCH(V377,'Material routes'!$A$6:$A$1505,0)),"MISSING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routes'!$D$6:$D$1505,MATCH(U377,'Material routes'!$A$6:$A$1505,0)),"MISSING ID")</x:f>
        <x:v>proposal.natural.iron_stock</x:v>
      </x:c>
      <x:c r="T377" s="4" t="str">
        <x:f>IFERROR(INDEX('Material routes'!$D$6:$D$1505,MATCH(V377,'Material routes'!$A$6:$A$1505,0)),"MISSING ID")</x:f>
        <x:v>proposal.legger.foot_plate</x:v>
      </x:c>
      <x:c r="U377" s="4" t="str">
        <x:v>design.review.proposal_legger_foot_plate.in.1</x:v>
      </x:c>
      <x:c r="V377" s="4" t="str">
        <x:v>design.review.proposal_legger_foot_plate.out</x:v>
      </x:c>
    </x:row>
    <x:row r="378" ht="115" customHeight="1">
      <x:c r="A378" s="4" t="str">
        <x:f>IFERROR(INDEX('Material routes'!$E$6:$E$1505,MATCH(U378,'Material routes'!$A$6:$A$1505,0)),"MISSING ID")</x:f>
        <x:v>Worked iron stock</x:v>
      </x:c>
      <x:c r="B378" s="4" t="str">
        <x:f>IFERROR(INDEX('Material routes'!$F$6:$F$1505,MATCH(U378,'Material routes'!$A$6:$A$1505,0)),"MISSING ID")</x:f>
        <x:v>T2</x:v>
      </x:c>
      <x:c r="C378" s="4" t="str">
        <x:f>IFERROR(INDEX('Material routes'!$H$6:$H$1505,MATCH(U378,'Material routes'!$A$6:$A$1505,0)),"MISSING ID")</x:f>
        <x:v>Processed material</x:v>
      </x:c>
      <x:c r="D378" s="4" t="str">
        <x:f>IFERROR(INDEX('Material routes'!$G$6:$G$1505,MATCH(U378,'Material routes'!$A$6:$A$1505,0)),"MISSING ID")</x:f>
        <x:v>Manufactured stock</x:v>
      </x:c>
      <x:c r="E378" s="4" t="str">
        <x:f>IFERROR(INDEX('Material routes'!$C$6:$C$1505,MATCH(U378,'Material routes'!$A$6:$A$1505,0)),"MISSING ID")</x:f>
        <x:v>Ingredient candidate</x:v>
      </x:c>
      <x:c r="F378" s="4" t="str">
        <x:f>IFERROR(INDEX('Material routes'!$E$6:$E$1505,MATCH(V378,'Material routes'!$A$6:$A$1505,0)),"MISSING ID")</x:f>
        <x:v>Iron chassis fracture patch</x:v>
      </x:c>
      <x:c r="G378" s="4" t="str">
        <x:f>IFERROR(INDEX('Material routes'!$F$6:$F$1505,MATCH(V378,'Material routes'!$A$6:$A$1505,0)),"MISSING ID")</x:f>
        <x:v>T3</x:v>
      </x:c>
      <x:c r="H378" s="4" t="str">
        <x:f>IFERROR(INDEX('Material routes'!$H$6:$H$1505,MATCH(V378,'Material routes'!$A$6:$A$1505,0)),"MISSING ID")</x:f>
        <x:v>Crafting component</x:v>
      </x:c>
      <x:c r="I378" s="4" t="str">
        <x:f>IFERROR(INDEX('Material routes'!$G$6:$G$1505,MATCH(V378,'Material routes'!$A$6:$A$1505,0)),"MISSING ID")</x:f>
        <x:v>Crafting components</x:v>
      </x:c>
      <x:c r="J378" s="4" t="str">
        <x:f>IFERROR(INDEX('Material routes'!$B$6:$B$1505,MATCH(U378,'Material routes'!$A$6:$A$1505,0)),"MISSING ID")</x:f>
        <x:v>design.review.proposal_legger_fracture_patch</x:v>
      </x:c>
      <x:c r="K378" s="4" t="str">
        <x:f>IFERROR(INDEX('Crafting recipes'!$C$6:$C$1005,MATCH(J378,'Crafting recipes'!$A$6:$A$1005,0)),"MISSING ID")</x:f>
        <x:v>Material refinement</x:v>
      </x:c>
      <x:c r="L378" s="4" t="str">
        <x:f>IFERROR(INDEX('Material routes'!$K$6:$K$1505,MATCH(U378,'Material routes'!$A$6:$A$1505,0)),"MISSING ID")</x:f>
        <x:v>Proposal</x:v>
      </x:c>
      <x:c r="M378" s="4" t="str">
        <x:f>IFERROR(INDEX('Material routes'!$M$6:$M$1505,MATCH(U378,'Material routes'!$A$6:$A$1505,0)),"MISSING ID")</x:f>
        <x:v>Partial proposal</x:v>
      </x:c>
      <x:c r="N378" s="4" t="str">
        <x:f>IF(IFERROR(INDEX('Material routes'!$I$6:$I$1005,MATCH(U378,'Material routes'!$A$6:$A$1005,0)),"MISSING ID")=0,"",IFERROR(INDEX('Material routes'!$I$6:$I$1005,MATCH(U378,'Material routes'!$A$6:$A$1005,0)),"MISSING ID"))</x:f>
      </x:c>
      <x:c r="O378" s="4" t="str">
        <x:f>IFERROR(INDEX('Material routes'!$J$6:$J$1505,MATCH(U378,'Material routes'!$A$6:$A$1505,0)),"MISSING ID")</x:f>
        <x:v>Unspecified</x:v>
      </x:c>
      <x:c r="P378" s="4" t="str">
        <x:f>IF(IFERROR(INDEX('Material routes'!$I$6:$I$1005,MATCH(V378,'Material routes'!$A$6:$A$1005,0)),"MISSING ID")=0,"",IFERROR(INDEX('Material routes'!$I$6:$I$1005,MATCH(V378,'Material routes'!$A$6:$A$1005,0)),"MISSING ID"))</x:f>
      </x:c>
      <x:c r="Q378" s="4" t="str">
        <x:f>IFERROR(INDEX('Material routes'!$J$6:$J$1505,MATCH(V378,'Material routes'!$A$6:$A$1505,0)),"MISSING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routes'!$D$6:$D$1505,MATCH(U378,'Material routes'!$A$6:$A$1505,0)),"MISSING ID")</x:f>
        <x:v>proposal.natural.iron_stock</x:v>
      </x:c>
      <x:c r="T378" s="4" t="str">
        <x:f>IFERROR(INDEX('Material routes'!$D$6:$D$1505,MATCH(V378,'Material routes'!$A$6:$A$1505,0)),"MISSING ID")</x:f>
        <x:v>proposal.legger.fracture_patch</x:v>
      </x:c>
      <x:c r="U378" s="4" t="str">
        <x:v>design.review.proposal_legger_fracture_patch.in.1</x:v>
      </x:c>
      <x:c r="V378" s="4" t="str">
        <x:v>design.review.proposal_legger_fracture_patch.out</x:v>
      </x:c>
    </x:row>
    <x:row r="379" ht="115" customHeight="1">
      <x:c r="A379" s="4" t="str">
        <x:f>IFERROR(INDEX('Material routes'!$E$6:$E$1505,MATCH(U379,'Material routes'!$A$6:$A$1505,0)),"MISSING ID")</x:f>
        <x:v>Worked iron stock</x:v>
      </x:c>
      <x:c r="B379" s="4" t="str">
        <x:f>IFERROR(INDEX('Material routes'!$F$6:$F$1505,MATCH(U379,'Material routes'!$A$6:$A$1505,0)),"MISSING ID")</x:f>
        <x:v>T2</x:v>
      </x:c>
      <x:c r="C379" s="4" t="str">
        <x:f>IFERROR(INDEX('Material routes'!$H$6:$H$1505,MATCH(U379,'Material routes'!$A$6:$A$1505,0)),"MISSING ID")</x:f>
        <x:v>Processed material</x:v>
      </x:c>
      <x:c r="D379" s="4" t="str">
        <x:f>IFERROR(INDEX('Material routes'!$G$6:$G$1505,MATCH(U379,'Material routes'!$A$6:$A$1505,0)),"MISSING ID")</x:f>
        <x:v>Manufactured stock</x:v>
      </x:c>
      <x:c r="E379" s="4" t="str">
        <x:f>IFERROR(INDEX('Material routes'!$C$6:$C$1505,MATCH(U379,'Material routes'!$A$6:$A$1505,0)),"MISSING ID")</x:f>
        <x:v>Ingredient candidate</x:v>
      </x:c>
      <x:c r="F379" s="4" t="str">
        <x:f>IFERROR(INDEX('Material routes'!$E$6:$E$1505,MATCH(V379,'Material routes'!$A$6:$A$1505,0)),"MISSING ID")</x:f>
        <x:v>Chassis reinforcing ring</x:v>
      </x:c>
      <x:c r="G379" s="4" t="str">
        <x:f>IFERROR(INDEX('Material routes'!$F$6:$F$1505,MATCH(V379,'Material routes'!$A$6:$A$1505,0)),"MISSING ID")</x:f>
        <x:v>T3</x:v>
      </x:c>
      <x:c r="H379" s="4" t="str">
        <x:f>IFERROR(INDEX('Material routes'!$H$6:$H$1505,MATCH(V379,'Material routes'!$A$6:$A$1505,0)),"MISSING ID")</x:f>
        <x:v>Crafting component</x:v>
      </x:c>
      <x:c r="I379" s="4" t="str">
        <x:f>IFERROR(INDEX('Material routes'!$G$6:$G$1505,MATCH(V379,'Material routes'!$A$6:$A$1505,0)),"MISSING ID")</x:f>
        <x:v>Crafting components</x:v>
      </x:c>
      <x:c r="J379" s="4" t="str">
        <x:f>IFERROR(INDEX('Material routes'!$B$6:$B$1505,MATCH(U379,'Material routes'!$A$6:$A$1505,0)),"MISSING ID")</x:f>
        <x:v>design.review.proposal_legger_bulkhead_ring</x:v>
      </x:c>
      <x:c r="K379" s="4" t="str">
        <x:f>IFERROR(INDEX('Crafting recipes'!$C$6:$C$1005,MATCH(J379,'Crafting recipes'!$A$6:$A$1005,0)),"MISSING ID")</x:f>
        <x:v>Material refinement</x:v>
      </x:c>
      <x:c r="L379" s="4" t="str">
        <x:f>IFERROR(INDEX('Material routes'!$K$6:$K$1505,MATCH(U379,'Material routes'!$A$6:$A$1505,0)),"MISSING ID")</x:f>
        <x:v>Proposal</x:v>
      </x:c>
      <x:c r="M379" s="4" t="str">
        <x:f>IFERROR(INDEX('Material routes'!$M$6:$M$1505,MATCH(U379,'Material routes'!$A$6:$A$1505,0)),"MISSING ID")</x:f>
        <x:v>Partial proposal</x:v>
      </x:c>
      <x:c r="N379" s="4" t="str">
        <x:f>IF(IFERROR(INDEX('Material routes'!$I$6:$I$1005,MATCH(U379,'Material routes'!$A$6:$A$1005,0)),"MISSING ID")=0,"",IFERROR(INDEX('Material routes'!$I$6:$I$1005,MATCH(U379,'Material routes'!$A$6:$A$1005,0)),"MISSING ID"))</x:f>
      </x:c>
      <x:c r="O379" s="4" t="str">
        <x:f>IFERROR(INDEX('Material routes'!$J$6:$J$1505,MATCH(U379,'Material routes'!$A$6:$A$1505,0)),"MISSING ID")</x:f>
        <x:v>Unspecified</x:v>
      </x:c>
      <x:c r="P379" s="4" t="str">
        <x:f>IF(IFERROR(INDEX('Material routes'!$I$6:$I$1005,MATCH(V379,'Material routes'!$A$6:$A$1005,0)),"MISSING ID")=0,"",IFERROR(INDEX('Material routes'!$I$6:$I$1005,MATCH(V379,'Material routes'!$A$6:$A$1005,0)),"MISSING ID"))</x:f>
      </x:c>
      <x:c r="Q379" s="4" t="str">
        <x:f>IFERROR(INDEX('Material routes'!$J$6:$J$1505,MATCH(V379,'Material routes'!$A$6:$A$1505,0)),"MISSING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routes'!$D$6:$D$1505,MATCH(U379,'Material routes'!$A$6:$A$1505,0)),"MISSING ID")</x:f>
        <x:v>proposal.natural.iron_stock</x:v>
      </x:c>
      <x:c r="T379" s="4" t="str">
        <x:f>IFERROR(INDEX('Material routes'!$D$6:$D$1505,MATCH(V379,'Material routes'!$A$6:$A$1505,0)),"MISSING ID")</x:f>
        <x:v>proposal.legger.bulkhead_ring</x:v>
      </x:c>
      <x:c r="U379" s="4" t="str">
        <x:v>design.review.proposal_legger_bulkhead_ring.in.1</x:v>
      </x:c>
      <x:c r="V379" s="4" t="str">
        <x:v>design.review.proposal_legger_bulkhead_ring.out</x:v>
      </x:c>
    </x:row>
    <x:row r="380" ht="115" customHeight="1">
      <x:c r="A380" s="4" t="str">
        <x:f>IFERROR(INDEX('Material routes'!$E$6:$E$1505,MATCH(U380,'Material routes'!$A$6:$A$1505,0)),"MISSING ID")</x:f>
        <x:v>Worked iron stock</x:v>
      </x:c>
      <x:c r="B380" s="4" t="str">
        <x:f>IFERROR(INDEX('Material routes'!$F$6:$F$1505,MATCH(U380,'Material routes'!$A$6:$A$1505,0)),"MISSING ID")</x:f>
        <x:v>T2</x:v>
      </x:c>
      <x:c r="C380" s="4" t="str">
        <x:f>IFERROR(INDEX('Material routes'!$H$6:$H$1505,MATCH(U380,'Material routes'!$A$6:$A$1505,0)),"MISSING ID")</x:f>
        <x:v>Processed material</x:v>
      </x:c>
      <x:c r="D380" s="4" t="str">
        <x:f>IFERROR(INDEX('Material routes'!$G$6:$G$1505,MATCH(U380,'Material routes'!$A$6:$A$1505,0)),"MISSING ID")</x:f>
        <x:v>Manufactured stock</x:v>
      </x:c>
      <x:c r="E380" s="4" t="str">
        <x:f>IFERROR(INDEX('Material routes'!$C$6:$C$1505,MATCH(U380,'Material routes'!$A$6:$A$1505,0)),"MISSING ID")</x:f>
        <x:v>Ingredient candidate</x:v>
      </x:c>
      <x:c r="F380" s="4" t="str">
        <x:f>IFERROR(INDEX('Material routes'!$E$6:$E$1505,MATCH(V380,'Material routes'!$A$6:$A$1505,0)),"MISSING ID")</x:f>
        <x:v>Legger load-balance linkage</x:v>
      </x:c>
      <x:c r="G380" s="4" t="str">
        <x:f>IFERROR(INDEX('Material routes'!$F$6:$F$1505,MATCH(V380,'Material routes'!$A$6:$A$1505,0)),"MISSING ID")</x:f>
        <x:v>T3</x:v>
      </x:c>
      <x:c r="H380" s="4" t="str">
        <x:f>IFERROR(INDEX('Material routes'!$H$6:$H$1505,MATCH(V380,'Material routes'!$A$6:$A$1505,0)),"MISSING ID")</x:f>
        <x:v>Crafting component</x:v>
      </x:c>
      <x:c r="I380" s="4" t="str">
        <x:f>IFERROR(INDEX('Material routes'!$G$6:$G$1505,MATCH(V380,'Material routes'!$A$6:$A$1505,0)),"MISSING ID")</x:f>
        <x:v>Crafting components</x:v>
      </x:c>
      <x:c r="J380" s="4" t="str">
        <x:f>IFERROR(INDEX('Material routes'!$B$6:$B$1505,MATCH(U380,'Material routes'!$A$6:$A$1505,0)),"MISSING ID")</x:f>
        <x:v>design.review.proposal_legger_balance_link</x:v>
      </x:c>
      <x:c r="K380" s="4" t="str">
        <x:f>IFERROR(INDEX('Crafting recipes'!$C$6:$C$1005,MATCH(J380,'Crafting recipes'!$A$6:$A$1005,0)),"MISSING ID")</x:f>
        <x:v>Material refinement</x:v>
      </x:c>
      <x:c r="L380" s="4" t="str">
        <x:f>IFERROR(INDEX('Material routes'!$K$6:$K$1505,MATCH(U380,'Material routes'!$A$6:$A$1505,0)),"MISSING ID")</x:f>
        <x:v>Proposal</x:v>
      </x:c>
      <x:c r="M380" s="4" t="str">
        <x:f>IFERROR(INDEX('Material routes'!$M$6:$M$1505,MATCH(U380,'Material routes'!$A$6:$A$1505,0)),"MISSING ID")</x:f>
        <x:v>Partial proposal</x:v>
      </x:c>
      <x:c r="N380" s="4" t="str">
        <x:f>IF(IFERROR(INDEX('Material routes'!$I$6:$I$1005,MATCH(U380,'Material routes'!$A$6:$A$1005,0)),"MISSING ID")=0,"",IFERROR(INDEX('Material routes'!$I$6:$I$1005,MATCH(U380,'Material routes'!$A$6:$A$1005,0)),"MISSING ID"))</x:f>
      </x:c>
      <x:c r="O380" s="4" t="str">
        <x:f>IFERROR(INDEX('Material routes'!$J$6:$J$1505,MATCH(U380,'Material routes'!$A$6:$A$1505,0)),"MISSING ID")</x:f>
        <x:v>Unspecified</x:v>
      </x:c>
      <x:c r="P380" s="4" t="str">
        <x:f>IF(IFERROR(INDEX('Material routes'!$I$6:$I$1005,MATCH(V380,'Material routes'!$A$6:$A$1005,0)),"MISSING ID")=0,"",IFERROR(INDEX('Material routes'!$I$6:$I$1005,MATCH(V380,'Material routes'!$A$6:$A$1005,0)),"MISSING ID"))</x:f>
      </x:c>
      <x:c r="Q380" s="4" t="str">
        <x:f>IFERROR(INDEX('Material routes'!$J$6:$J$1505,MATCH(V380,'Material routes'!$A$6:$A$1505,0)),"MISSING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routes'!$D$6:$D$1505,MATCH(U380,'Material routes'!$A$6:$A$1505,0)),"MISSING ID")</x:f>
        <x:v>proposal.natural.iron_stock</x:v>
      </x:c>
      <x:c r="T380" s="4" t="str">
        <x:f>IFERROR(INDEX('Material routes'!$D$6:$D$1505,MATCH(V380,'Material routes'!$A$6:$A$1505,0)),"MISSING ID")</x:f>
        <x:v>proposal.legger.balance_link</x:v>
      </x:c>
      <x:c r="U380" s="4" t="str">
        <x:v>design.review.proposal_legger_balance_link.in.1</x:v>
      </x:c>
      <x:c r="V380" s="4" t="str">
        <x:v>design.review.proposal_legger_balance_link.out</x:v>
      </x:c>
    </x:row>
    <x:row r="381" ht="115" customHeight="1">
      <x:c r="A381" s="4" t="str">
        <x:f>IFERROR(INDEX('Material routes'!$E$6:$E$1505,MATCH(U381,'Material routes'!$A$6:$A$1505,0)),"MISSING ID")</x:f>
        <x:v>Prepared bronze bearing stock</x:v>
      </x:c>
      <x:c r="B381" s="4" t="str">
        <x:f>IFERROR(INDEX('Material routes'!$F$6:$F$1505,MATCH(U381,'Material routes'!$A$6:$A$1505,0)),"MISSING ID")</x:f>
        <x:v>T2</x:v>
      </x:c>
      <x:c r="C381" s="4" t="str">
        <x:f>IFERROR(INDEX('Material routes'!$H$6:$H$1505,MATCH(U381,'Material routes'!$A$6:$A$1505,0)),"MISSING ID")</x:f>
        <x:v>Processed material</x:v>
      </x:c>
      <x:c r="D381" s="4" t="str">
        <x:f>IFERROR(INDEX('Material routes'!$G$6:$G$1505,MATCH(U381,'Material routes'!$A$6:$A$1505,0)),"MISSING ID")</x:f>
        <x:v>Manufactured stock</x:v>
      </x:c>
      <x:c r="E381" s="4" t="str">
        <x:f>IFERROR(INDEX('Material routes'!$C$6:$C$1505,MATCH(U381,'Material routes'!$A$6:$A$1505,0)),"MISSING ID")</x:f>
        <x:v>Ingredient candidate</x:v>
      </x:c>
      <x:c r="F381" s="4" t="str">
        <x:f>IFERROR(INDEX('Material routes'!$E$6:$E$1505,MATCH(V381,'Material routes'!$A$6:$A$1505,0)),"MISSING ID")</x:f>
        <x:v>Legger load-balance linkage</x:v>
      </x:c>
      <x:c r="G381" s="4" t="str">
        <x:f>IFERROR(INDEX('Material routes'!$F$6:$F$1505,MATCH(V381,'Material routes'!$A$6:$A$1505,0)),"MISSING ID")</x:f>
        <x:v>T3</x:v>
      </x:c>
      <x:c r="H381" s="4" t="str">
        <x:f>IFERROR(INDEX('Material routes'!$H$6:$H$1505,MATCH(V381,'Material routes'!$A$6:$A$1505,0)),"MISSING ID")</x:f>
        <x:v>Crafting component</x:v>
      </x:c>
      <x:c r="I381" s="4" t="str">
        <x:f>IFERROR(INDEX('Material routes'!$G$6:$G$1505,MATCH(V381,'Material routes'!$A$6:$A$1505,0)),"MISSING ID")</x:f>
        <x:v>Crafting components</x:v>
      </x:c>
      <x:c r="J381" s="4" t="str">
        <x:f>IFERROR(INDEX('Material routes'!$B$6:$B$1505,MATCH(U381,'Material routes'!$A$6:$A$1505,0)),"MISSING ID")</x:f>
        <x:v>design.review.proposal_legger_balance_link</x:v>
      </x:c>
      <x:c r="K381" s="4" t="str">
        <x:f>IFERROR(INDEX('Crafting recipes'!$C$6:$C$1005,MATCH(J381,'Crafting recipes'!$A$6:$A$1005,0)),"MISSING ID")</x:f>
        <x:v>Material refinement</x:v>
      </x:c>
      <x:c r="L381" s="4" t="str">
        <x:f>IFERROR(INDEX('Material routes'!$K$6:$K$1505,MATCH(U381,'Material routes'!$A$6:$A$1505,0)),"MISSING ID")</x:f>
        <x:v>Proposal</x:v>
      </x:c>
      <x:c r="M381" s="4" t="str">
        <x:f>IFERROR(INDEX('Material routes'!$M$6:$M$1505,MATCH(U381,'Material routes'!$A$6:$A$1505,0)),"MISSING ID")</x:f>
        <x:v>Partial proposal</x:v>
      </x:c>
      <x:c r="N381" s="4" t="str">
        <x:f>IF(IFERROR(INDEX('Material routes'!$I$6:$I$1005,MATCH(U381,'Material routes'!$A$6:$A$1005,0)),"MISSING ID")=0,"",IFERROR(INDEX('Material routes'!$I$6:$I$1005,MATCH(U381,'Material routes'!$A$6:$A$1005,0)),"MISSING ID"))</x:f>
      </x:c>
      <x:c r="O381" s="4" t="str">
        <x:f>IFERROR(INDEX('Material routes'!$J$6:$J$1505,MATCH(U381,'Material routes'!$A$6:$A$1505,0)),"MISSING ID")</x:f>
        <x:v>Unspecified</x:v>
      </x:c>
      <x:c r="P381" s="4" t="str">
        <x:f>IF(IFERROR(INDEX('Material routes'!$I$6:$I$1005,MATCH(V381,'Material routes'!$A$6:$A$1005,0)),"MISSING ID")=0,"",IFERROR(INDEX('Material routes'!$I$6:$I$1005,MATCH(V381,'Material routes'!$A$6:$A$1005,0)),"MISSING ID"))</x:f>
      </x:c>
      <x:c r="Q381" s="4" t="str">
        <x:f>IFERROR(INDEX('Material routes'!$J$6:$J$1505,MATCH(V381,'Material routes'!$A$6:$A$1505,0)),"MISSING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routes'!$D$6:$D$1505,MATCH(U381,'Material routes'!$A$6:$A$1505,0)),"MISSING ID")</x:f>
        <x:v>proposal.branch.bearing_bronze</x:v>
      </x:c>
      <x:c r="T381" s="4" t="str">
        <x:f>IFERROR(INDEX('Material routes'!$D$6:$D$1505,MATCH(V381,'Material routes'!$A$6:$A$1505,0)),"MISSING ID")</x:f>
        <x:v>proposal.legger.balance_link</x:v>
      </x:c>
      <x:c r="U381" s="4" t="str">
        <x:v>design.review.proposal_legger_balance_link.in.2</x:v>
      </x:c>
      <x:c r="V381" s="4" t="str">
        <x:v>design.review.proposal_legger_balance_link.out</x:v>
      </x:c>
    </x:row>
    <x:row r="382" ht="115" customHeight="1">
      <x:c r="A382" s="4" t="str">
        <x:f>IFERROR(INDEX('Material routes'!$E$6:$E$1505,MATCH(U382,'Material routes'!$A$6:$A$1505,0)),"MISSING ID")</x:f>
        <x:v>Worked iron stock</x:v>
      </x:c>
      <x:c r="B382" s="4" t="str">
        <x:f>IFERROR(INDEX('Material routes'!$F$6:$F$1505,MATCH(U382,'Material routes'!$A$6:$A$1505,0)),"MISSING ID")</x:f>
        <x:v>T2</x:v>
      </x:c>
      <x:c r="C382" s="4" t="str">
        <x:f>IFERROR(INDEX('Material routes'!$H$6:$H$1505,MATCH(U382,'Material routes'!$A$6:$A$1505,0)),"MISSING ID")</x:f>
        <x:v>Processed material</x:v>
      </x:c>
      <x:c r="D382" s="4" t="str">
        <x:f>IFERROR(INDEX('Material routes'!$G$6:$G$1505,MATCH(U382,'Material routes'!$A$6:$A$1505,0)),"MISSING ID")</x:f>
        <x:v>Manufactured stock</x:v>
      </x:c>
      <x:c r="E382" s="4" t="str">
        <x:f>IFERROR(INDEX('Material routes'!$C$6:$C$1505,MATCH(U382,'Material routes'!$A$6:$A$1505,0)),"MISSING ID")</x:f>
        <x:v>Ingredient candidate</x:v>
      </x:c>
      <x:c r="F382" s="4" t="str">
        <x:f>IFERROR(INDEX('Material routes'!$E$6:$E$1505,MATCH(V382,'Material routes'!$A$6:$A$1505,0)),"MISSING ID")</x:f>
        <x:v>Iron joint bushing</x:v>
      </x:c>
      <x:c r="G382" s="4" t="str">
        <x:f>IFERROR(INDEX('Material routes'!$F$6:$F$1505,MATCH(V382,'Material routes'!$A$6:$A$1505,0)),"MISSING ID")</x:f>
        <x:v>T3</x:v>
      </x:c>
      <x:c r="H382" s="4" t="str">
        <x:f>IFERROR(INDEX('Material routes'!$H$6:$H$1505,MATCH(V382,'Material routes'!$A$6:$A$1505,0)),"MISSING ID")</x:f>
        <x:v>Crafting component</x:v>
      </x:c>
      <x:c r="I382" s="4" t="str">
        <x:f>IFERROR(INDEX('Material routes'!$G$6:$G$1505,MATCH(V382,'Material routes'!$A$6:$A$1505,0)),"MISSING ID")</x:f>
        <x:v>Crafting components</x:v>
      </x:c>
      <x:c r="J382" s="4" t="str">
        <x:f>IFERROR(INDEX('Material routes'!$B$6:$B$1505,MATCH(U382,'Material routes'!$A$6:$A$1505,0)),"MISSING ID")</x:f>
        <x:v>design.review.proposal_legger_joint_bush</x:v>
      </x:c>
      <x:c r="K382" s="4" t="str">
        <x:f>IFERROR(INDEX('Crafting recipes'!$C$6:$C$1005,MATCH(J382,'Crafting recipes'!$A$6:$A$1005,0)),"MISSING ID")</x:f>
        <x:v>Material refinement</x:v>
      </x:c>
      <x:c r="L382" s="4" t="str">
        <x:f>IFERROR(INDEX('Material routes'!$K$6:$K$1505,MATCH(U382,'Material routes'!$A$6:$A$1505,0)),"MISSING ID")</x:f>
        <x:v>Proposal</x:v>
      </x:c>
      <x:c r="M382" s="4" t="str">
        <x:f>IFERROR(INDEX('Material routes'!$M$6:$M$1505,MATCH(U382,'Material routes'!$A$6:$A$1505,0)),"MISSING ID")</x:f>
        <x:v>Partial proposal</x:v>
      </x:c>
      <x:c r="N382" s="4" t="str">
        <x:f>IF(IFERROR(INDEX('Material routes'!$I$6:$I$1005,MATCH(U382,'Material routes'!$A$6:$A$1005,0)),"MISSING ID")=0,"",IFERROR(INDEX('Material routes'!$I$6:$I$1005,MATCH(U382,'Material routes'!$A$6:$A$1005,0)),"MISSING ID"))</x:f>
      </x:c>
      <x:c r="O382" s="4" t="str">
        <x:f>IFERROR(INDEX('Material routes'!$J$6:$J$1505,MATCH(U382,'Material routes'!$A$6:$A$1505,0)),"MISSING ID")</x:f>
        <x:v>Unspecified</x:v>
      </x:c>
      <x:c r="P382" s="4" t="str">
        <x:f>IF(IFERROR(INDEX('Material routes'!$I$6:$I$1005,MATCH(V382,'Material routes'!$A$6:$A$1005,0)),"MISSING ID")=0,"",IFERROR(INDEX('Material routes'!$I$6:$I$1005,MATCH(V382,'Material routes'!$A$6:$A$1005,0)),"MISSING ID"))</x:f>
      </x:c>
      <x:c r="Q382" s="4" t="str">
        <x:f>IFERROR(INDEX('Material routes'!$J$6:$J$1505,MATCH(V382,'Material routes'!$A$6:$A$1505,0)),"MISSING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routes'!$D$6:$D$1505,MATCH(U382,'Material routes'!$A$6:$A$1505,0)),"MISSING ID")</x:f>
        <x:v>proposal.natural.iron_stock</x:v>
      </x:c>
      <x:c r="T382" s="4" t="str">
        <x:f>IFERROR(INDEX('Material routes'!$D$6:$D$1505,MATCH(V382,'Material routes'!$A$6:$A$1505,0)),"MISSING ID")</x:f>
        <x:v>proposal.legger.joint_bush</x:v>
      </x:c>
      <x:c r="U382" s="4" t="str">
        <x:v>design.review.proposal_legger_joint_bush.in.1</x:v>
      </x:c>
      <x:c r="V382" s="4" t="str">
        <x:v>design.review.proposal_legger_joint_bush.out</x:v>
      </x:c>
    </x:row>
    <x:row r="383" ht="115" customHeight="1">
      <x:c r="A383" s="4" t="str">
        <x:f>IFERROR(INDEX('Material routes'!$E$6:$E$1505,MATCH(U383,'Material routes'!$A$6:$A$1505,0)),"MISSING ID")</x:f>
        <x:v>Graded abrasive grit</x:v>
      </x:c>
      <x:c r="B383" s="4" t="str">
        <x:f>IFERROR(INDEX('Material routes'!$F$6:$F$1505,MATCH(U383,'Material routes'!$A$6:$A$1505,0)),"MISSING ID")</x:f>
        <x:v>T1</x:v>
      </x:c>
      <x:c r="C383" s="4" t="str">
        <x:f>IFERROR(INDEX('Material routes'!$H$6:$H$1505,MATCH(U383,'Material routes'!$A$6:$A$1505,0)),"MISSING ID")</x:f>
        <x:v>Processed material</x:v>
      </x:c>
      <x:c r="D383" s="4" t="str">
        <x:f>IFERROR(INDEX('Material routes'!$G$6:$G$1505,MATCH(U383,'Material routes'!$A$6:$A$1505,0)),"MISSING ID")</x:f>
        <x:v>Manufactured stock</x:v>
      </x:c>
      <x:c r="E383" s="4" t="str">
        <x:f>IFERROR(INDEX('Material routes'!$C$6:$C$1505,MATCH(U383,'Material routes'!$A$6:$A$1505,0)),"MISSING ID")</x:f>
        <x:v>Ingredient candidate</x:v>
      </x:c>
      <x:c r="F383" s="4" t="str">
        <x:f>IFERROR(INDEX('Material routes'!$E$6:$E$1505,MATCH(V383,'Material routes'!$A$6:$A$1505,0)),"MISSING ID")</x:f>
        <x:v>Iron joint bushing</x:v>
      </x:c>
      <x:c r="G383" s="4" t="str">
        <x:f>IFERROR(INDEX('Material routes'!$F$6:$F$1505,MATCH(V383,'Material routes'!$A$6:$A$1505,0)),"MISSING ID")</x:f>
        <x:v>T3</x:v>
      </x:c>
      <x:c r="H383" s="4" t="str">
        <x:f>IFERROR(INDEX('Material routes'!$H$6:$H$1505,MATCH(V383,'Material routes'!$A$6:$A$1505,0)),"MISSING ID")</x:f>
        <x:v>Crafting component</x:v>
      </x:c>
      <x:c r="I383" s="4" t="str">
        <x:f>IFERROR(INDEX('Material routes'!$G$6:$G$1505,MATCH(V383,'Material routes'!$A$6:$A$1505,0)),"MISSING ID")</x:f>
        <x:v>Crafting components</x:v>
      </x:c>
      <x:c r="J383" s="4" t="str">
        <x:f>IFERROR(INDEX('Material routes'!$B$6:$B$1505,MATCH(U383,'Material routes'!$A$6:$A$1505,0)),"MISSING ID")</x:f>
        <x:v>design.review.proposal_legger_joint_bush</x:v>
      </x:c>
      <x:c r="K383" s="4" t="str">
        <x:f>IFERROR(INDEX('Crafting recipes'!$C$6:$C$1005,MATCH(J383,'Crafting recipes'!$A$6:$A$1005,0)),"MISSING ID")</x:f>
        <x:v>Material refinement</x:v>
      </x:c>
      <x:c r="L383" s="4" t="str">
        <x:f>IFERROR(INDEX('Material routes'!$K$6:$K$1505,MATCH(U383,'Material routes'!$A$6:$A$1505,0)),"MISSING ID")</x:f>
        <x:v>Proposal</x:v>
      </x:c>
      <x:c r="M383" s="4" t="str">
        <x:f>IFERROR(INDEX('Material routes'!$M$6:$M$1505,MATCH(U383,'Material routes'!$A$6:$A$1505,0)),"MISSING ID")</x:f>
        <x:v>Partial proposal</x:v>
      </x:c>
      <x:c r="N383" s="4" t="str">
        <x:f>IF(IFERROR(INDEX('Material routes'!$I$6:$I$1005,MATCH(U383,'Material routes'!$A$6:$A$1005,0)),"MISSING ID")=0,"",IFERROR(INDEX('Material routes'!$I$6:$I$1005,MATCH(U383,'Material routes'!$A$6:$A$1005,0)),"MISSING ID"))</x:f>
      </x:c>
      <x:c r="O383" s="4" t="str">
        <x:f>IFERROR(INDEX('Material routes'!$J$6:$J$1505,MATCH(U383,'Material routes'!$A$6:$A$1505,0)),"MISSING ID")</x:f>
        <x:v>Unspecified</x:v>
      </x:c>
      <x:c r="P383" s="4" t="str">
        <x:f>IF(IFERROR(INDEX('Material routes'!$I$6:$I$1005,MATCH(V383,'Material routes'!$A$6:$A$1005,0)),"MISSING ID")=0,"",IFERROR(INDEX('Material routes'!$I$6:$I$1005,MATCH(V383,'Material routes'!$A$6:$A$1005,0)),"MISSING ID"))</x:f>
      </x:c>
      <x:c r="Q383" s="4" t="str">
        <x:f>IFERROR(INDEX('Material routes'!$J$6:$J$1505,MATCH(V383,'Material routes'!$A$6:$A$1505,0)),"MISSING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routes'!$D$6:$D$1505,MATCH(U383,'Material routes'!$A$6:$A$1505,0)),"MISSING ID")</x:f>
        <x:v>proposal.natural.abrasive</x:v>
      </x:c>
      <x:c r="T383" s="4" t="str">
        <x:f>IFERROR(INDEX('Material routes'!$D$6:$D$1505,MATCH(V383,'Material routes'!$A$6:$A$1505,0)),"MISSING ID")</x:f>
        <x:v>proposal.legger.joint_bush</x:v>
      </x:c>
      <x:c r="U383" s="4" t="str">
        <x:v>design.review.proposal_legger_joint_bush.in.2</x:v>
      </x:c>
      <x:c r="V383" s="4" t="str">
        <x:v>design.review.proposal_legger_joint_bush.out</x:v>
      </x:c>
    </x:row>
    <x:row r="384" ht="115" customHeight="1">
      <x:c r="A384" s="4" t="str">
        <x:f>IFERROR(INDEX('Material routes'!$E$6:$E$1505,MATCH(U384,'Material routes'!$A$6:$A$1505,0)),"MISSING ID")</x:f>
        <x:v>Lapped bronze bearing blanks</x:v>
      </x:c>
      <x:c r="B384" s="4" t="str">
        <x:f>IFERROR(INDEX('Material routes'!$F$6:$F$1505,MATCH(U384,'Material routes'!$A$6:$A$1505,0)),"MISSING ID")</x:f>
        <x:v>T3</x:v>
      </x:c>
      <x:c r="C384" s="4" t="str">
        <x:f>IFERROR(INDEX('Material routes'!$H$6:$H$1505,MATCH(U384,'Material routes'!$A$6:$A$1505,0)),"MISSING ID")</x:f>
        <x:v>Crafting component</x:v>
      </x:c>
      <x:c r="D384" s="4" t="str">
        <x:f>IFERROR(INDEX('Material routes'!$G$6:$G$1505,MATCH(U384,'Material routes'!$A$6:$A$1505,0)),"MISSING ID")</x:f>
        <x:v>Crafting components</x:v>
      </x:c>
      <x:c r="E384" s="4" t="str">
        <x:f>IFERROR(INDEX('Material routes'!$C$6:$C$1505,MATCH(U384,'Material routes'!$A$6:$A$1505,0)),"MISSING ID")</x:f>
        <x:v>Ingredient candidate</x:v>
      </x:c>
      <x:c r="F384" s="4" t="str">
        <x:f>IFERROR(INDEX('Material routes'!$E$6:$E$1505,MATCH(V384,'Material routes'!$A$6:$A$1505,0)),"MISSING ID")</x:f>
        <x:v>Replacement bearing assembly</x:v>
      </x:c>
      <x:c r="G384" s="4" t="str">
        <x:f>IFERROR(INDEX('Material routes'!$F$6:$F$1505,MATCH(V384,'Material routes'!$A$6:$A$1505,0)),"MISSING ID")</x:f>
        <x:v>T4</x:v>
      </x:c>
      <x:c r="H384" s="4" t="str">
        <x:f>IFERROR(INDEX('Material routes'!$H$6:$H$1505,MATCH(V384,'Material routes'!$A$6:$A$1505,0)),"MISSING ID")</x:f>
        <x:v>Crafting component</x:v>
      </x:c>
      <x:c r="I384" s="4" t="str">
        <x:f>IFERROR(INDEX('Material routes'!$G$6:$G$1505,MATCH(V384,'Material routes'!$A$6:$A$1505,0)),"MISSING ID")</x:f>
        <x:v>Crafting components</x:v>
      </x:c>
      <x:c r="J384" s="4" t="str">
        <x:f>IFERROR(INDEX('Material routes'!$B$6:$B$1505,MATCH(U384,'Material routes'!$A$6:$A$1505,0)),"MISSING ID")</x:f>
        <x:v>design.review.proposal_legger_bearing</x:v>
      </x:c>
      <x:c r="K384" s="4" t="str">
        <x:f>IFERROR(INDEX('Crafting recipes'!$C$6:$C$1005,MATCH(J384,'Crafting recipes'!$A$6:$A$1005,0)),"MISSING ID")</x:f>
        <x:v>Material refinement</x:v>
      </x:c>
      <x:c r="L384" s="4" t="str">
        <x:f>IFERROR(INDEX('Material routes'!$K$6:$K$1505,MATCH(U384,'Material routes'!$A$6:$A$1505,0)),"MISSING ID")</x:f>
        <x:v>Proposal</x:v>
      </x:c>
      <x:c r="M384" s="4" t="str">
        <x:f>IFERROR(INDEX('Material routes'!$M$6:$M$1505,MATCH(U384,'Material routes'!$A$6:$A$1505,0)),"MISSING ID")</x:f>
        <x:v>Partial proposal</x:v>
      </x:c>
      <x:c r="N384" s="4" t="str">
        <x:f>IF(IFERROR(INDEX('Material routes'!$I$6:$I$1005,MATCH(U384,'Material routes'!$A$6:$A$1005,0)),"MISSING ID")=0,"",IFERROR(INDEX('Material routes'!$I$6:$I$1005,MATCH(U384,'Material routes'!$A$6:$A$1005,0)),"MISSING ID"))</x:f>
      </x:c>
      <x:c r="O384" s="4" t="str">
        <x:f>IFERROR(INDEX('Material routes'!$J$6:$J$1505,MATCH(U384,'Material routes'!$A$6:$A$1505,0)),"MISSING ID")</x:f>
        <x:v>Unspecified</x:v>
      </x:c>
      <x:c r="P384" s="4" t="str">
        <x:f>IF(IFERROR(INDEX('Material routes'!$I$6:$I$1005,MATCH(V384,'Material routes'!$A$6:$A$1005,0)),"MISSING ID")=0,"",IFERROR(INDEX('Material routes'!$I$6:$I$1005,MATCH(V384,'Material routes'!$A$6:$A$1005,0)),"MISSING ID"))</x:f>
      </x:c>
      <x:c r="Q384" s="4" t="str">
        <x:f>IFERROR(INDEX('Material routes'!$J$6:$J$1505,MATCH(V384,'Material routes'!$A$6:$A$1505,0)),"MISSING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routes'!$D$6:$D$1505,MATCH(U384,'Material routes'!$A$6:$A$1505,0)),"MISSING ID")</x:f>
        <x:v>proposal.t3.bearing_blank</x:v>
      </x:c>
      <x:c r="T384" s="4" t="str">
        <x:f>IFERROR(INDEX('Material routes'!$D$6:$D$1505,MATCH(V384,'Material routes'!$A$6:$A$1505,0)),"MISSING ID")</x:f>
        <x:v>proposal.legger.bearing</x:v>
      </x:c>
      <x:c r="U384" s="4" t="str">
        <x:v>design.review.proposal_legger_bearing.in.1</x:v>
      </x:c>
      <x:c r="V384" s="4" t="str">
        <x:v>design.review.proposal_legger_bearing.out</x:v>
      </x:c>
    </x:row>
    <x:row r="385" ht="115" customHeight="1">
      <x:c r="A385" s="4" t="str">
        <x:f>IFERROR(INDEX('Material routes'!$E$6:$E$1505,MATCH(U385,'Material routes'!$A$6:$A$1505,0)),"MISSING ID")</x:f>
        <x:v>Drawn steel tube stock</x:v>
      </x:c>
      <x:c r="B385" s="4" t="str">
        <x:f>IFERROR(INDEX('Material routes'!$F$6:$F$1505,MATCH(U385,'Material routes'!$A$6:$A$1505,0)),"MISSING ID")</x:f>
        <x:v>T3</x:v>
      </x:c>
      <x:c r="C385" s="4" t="str">
        <x:f>IFERROR(INDEX('Material routes'!$H$6:$H$1505,MATCH(U385,'Material routes'!$A$6:$A$1505,0)),"MISSING ID")</x:f>
        <x:v>Processed material</x:v>
      </x:c>
      <x:c r="D385" s="4" t="str">
        <x:f>IFERROR(INDEX('Material routes'!$G$6:$G$1505,MATCH(U385,'Material routes'!$A$6:$A$1505,0)),"MISSING ID")</x:f>
        <x:v>Manufactured stock</x:v>
      </x:c>
      <x:c r="E385" s="4" t="str">
        <x:f>IFERROR(INDEX('Material routes'!$C$6:$C$1505,MATCH(U385,'Material routes'!$A$6:$A$1505,0)),"MISSING ID")</x:f>
        <x:v>Ingredient candidate</x:v>
      </x:c>
      <x:c r="F385" s="4" t="str">
        <x:f>IFERROR(INDEX('Material routes'!$E$6:$E$1505,MATCH(V385,'Material routes'!$A$6:$A$1505,0)),"MISSING ID")</x:f>
        <x:v>Replacement bearing assembly</x:v>
      </x:c>
      <x:c r="G385" s="4" t="str">
        <x:f>IFERROR(INDEX('Material routes'!$F$6:$F$1505,MATCH(V385,'Material routes'!$A$6:$A$1505,0)),"MISSING ID")</x:f>
        <x:v>T4</x:v>
      </x:c>
      <x:c r="H385" s="4" t="str">
        <x:f>IFERROR(INDEX('Material routes'!$H$6:$H$1505,MATCH(V385,'Material routes'!$A$6:$A$1505,0)),"MISSING ID")</x:f>
        <x:v>Crafting component</x:v>
      </x:c>
      <x:c r="I385" s="4" t="str">
        <x:f>IFERROR(INDEX('Material routes'!$G$6:$G$1505,MATCH(V385,'Material routes'!$A$6:$A$1505,0)),"MISSING ID")</x:f>
        <x:v>Crafting components</x:v>
      </x:c>
      <x:c r="J385" s="4" t="str">
        <x:f>IFERROR(INDEX('Material routes'!$B$6:$B$1505,MATCH(U385,'Material routes'!$A$6:$A$1505,0)),"MISSING ID")</x:f>
        <x:v>design.review.proposal_legger_bearing</x:v>
      </x:c>
      <x:c r="K385" s="4" t="str">
        <x:f>IFERROR(INDEX('Crafting recipes'!$C$6:$C$1005,MATCH(J385,'Crafting recipes'!$A$6:$A$1005,0)),"MISSING ID")</x:f>
        <x:v>Material refinement</x:v>
      </x:c>
      <x:c r="L385" s="4" t="str">
        <x:f>IFERROR(INDEX('Material routes'!$K$6:$K$1505,MATCH(U385,'Material routes'!$A$6:$A$1505,0)),"MISSING ID")</x:f>
        <x:v>Proposal</x:v>
      </x:c>
      <x:c r="M385" s="4" t="str">
        <x:f>IFERROR(INDEX('Material routes'!$M$6:$M$1505,MATCH(U385,'Material routes'!$A$6:$A$1505,0)),"MISSING ID")</x:f>
        <x:v>Partial proposal</x:v>
      </x:c>
      <x:c r="N385" s="4" t="str">
        <x:f>IF(IFERROR(INDEX('Material routes'!$I$6:$I$1005,MATCH(U385,'Material routes'!$A$6:$A$1005,0)),"MISSING ID")=0,"",IFERROR(INDEX('Material routes'!$I$6:$I$1005,MATCH(U385,'Material routes'!$A$6:$A$1005,0)),"MISSING ID"))</x:f>
      </x:c>
      <x:c r="O385" s="4" t="str">
        <x:f>IFERROR(INDEX('Material routes'!$J$6:$J$1505,MATCH(U385,'Material routes'!$A$6:$A$1505,0)),"MISSING ID")</x:f>
        <x:v>Unspecified</x:v>
      </x:c>
      <x:c r="P385" s="4" t="str">
        <x:f>IF(IFERROR(INDEX('Material routes'!$I$6:$I$1005,MATCH(V385,'Material routes'!$A$6:$A$1005,0)),"MISSING ID")=0,"",IFERROR(INDEX('Material routes'!$I$6:$I$1005,MATCH(V385,'Material routes'!$A$6:$A$1005,0)),"MISSING ID"))</x:f>
      </x:c>
      <x:c r="Q385" s="4" t="str">
        <x:f>IFERROR(INDEX('Material routes'!$J$6:$J$1505,MATCH(V385,'Material routes'!$A$6:$A$1505,0)),"MISSING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routes'!$D$6:$D$1505,MATCH(U385,'Material routes'!$A$6:$A$1505,0)),"MISSING ID")</x:f>
        <x:v>proposal.t3.precision_tube</x:v>
      </x:c>
      <x:c r="T385" s="4" t="str">
        <x:f>IFERROR(INDEX('Material routes'!$D$6:$D$1505,MATCH(V385,'Material routes'!$A$6:$A$1505,0)),"MISSING ID")</x:f>
        <x:v>proposal.legger.bearing</x:v>
      </x:c>
      <x:c r="U385" s="4" t="str">
        <x:v>design.review.proposal_legger_bearing.in.2</x:v>
      </x:c>
      <x:c r="V385" s="4" t="str">
        <x:v>design.review.proposal_legger_bearing.out</x:v>
      </x:c>
    </x:row>
    <x:row r="386" ht="115" customHeight="1">
      <x:c r="A386" s="4" t="str">
        <x:f>IFERROR(INDEX('Material routes'!$E$6:$E$1505,MATCH(U386,'Material routes'!$A$6:$A$1505,0)),"MISSING ID")</x:f>
        <x:v>Conditioned mechanism-service grease</x:v>
      </x:c>
      <x:c r="B386" s="4" t="str">
        <x:f>IFERROR(INDEX('Material routes'!$F$6:$F$1505,MATCH(U386,'Material routes'!$A$6:$A$1505,0)),"MISSING ID")</x:f>
        <x:v>T3</x:v>
      </x:c>
      <x:c r="C386" s="4" t="str">
        <x:f>IFERROR(INDEX('Material routes'!$H$6:$H$1505,MATCH(U386,'Material routes'!$A$6:$A$1505,0)),"MISSING ID")</x:f>
        <x:v>Chemical material</x:v>
      </x:c>
      <x:c r="D386" s="4" t="str">
        <x:f>IFERROR(INDEX('Material routes'!$G$6:$G$1505,MATCH(U386,'Material routes'!$A$6:$A$1505,0)),"MISSING ID")</x:f>
        <x:v>Processing agents</x:v>
      </x:c>
      <x:c r="E386" s="4" t="str">
        <x:f>IFERROR(INDEX('Material routes'!$C$6:$C$1505,MATCH(U386,'Material routes'!$A$6:$A$1505,0)),"MISSING ID")</x:f>
        <x:v>Ingredient candidate</x:v>
      </x:c>
      <x:c r="F386" s="4" t="str">
        <x:f>IFERROR(INDEX('Material routes'!$E$6:$E$1505,MATCH(V386,'Material routes'!$A$6:$A$1505,0)),"MISSING ID")</x:f>
        <x:v>Replacement bearing assembly</x:v>
      </x:c>
      <x:c r="G386" s="4" t="str">
        <x:f>IFERROR(INDEX('Material routes'!$F$6:$F$1505,MATCH(V386,'Material routes'!$A$6:$A$1505,0)),"MISSING ID")</x:f>
        <x:v>T4</x:v>
      </x:c>
      <x:c r="H386" s="4" t="str">
        <x:f>IFERROR(INDEX('Material routes'!$H$6:$H$1505,MATCH(V386,'Material routes'!$A$6:$A$1505,0)),"MISSING ID")</x:f>
        <x:v>Crafting component</x:v>
      </x:c>
      <x:c r="I386" s="4" t="str">
        <x:f>IFERROR(INDEX('Material routes'!$G$6:$G$1505,MATCH(V386,'Material routes'!$A$6:$A$1505,0)),"MISSING ID")</x:f>
        <x:v>Crafting components</x:v>
      </x:c>
      <x:c r="J386" s="4" t="str">
        <x:f>IFERROR(INDEX('Material routes'!$B$6:$B$1505,MATCH(U386,'Material routes'!$A$6:$A$1505,0)),"MISSING ID")</x:f>
        <x:v>design.review.proposal_legger_bearing</x:v>
      </x:c>
      <x:c r="K386" s="4" t="str">
        <x:f>IFERROR(INDEX('Crafting recipes'!$C$6:$C$1005,MATCH(J386,'Crafting recipes'!$A$6:$A$1005,0)),"MISSING ID")</x:f>
        <x:v>Material refinement</x:v>
      </x:c>
      <x:c r="L386" s="4" t="str">
        <x:f>IFERROR(INDEX('Material routes'!$K$6:$K$1505,MATCH(U386,'Material routes'!$A$6:$A$1505,0)),"MISSING ID")</x:f>
        <x:v>Proposal</x:v>
      </x:c>
      <x:c r="M386" s="4" t="str">
        <x:f>IFERROR(INDEX('Material routes'!$M$6:$M$1505,MATCH(U386,'Material routes'!$A$6:$A$1505,0)),"MISSING ID")</x:f>
        <x:v>Partial proposal</x:v>
      </x:c>
      <x:c r="N386" s="4" t="str">
        <x:f>IF(IFERROR(INDEX('Material routes'!$I$6:$I$1005,MATCH(U386,'Material routes'!$A$6:$A$1005,0)),"MISSING ID")=0,"",IFERROR(INDEX('Material routes'!$I$6:$I$1005,MATCH(U386,'Material routes'!$A$6:$A$1005,0)),"MISSING ID"))</x:f>
      </x:c>
      <x:c r="O386" s="4" t="str">
        <x:f>IFERROR(INDEX('Material routes'!$J$6:$J$1505,MATCH(U386,'Material routes'!$A$6:$A$1505,0)),"MISSING ID")</x:f>
        <x:v>Unspecified</x:v>
      </x:c>
      <x:c r="P386" s="4" t="str">
        <x:f>IF(IFERROR(INDEX('Material routes'!$I$6:$I$1005,MATCH(V386,'Material routes'!$A$6:$A$1005,0)),"MISSING ID")=0,"",IFERROR(INDEX('Material routes'!$I$6:$I$1005,MATCH(V386,'Material routes'!$A$6:$A$1005,0)),"MISSING ID"))</x:f>
      </x:c>
      <x:c r="Q386" s="4" t="str">
        <x:f>IFERROR(INDEX('Material routes'!$J$6:$J$1505,MATCH(V386,'Material routes'!$A$6:$A$1505,0)),"MISSING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routes'!$D$6:$D$1505,MATCH(U386,'Material routes'!$A$6:$A$1505,0)),"MISSING ID")</x:f>
        <x:v>proposal.t3.service_grease</x:v>
      </x:c>
      <x:c r="T386" s="4" t="str">
        <x:f>IFERROR(INDEX('Material routes'!$D$6:$D$1505,MATCH(V386,'Material routes'!$A$6:$A$1505,0)),"MISSING ID")</x:f>
        <x:v>proposal.legger.bearing</x:v>
      </x:c>
      <x:c r="U386" s="4" t="str">
        <x:v>design.review.proposal_legger_bearing.in.3</x:v>
      </x:c>
      <x:c r="V386" s="4" t="str">
        <x:v>design.review.proposal_legger_bearing.out</x:v>
      </x:c>
    </x:row>
    <x:row r="387" ht="115" customHeight="1">
      <x:c r="A387" s="4" t="str">
        <x:f>IFERROR(INDEX('Material routes'!$E$6:$E$1505,MATCH(U387,'Material routes'!$A$6:$A$1505,0)),"MISSING ID")</x:f>
        <x:v>Steel stock</x:v>
      </x:c>
      <x:c r="B387" s="4" t="str">
        <x:f>IFERROR(INDEX('Material routes'!$F$6:$F$1505,MATCH(U387,'Material routes'!$A$6:$A$1505,0)),"MISSING ID")</x:f>
        <x:v>T2</x:v>
      </x:c>
      <x:c r="C387" s="4" t="str">
        <x:f>IFERROR(INDEX('Material routes'!$H$6:$H$1505,MATCH(U387,'Material routes'!$A$6:$A$1505,0)),"MISSING ID")</x:f>
        <x:v>Processed material</x:v>
      </x:c>
      <x:c r="D387" s="4" t="str">
        <x:f>IFERROR(INDEX('Material routes'!$G$6:$G$1505,MATCH(U387,'Material routes'!$A$6:$A$1505,0)),"MISSING ID")</x:f>
        <x:v>Manufactured stock</x:v>
      </x:c>
      <x:c r="E387" s="4" t="str">
        <x:f>IFERROR(INDEX('Material routes'!$C$6:$C$1505,MATCH(U387,'Material routes'!$A$6:$A$1505,0)),"MISSING ID")</x:f>
        <x:v>Ingredient candidate</x:v>
      </x:c>
      <x:c r="F387" s="4" t="str">
        <x:f>IFERROR(INDEX('Material routes'!$E$6:$E$1505,MATCH(V387,'Material routes'!$A$6:$A$1505,0)),"MISSING ID")</x:f>
        <x:v>Replacement actuator link</x:v>
      </x:c>
      <x:c r="G387" s="4" t="str">
        <x:f>IFERROR(INDEX('Material routes'!$F$6:$F$1505,MATCH(V387,'Material routes'!$A$6:$A$1505,0)),"MISSING ID")</x:f>
        <x:v>T3</x:v>
      </x:c>
      <x:c r="H387" s="4" t="str">
        <x:f>IFERROR(INDEX('Material routes'!$H$6:$H$1505,MATCH(V387,'Material routes'!$A$6:$A$1505,0)),"MISSING ID")</x:f>
        <x:v>Crafting component</x:v>
      </x:c>
      <x:c r="I387" s="4" t="str">
        <x:f>IFERROR(INDEX('Material routes'!$G$6:$G$1505,MATCH(V387,'Material routes'!$A$6:$A$1505,0)),"MISSING ID")</x:f>
        <x:v>Crafting components</x:v>
      </x:c>
      <x:c r="J387" s="4" t="str">
        <x:f>IFERROR(INDEX('Material routes'!$B$6:$B$1505,MATCH(U387,'Material routes'!$A$6:$A$1505,0)),"MISSING ID")</x:f>
        <x:v>design.review.proposal_legger_actuator_rod</x:v>
      </x:c>
      <x:c r="K387" s="4" t="str">
        <x:f>IFERROR(INDEX('Crafting recipes'!$C$6:$C$1005,MATCH(J387,'Crafting recipes'!$A$6:$A$1005,0)),"MISSING ID")</x:f>
        <x:v>Material refinement</x:v>
      </x:c>
      <x:c r="L387" s="4" t="str">
        <x:f>IFERROR(INDEX('Material routes'!$K$6:$K$1505,MATCH(U387,'Material routes'!$A$6:$A$1505,0)),"MISSING ID")</x:f>
        <x:v>Proposal</x:v>
      </x:c>
      <x:c r="M387" s="4" t="str">
        <x:f>IFERROR(INDEX('Material routes'!$M$6:$M$1505,MATCH(U387,'Material routes'!$A$6:$A$1505,0)),"MISSING ID")</x:f>
        <x:v>Partial proposal</x:v>
      </x:c>
      <x:c r="N387" s="4" t="str">
        <x:f>IF(IFERROR(INDEX('Material routes'!$I$6:$I$1005,MATCH(U387,'Material routes'!$A$6:$A$1005,0)),"MISSING ID")=0,"",IFERROR(INDEX('Material routes'!$I$6:$I$1005,MATCH(U387,'Material routes'!$A$6:$A$1005,0)),"MISSING ID"))</x:f>
      </x:c>
      <x:c r="O387" s="4" t="str">
        <x:f>IFERROR(INDEX('Material routes'!$J$6:$J$1505,MATCH(U387,'Material routes'!$A$6:$A$1505,0)),"MISSING ID")</x:f>
        <x:v>Unspecified</x:v>
      </x:c>
      <x:c r="P387" s="4" t="str">
        <x:f>IF(IFERROR(INDEX('Material routes'!$I$6:$I$1005,MATCH(V387,'Material routes'!$A$6:$A$1005,0)),"MISSING ID")=0,"",IFERROR(INDEX('Material routes'!$I$6:$I$1005,MATCH(V387,'Material routes'!$A$6:$A$1005,0)),"MISSING ID"))</x:f>
      </x:c>
      <x:c r="Q387" s="4" t="str">
        <x:f>IFERROR(INDEX('Material routes'!$J$6:$J$1505,MATCH(V387,'Material routes'!$A$6:$A$1505,0)),"MISSING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routes'!$D$6:$D$1505,MATCH(U387,'Material routes'!$A$6:$A$1505,0)),"MISSING ID")</x:f>
        <x:v>author.metallurgy.steel_stock</x:v>
      </x:c>
      <x:c r="T387" s="4" t="str">
        <x:f>IFERROR(INDEX('Material routes'!$D$6:$D$1505,MATCH(V387,'Material routes'!$A$6:$A$1505,0)),"MISSING ID")</x:f>
        <x:v>proposal.legger.actuator_rod</x:v>
      </x:c>
      <x:c r="U387" s="4" t="str">
        <x:v>design.review.proposal_legger_actuator_rod.in.1</x:v>
      </x:c>
      <x:c r="V387" s="4" t="str">
        <x:v>design.review.proposal_legger_actuator_rod.out</x:v>
      </x:c>
    </x:row>
    <x:row r="388" ht="115" customHeight="1">
      <x:c r="A388" s="4" t="str">
        <x:f>IFERROR(INDEX('Material routes'!$E$6:$E$1505,MATCH(U388,'Material routes'!$A$6:$A$1505,0)),"MISSING ID")</x:f>
        <x:v>Graded abrasive grit</x:v>
      </x:c>
      <x:c r="B388" s="4" t="str">
        <x:f>IFERROR(INDEX('Material routes'!$F$6:$F$1505,MATCH(U388,'Material routes'!$A$6:$A$1505,0)),"MISSING ID")</x:f>
        <x:v>T1</x:v>
      </x:c>
      <x:c r="C388" s="4" t="str">
        <x:f>IFERROR(INDEX('Material routes'!$H$6:$H$1505,MATCH(U388,'Material routes'!$A$6:$A$1505,0)),"MISSING ID")</x:f>
        <x:v>Processed material</x:v>
      </x:c>
      <x:c r="D388" s="4" t="str">
        <x:f>IFERROR(INDEX('Material routes'!$G$6:$G$1505,MATCH(U388,'Material routes'!$A$6:$A$1505,0)),"MISSING ID")</x:f>
        <x:v>Manufactured stock</x:v>
      </x:c>
      <x:c r="E388" s="4" t="str">
        <x:f>IFERROR(INDEX('Material routes'!$C$6:$C$1505,MATCH(U388,'Material routes'!$A$6:$A$1505,0)),"MISSING ID")</x:f>
        <x:v>Ingredient candidate</x:v>
      </x:c>
      <x:c r="F388" s="4" t="str">
        <x:f>IFERROR(INDEX('Material routes'!$E$6:$E$1505,MATCH(V388,'Material routes'!$A$6:$A$1505,0)),"MISSING ID")</x:f>
        <x:v>Replacement actuator link</x:v>
      </x:c>
      <x:c r="G388" s="4" t="str">
        <x:f>IFERROR(INDEX('Material routes'!$F$6:$F$1505,MATCH(V388,'Material routes'!$A$6:$A$1505,0)),"MISSING ID")</x:f>
        <x:v>T3</x:v>
      </x:c>
      <x:c r="H388" s="4" t="str">
        <x:f>IFERROR(INDEX('Material routes'!$H$6:$H$1505,MATCH(V388,'Material routes'!$A$6:$A$1505,0)),"MISSING ID")</x:f>
        <x:v>Crafting component</x:v>
      </x:c>
      <x:c r="I388" s="4" t="str">
        <x:f>IFERROR(INDEX('Material routes'!$G$6:$G$1505,MATCH(V388,'Material routes'!$A$6:$A$1505,0)),"MISSING ID")</x:f>
        <x:v>Crafting components</x:v>
      </x:c>
      <x:c r="J388" s="4" t="str">
        <x:f>IFERROR(INDEX('Material routes'!$B$6:$B$1505,MATCH(U388,'Material routes'!$A$6:$A$1505,0)),"MISSING ID")</x:f>
        <x:v>design.review.proposal_legger_actuator_rod</x:v>
      </x:c>
      <x:c r="K388" s="4" t="str">
        <x:f>IFERROR(INDEX('Crafting recipes'!$C$6:$C$1005,MATCH(J388,'Crafting recipes'!$A$6:$A$1005,0)),"MISSING ID")</x:f>
        <x:v>Material refinement</x:v>
      </x:c>
      <x:c r="L388" s="4" t="str">
        <x:f>IFERROR(INDEX('Material routes'!$K$6:$K$1505,MATCH(U388,'Material routes'!$A$6:$A$1505,0)),"MISSING ID")</x:f>
        <x:v>Proposal</x:v>
      </x:c>
      <x:c r="M388" s="4" t="str">
        <x:f>IFERROR(INDEX('Material routes'!$M$6:$M$1505,MATCH(U388,'Material routes'!$A$6:$A$1505,0)),"MISSING ID")</x:f>
        <x:v>Partial proposal</x:v>
      </x:c>
      <x:c r="N388" s="4" t="str">
        <x:f>IF(IFERROR(INDEX('Material routes'!$I$6:$I$1005,MATCH(U388,'Material routes'!$A$6:$A$1005,0)),"MISSING ID")=0,"",IFERROR(INDEX('Material routes'!$I$6:$I$1005,MATCH(U388,'Material routes'!$A$6:$A$1005,0)),"MISSING ID"))</x:f>
      </x:c>
      <x:c r="O388" s="4" t="str">
        <x:f>IFERROR(INDEX('Material routes'!$J$6:$J$1505,MATCH(U388,'Material routes'!$A$6:$A$1505,0)),"MISSING ID")</x:f>
        <x:v>Unspecified</x:v>
      </x:c>
      <x:c r="P388" s="4" t="str">
        <x:f>IF(IFERROR(INDEX('Material routes'!$I$6:$I$1005,MATCH(V388,'Material routes'!$A$6:$A$1005,0)),"MISSING ID")=0,"",IFERROR(INDEX('Material routes'!$I$6:$I$1005,MATCH(V388,'Material routes'!$A$6:$A$1005,0)),"MISSING ID"))</x:f>
      </x:c>
      <x:c r="Q388" s="4" t="str">
        <x:f>IFERROR(INDEX('Material routes'!$J$6:$J$1505,MATCH(V388,'Material routes'!$A$6:$A$1505,0)),"MISSING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routes'!$D$6:$D$1505,MATCH(U388,'Material routes'!$A$6:$A$1505,0)),"MISSING ID")</x:f>
        <x:v>proposal.natural.abrasive</x:v>
      </x:c>
      <x:c r="T388" s="4" t="str">
        <x:f>IFERROR(INDEX('Material routes'!$D$6:$D$1505,MATCH(V388,'Material routes'!$A$6:$A$1505,0)),"MISSING ID")</x:f>
        <x:v>proposal.legger.actuator_rod</x:v>
      </x:c>
      <x:c r="U388" s="4" t="str">
        <x:v>design.review.proposal_legger_actuator_rod.in.2</x:v>
      </x:c>
      <x:c r="V388" s="4" t="str">
        <x:v>design.review.proposal_legger_actuator_rod.out</x:v>
      </x:c>
    </x:row>
    <x:row r="389" ht="115" customHeight="1">
      <x:c r="A389" s="4" t="str">
        <x:f>IFERROR(INDEX('Material routes'!$E$6:$E$1505,MATCH(U389,'Material routes'!$A$6:$A$1505,0)),"MISSING ID")</x:f>
        <x:v>Bonded husk sheet</x:v>
      </x:c>
      <x:c r="B389" s="4" t="str">
        <x:f>IFERROR(INDEX('Material routes'!$F$6:$F$1505,MATCH(U389,'Material routes'!$A$6:$A$1505,0)),"MISSING ID")</x:f>
        <x:v>T2</x:v>
      </x:c>
      <x:c r="C389" s="4" t="str">
        <x:f>IFERROR(INDEX('Material routes'!$H$6:$H$1505,MATCH(U389,'Material routes'!$A$6:$A$1505,0)),"MISSING ID")</x:f>
        <x:v>Processed material</x:v>
      </x:c>
      <x:c r="D389" s="4" t="str">
        <x:f>IFERROR(INDEX('Material routes'!$G$6:$G$1505,MATCH(U389,'Material routes'!$A$6:$A$1505,0)),"MISSING ID")</x:f>
        <x:v>Manufactured stock</x:v>
      </x:c>
      <x:c r="E389" s="4" t="str">
        <x:f>IFERROR(INDEX('Material routes'!$C$6:$C$1505,MATCH(U389,'Material routes'!$A$6:$A$1505,0)),"MISSING ID")</x:f>
        <x:v>Ingredient candidate</x:v>
      </x:c>
      <x:c r="F389" s="4" t="str">
        <x:f>IFERROR(INDEX('Material routes'!$E$6:$E$1505,MATCH(V389,'Material routes'!$A$6:$A$1505,0)),"MISSING ID")</x:f>
        <x:v>Joint dust shroud</x:v>
      </x:c>
      <x:c r="G389" s="4" t="str">
        <x:f>IFERROR(INDEX('Material routes'!$F$6:$F$1505,MATCH(V389,'Material routes'!$A$6:$A$1505,0)),"MISSING ID")</x:f>
        <x:v>T3</x:v>
      </x:c>
      <x:c r="H389" s="4" t="str">
        <x:f>IFERROR(INDEX('Material routes'!$H$6:$H$1505,MATCH(V389,'Material routes'!$A$6:$A$1505,0)),"MISSING ID")</x:f>
        <x:v>Crafting component</x:v>
      </x:c>
      <x:c r="I389" s="4" t="str">
        <x:f>IFERROR(INDEX('Material routes'!$G$6:$G$1505,MATCH(V389,'Material routes'!$A$6:$A$1505,0)),"MISSING ID")</x:f>
        <x:v>Crafting components</x:v>
      </x:c>
      <x:c r="J389" s="4" t="str">
        <x:f>IFERROR(INDEX('Material routes'!$B$6:$B$1505,MATCH(U389,'Material routes'!$A$6:$A$1505,0)),"MISSING ID")</x:f>
        <x:v>design.review.proposal_legger_joint_shroud</x:v>
      </x:c>
      <x:c r="K389" s="4" t="str">
        <x:f>IFERROR(INDEX('Crafting recipes'!$C$6:$C$1005,MATCH(J389,'Crafting recipes'!$A$6:$A$1005,0)),"MISSING ID")</x:f>
        <x:v>Material refinement</x:v>
      </x:c>
      <x:c r="L389" s="4" t="str">
        <x:f>IFERROR(INDEX('Material routes'!$K$6:$K$1505,MATCH(U389,'Material routes'!$A$6:$A$1505,0)),"MISSING ID")</x:f>
        <x:v>Proposal</x:v>
      </x:c>
      <x:c r="M389" s="4" t="str">
        <x:f>IFERROR(INDEX('Material routes'!$M$6:$M$1505,MATCH(U389,'Material routes'!$A$6:$A$1505,0)),"MISSING ID")</x:f>
        <x:v>Partial proposal</x:v>
      </x:c>
      <x:c r="N389" s="4" t="str">
        <x:f>IF(IFERROR(INDEX('Material routes'!$I$6:$I$1005,MATCH(U389,'Material routes'!$A$6:$A$1005,0)),"MISSING ID")=0,"",IFERROR(INDEX('Material routes'!$I$6:$I$1005,MATCH(U389,'Material routes'!$A$6:$A$1005,0)),"MISSING ID"))</x:f>
      </x:c>
      <x:c r="O389" s="4" t="str">
        <x:f>IFERROR(INDEX('Material routes'!$J$6:$J$1505,MATCH(U389,'Material routes'!$A$6:$A$1505,0)),"MISSING ID")</x:f>
        <x:v>Unspecified</x:v>
      </x:c>
      <x:c r="P389" s="4" t="str">
        <x:f>IF(IFERROR(INDEX('Material routes'!$I$6:$I$1005,MATCH(V389,'Material routes'!$A$6:$A$1005,0)),"MISSING ID")=0,"",IFERROR(INDEX('Material routes'!$I$6:$I$1005,MATCH(V389,'Material routes'!$A$6:$A$1005,0)),"MISSING ID"))</x:f>
      </x:c>
      <x:c r="Q389" s="4" t="str">
        <x:f>IFERROR(INDEX('Material routes'!$J$6:$J$1505,MATCH(V389,'Material routes'!$A$6:$A$1505,0)),"MISSING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routes'!$D$6:$D$1505,MATCH(U389,'Material routes'!$A$6:$A$1505,0)),"MISSING ID")</x:f>
        <x:v>proposal.branch.husk_sheet</x:v>
      </x:c>
      <x:c r="T389" s="4" t="str">
        <x:f>IFERROR(INDEX('Material routes'!$D$6:$D$1505,MATCH(V389,'Material routes'!$A$6:$A$1505,0)),"MISSING ID")</x:f>
        <x:v>proposal.legger.joint_shroud</x:v>
      </x:c>
      <x:c r="U389" s="4" t="str">
        <x:v>design.review.proposal_legger_joint_shroud.in.1</x:v>
      </x:c>
      <x:c r="V389" s="4" t="str">
        <x:v>design.review.proposal_legger_joint_shroud.out</x:v>
      </x:c>
    </x:row>
    <x:row r="390" ht="115" customHeight="1">
      <x:c r="A390" s="4" t="str">
        <x:f>IFERROR(INDEX('Material routes'!$E$6:$E$1505,MATCH(U390,'Material routes'!$A$6:$A$1505,0)),"MISSING ID")</x:f>
        <x:v>Flexible membrane-bonding compound</x:v>
      </x:c>
      <x:c r="B390" s="4" t="str">
        <x:f>IFERROR(INDEX('Material routes'!$F$6:$F$1505,MATCH(U390,'Material routes'!$A$6:$A$1505,0)),"MISSING ID")</x:f>
        <x:v>T2</x:v>
      </x:c>
      <x:c r="C390" s="4" t="str">
        <x:f>IFERROR(INDEX('Material routes'!$H$6:$H$1505,MATCH(U390,'Material routes'!$A$6:$A$1505,0)),"MISSING ID")</x:f>
        <x:v>Chemical material</x:v>
      </x:c>
      <x:c r="D390" s="4" t="str">
        <x:f>IFERROR(INDEX('Material routes'!$G$6:$G$1505,MATCH(U390,'Material routes'!$A$6:$A$1505,0)),"MISSING ID")</x:f>
        <x:v>Processing agents</x:v>
      </x:c>
      <x:c r="E390" s="4" t="str">
        <x:f>IFERROR(INDEX('Material routes'!$C$6:$C$1505,MATCH(U390,'Material routes'!$A$6:$A$1505,0)),"MISSING ID")</x:f>
        <x:v>Ingredient candidate</x:v>
      </x:c>
      <x:c r="F390" s="4" t="str">
        <x:f>IFERROR(INDEX('Material routes'!$E$6:$E$1505,MATCH(V390,'Material routes'!$A$6:$A$1505,0)),"MISSING ID")</x:f>
        <x:v>Joint dust shroud</x:v>
      </x:c>
      <x:c r="G390" s="4" t="str">
        <x:f>IFERROR(INDEX('Material routes'!$F$6:$F$1505,MATCH(V390,'Material routes'!$A$6:$A$1505,0)),"MISSING ID")</x:f>
        <x:v>T3</x:v>
      </x:c>
      <x:c r="H390" s="4" t="str">
        <x:f>IFERROR(INDEX('Material routes'!$H$6:$H$1505,MATCH(V390,'Material routes'!$A$6:$A$1505,0)),"MISSING ID")</x:f>
        <x:v>Crafting component</x:v>
      </x:c>
      <x:c r="I390" s="4" t="str">
        <x:f>IFERROR(INDEX('Material routes'!$G$6:$G$1505,MATCH(V390,'Material routes'!$A$6:$A$1505,0)),"MISSING ID")</x:f>
        <x:v>Crafting components</x:v>
      </x:c>
      <x:c r="J390" s="4" t="str">
        <x:f>IFERROR(INDEX('Material routes'!$B$6:$B$1505,MATCH(U390,'Material routes'!$A$6:$A$1505,0)),"MISSING ID")</x:f>
        <x:v>design.review.proposal_legger_joint_shroud</x:v>
      </x:c>
      <x:c r="K390" s="4" t="str">
        <x:f>IFERROR(INDEX('Crafting recipes'!$C$6:$C$1005,MATCH(J390,'Crafting recipes'!$A$6:$A$1005,0)),"MISSING ID")</x:f>
        <x:v>Material refinement</x:v>
      </x:c>
      <x:c r="L390" s="4" t="str">
        <x:f>IFERROR(INDEX('Material routes'!$K$6:$K$1505,MATCH(U390,'Material routes'!$A$6:$A$1505,0)),"MISSING ID")</x:f>
        <x:v>Proposal</x:v>
      </x:c>
      <x:c r="M390" s="4" t="str">
        <x:f>IFERROR(INDEX('Material routes'!$M$6:$M$1505,MATCH(U390,'Material routes'!$A$6:$A$1505,0)),"MISSING ID")</x:f>
        <x:v>Partial proposal</x:v>
      </x:c>
      <x:c r="N390" s="4" t="str">
        <x:f>IF(IFERROR(INDEX('Material routes'!$I$6:$I$1005,MATCH(U390,'Material routes'!$A$6:$A$1005,0)),"MISSING ID")=0,"",IFERROR(INDEX('Material routes'!$I$6:$I$1005,MATCH(U390,'Material routes'!$A$6:$A$1005,0)),"MISSING ID"))</x:f>
      </x:c>
      <x:c r="O390" s="4" t="str">
        <x:f>IFERROR(INDEX('Material routes'!$J$6:$J$1505,MATCH(U390,'Material routes'!$A$6:$A$1505,0)),"MISSING ID")</x:f>
        <x:v>Unspecified</x:v>
      </x:c>
      <x:c r="P390" s="4" t="str">
        <x:f>IF(IFERROR(INDEX('Material routes'!$I$6:$I$1005,MATCH(V390,'Material routes'!$A$6:$A$1005,0)),"MISSING ID")=0,"",IFERROR(INDEX('Material routes'!$I$6:$I$1005,MATCH(V390,'Material routes'!$A$6:$A$1005,0)),"MISSING ID"))</x:f>
      </x:c>
      <x:c r="Q390" s="4" t="str">
        <x:f>IFERROR(INDEX('Material routes'!$J$6:$J$1505,MATCH(V390,'Material routes'!$A$6:$A$1505,0)),"MISSING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routes'!$D$6:$D$1505,MATCH(U390,'Material routes'!$A$6:$A$1505,0)),"MISSING ID")</x:f>
        <x:v>proposal.branch.flex_bond</x:v>
      </x:c>
      <x:c r="T390" s="4" t="str">
        <x:f>IFERROR(INDEX('Material routes'!$D$6:$D$1505,MATCH(V390,'Material routes'!$A$6:$A$1505,0)),"MISSING ID")</x:f>
        <x:v>proposal.legger.joint_shroud</x:v>
      </x:c>
      <x:c r="U390" s="4" t="str">
        <x:v>design.review.proposal_legger_joint_shroud.in.2</x:v>
      </x:c>
      <x:c r="V390" s="4" t="str">
        <x:v>design.review.proposal_legger_joint_shroud.out</x:v>
      </x:c>
    </x:row>
    <x:row r="391" ht="115" customHeight="1">
      <x:c r="A391" s="4" t="str">
        <x:f>IFERROR(INDEX('Material routes'!$E$6:$E$1505,MATCH(U391,'Material routes'!$A$6:$A$1505,0)),"MISSING ID")</x:f>
        <x:v>Steel stock</x:v>
      </x:c>
      <x:c r="B391" s="4" t="str">
        <x:f>IFERROR(INDEX('Material routes'!$F$6:$F$1505,MATCH(U391,'Material routes'!$A$6:$A$1505,0)),"MISSING ID")</x:f>
        <x:v>T2</x:v>
      </x:c>
      <x:c r="C391" s="4" t="str">
        <x:f>IFERROR(INDEX('Material routes'!$H$6:$H$1505,MATCH(U391,'Material routes'!$A$6:$A$1505,0)),"MISSING ID")</x:f>
        <x:v>Processed material</x:v>
      </x:c>
      <x:c r="D391" s="4" t="str">
        <x:f>IFERROR(INDEX('Material routes'!$G$6:$G$1505,MATCH(U391,'Material routes'!$A$6:$A$1505,0)),"MISSING ID")</x:f>
        <x:v>Manufactured stock</x:v>
      </x:c>
      <x:c r="E391" s="4" t="str">
        <x:f>IFERROR(INDEX('Material routes'!$C$6:$C$1505,MATCH(U391,'Material routes'!$A$6:$A$1505,0)),"MISSING ID")</x:f>
        <x:v>Ingredient candidate</x:v>
      </x:c>
      <x:c r="F391" s="4" t="str">
        <x:f>IFERROR(INDEX('Material routes'!$E$6:$E$1505,MATCH(V391,'Material routes'!$A$6:$A$1505,0)),"MISSING ID")</x:f>
        <x:v>Fitted joint lubricant cup</x:v>
      </x:c>
      <x:c r="G391" s="4" t="str">
        <x:f>IFERROR(INDEX('Material routes'!$F$6:$F$1505,MATCH(V391,'Material routes'!$A$6:$A$1505,0)),"MISSING ID")</x:f>
        <x:v>T3</x:v>
      </x:c>
      <x:c r="H391" s="4" t="str">
        <x:f>IFERROR(INDEX('Material routes'!$H$6:$H$1505,MATCH(V391,'Material routes'!$A$6:$A$1505,0)),"MISSING ID")</x:f>
        <x:v>Container part</x:v>
      </x:c>
      <x:c r="I391" s="4" t="str">
        <x:f>IFERROR(INDEX('Material routes'!$G$6:$G$1505,MATCH(V391,'Material routes'!$A$6:$A$1505,0)),"MISSING ID")</x:f>
        <x:v>Crafting components</x:v>
      </x:c>
      <x:c r="J391" s="4" t="str">
        <x:f>IFERROR(INDEX('Material routes'!$B$6:$B$1505,MATCH(U391,'Material routes'!$A$6:$A$1505,0)),"MISSING ID")</x:f>
        <x:v>design.review.proposal_legger_grease_cup</x:v>
      </x:c>
      <x:c r="K391" s="4" t="str">
        <x:f>IFERROR(INDEX('Crafting recipes'!$C$6:$C$1005,MATCH(J391,'Crafting recipes'!$A$6:$A$1005,0)),"MISSING ID")</x:f>
        <x:v>Material refinement</x:v>
      </x:c>
      <x:c r="L391" s="4" t="str">
        <x:f>IFERROR(INDEX('Material routes'!$K$6:$K$1505,MATCH(U391,'Material routes'!$A$6:$A$1505,0)),"MISSING ID")</x:f>
        <x:v>Proposal</x:v>
      </x:c>
      <x:c r="M391" s="4" t="str">
        <x:f>IFERROR(INDEX('Material routes'!$M$6:$M$1505,MATCH(U391,'Material routes'!$A$6:$A$1505,0)),"MISSING ID")</x:f>
        <x:v>Partial proposal</x:v>
      </x:c>
      <x:c r="N391" s="4" t="str">
        <x:f>IF(IFERROR(INDEX('Material routes'!$I$6:$I$1005,MATCH(U391,'Material routes'!$A$6:$A$1005,0)),"MISSING ID")=0,"",IFERROR(INDEX('Material routes'!$I$6:$I$1005,MATCH(U391,'Material routes'!$A$6:$A$1005,0)),"MISSING ID"))</x:f>
      </x:c>
      <x:c r="O391" s="4" t="str">
        <x:f>IFERROR(INDEX('Material routes'!$J$6:$J$1505,MATCH(U391,'Material routes'!$A$6:$A$1505,0)),"MISSING ID")</x:f>
        <x:v>Unspecified</x:v>
      </x:c>
      <x:c r="P391" s="4" t="str">
        <x:f>IF(IFERROR(INDEX('Material routes'!$I$6:$I$1005,MATCH(V391,'Material routes'!$A$6:$A$1005,0)),"MISSING ID")=0,"",IFERROR(INDEX('Material routes'!$I$6:$I$1005,MATCH(V391,'Material routes'!$A$6:$A$1005,0)),"MISSING ID"))</x:f>
      </x:c>
      <x:c r="Q391" s="4" t="str">
        <x:f>IFERROR(INDEX('Material routes'!$J$6:$J$1505,MATCH(V391,'Material routes'!$A$6:$A$1505,0)),"MISSING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routes'!$D$6:$D$1505,MATCH(U391,'Material routes'!$A$6:$A$1505,0)),"MISSING ID")</x:f>
        <x:v>author.metallurgy.steel_stock</x:v>
      </x:c>
      <x:c r="T391" s="4" t="str">
        <x:f>IFERROR(INDEX('Material routes'!$D$6:$D$1505,MATCH(V391,'Material routes'!$A$6:$A$1505,0)),"MISSING ID")</x:f>
        <x:v>proposal.legger.grease_cup</x:v>
      </x:c>
      <x:c r="U391" s="4" t="str">
        <x:v>design.review.proposal_legger_grease_cup.in.1</x:v>
      </x:c>
      <x:c r="V391" s="4" t="str">
        <x:v>design.review.proposal_legger_grease_cup.out</x:v>
      </x:c>
    </x:row>
    <x:row r="392" ht="115" customHeight="1">
      <x:c r="A392" s="4" t="str">
        <x:f>IFERROR(INDEX('Material routes'!$E$6:$E$1505,MATCH(U392,'Material routes'!$A$6:$A$1505,0)),"MISSING ID")</x:f>
        <x:v>Prepared bronze bearing stock</x:v>
      </x:c>
      <x:c r="B392" s="4" t="str">
        <x:f>IFERROR(INDEX('Material routes'!$F$6:$F$1505,MATCH(U392,'Material routes'!$A$6:$A$1505,0)),"MISSING ID")</x:f>
        <x:v>T2</x:v>
      </x:c>
      <x:c r="C392" s="4" t="str">
        <x:f>IFERROR(INDEX('Material routes'!$H$6:$H$1505,MATCH(U392,'Material routes'!$A$6:$A$1505,0)),"MISSING ID")</x:f>
        <x:v>Processed material</x:v>
      </x:c>
      <x:c r="D392" s="4" t="str">
        <x:f>IFERROR(INDEX('Material routes'!$G$6:$G$1505,MATCH(U392,'Material routes'!$A$6:$A$1505,0)),"MISSING ID")</x:f>
        <x:v>Manufactured stock</x:v>
      </x:c>
      <x:c r="E392" s="4" t="str">
        <x:f>IFERROR(INDEX('Material routes'!$C$6:$C$1505,MATCH(U392,'Material routes'!$A$6:$A$1505,0)),"MISSING ID")</x:f>
        <x:v>Ingredient candidate</x:v>
      </x:c>
      <x:c r="F392" s="4" t="str">
        <x:f>IFERROR(INDEX('Material routes'!$E$6:$E$1505,MATCH(V392,'Material routes'!$A$6:$A$1505,0)),"MISSING ID")</x:f>
        <x:v>Fitted joint lubricant cup</x:v>
      </x:c>
      <x:c r="G392" s="4" t="str">
        <x:f>IFERROR(INDEX('Material routes'!$F$6:$F$1505,MATCH(V392,'Material routes'!$A$6:$A$1505,0)),"MISSING ID")</x:f>
        <x:v>T3</x:v>
      </x:c>
      <x:c r="H392" s="4" t="str">
        <x:f>IFERROR(INDEX('Material routes'!$H$6:$H$1505,MATCH(V392,'Material routes'!$A$6:$A$1505,0)),"MISSING ID")</x:f>
        <x:v>Container part</x:v>
      </x:c>
      <x:c r="I392" s="4" t="str">
        <x:f>IFERROR(INDEX('Material routes'!$G$6:$G$1505,MATCH(V392,'Material routes'!$A$6:$A$1505,0)),"MISSING ID")</x:f>
        <x:v>Crafting components</x:v>
      </x:c>
      <x:c r="J392" s="4" t="str">
        <x:f>IFERROR(INDEX('Material routes'!$B$6:$B$1505,MATCH(U392,'Material routes'!$A$6:$A$1505,0)),"MISSING ID")</x:f>
        <x:v>design.review.proposal_legger_grease_cup</x:v>
      </x:c>
      <x:c r="K392" s="4" t="str">
        <x:f>IFERROR(INDEX('Crafting recipes'!$C$6:$C$1005,MATCH(J392,'Crafting recipes'!$A$6:$A$1005,0)),"MISSING ID")</x:f>
        <x:v>Material refinement</x:v>
      </x:c>
      <x:c r="L392" s="4" t="str">
        <x:f>IFERROR(INDEX('Material routes'!$K$6:$K$1505,MATCH(U392,'Material routes'!$A$6:$A$1505,0)),"MISSING ID")</x:f>
        <x:v>Proposal</x:v>
      </x:c>
      <x:c r="M392" s="4" t="str">
        <x:f>IFERROR(INDEX('Material routes'!$M$6:$M$1505,MATCH(U392,'Material routes'!$A$6:$A$1505,0)),"MISSING ID")</x:f>
        <x:v>Partial proposal</x:v>
      </x:c>
      <x:c r="N392" s="4" t="str">
        <x:f>IF(IFERROR(INDEX('Material routes'!$I$6:$I$1005,MATCH(U392,'Material routes'!$A$6:$A$1005,0)),"MISSING ID")=0,"",IFERROR(INDEX('Material routes'!$I$6:$I$1005,MATCH(U392,'Material routes'!$A$6:$A$1005,0)),"MISSING ID"))</x:f>
      </x:c>
      <x:c r="O392" s="4" t="str">
        <x:f>IFERROR(INDEX('Material routes'!$J$6:$J$1505,MATCH(U392,'Material routes'!$A$6:$A$1505,0)),"MISSING ID")</x:f>
        <x:v>Unspecified</x:v>
      </x:c>
      <x:c r="P392" s="4" t="str">
        <x:f>IF(IFERROR(INDEX('Material routes'!$I$6:$I$1005,MATCH(V392,'Material routes'!$A$6:$A$1005,0)),"MISSING ID")=0,"",IFERROR(INDEX('Material routes'!$I$6:$I$1005,MATCH(V392,'Material routes'!$A$6:$A$1005,0)),"MISSING ID"))</x:f>
      </x:c>
      <x:c r="Q392" s="4" t="str">
        <x:f>IFERROR(INDEX('Material routes'!$J$6:$J$1505,MATCH(V392,'Material routes'!$A$6:$A$1505,0)),"MISSING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routes'!$D$6:$D$1505,MATCH(U392,'Material routes'!$A$6:$A$1505,0)),"MISSING ID")</x:f>
        <x:v>proposal.branch.bearing_bronze</x:v>
      </x:c>
      <x:c r="T392" s="4" t="str">
        <x:f>IFERROR(INDEX('Material routes'!$D$6:$D$1505,MATCH(V392,'Material routes'!$A$6:$A$1505,0)),"MISSING ID")</x:f>
        <x:v>proposal.legger.grease_cup</x:v>
      </x:c>
      <x:c r="U392" s="4" t="str">
        <x:v>design.review.proposal_legger_grease_cup.in.2</x:v>
      </x:c>
      <x:c r="V392" s="4" t="str">
        <x:v>design.review.proposal_legger_grease_cup.out</x:v>
      </x:c>
    </x:row>
    <x:row r="393" ht="115" customHeight="1">
      <x:c r="A393" s="4" t="str">
        <x:f>IFERROR(INDEX('Material routes'!$E$6:$E$1505,MATCH(U393,'Material routes'!$A$6:$A$1505,0)),"MISSING ID")</x:f>
        <x:v>Husk-reinforced packing stock</x:v>
      </x:c>
      <x:c r="B393" s="4" t="str">
        <x:f>IFERROR(INDEX('Material routes'!$F$6:$F$1505,MATCH(U393,'Material routes'!$A$6:$A$1505,0)),"MISSING ID")</x:f>
        <x:v>T3</x:v>
      </x:c>
      <x:c r="C393" s="4" t="str">
        <x:f>IFERROR(INDEX('Material routes'!$H$6:$H$1505,MATCH(U393,'Material routes'!$A$6:$A$1505,0)),"MISSING ID")</x:f>
        <x:v>Processed material</x:v>
      </x:c>
      <x:c r="D393" s="4" t="str">
        <x:f>IFERROR(INDEX('Material routes'!$G$6:$G$1505,MATCH(U393,'Material routes'!$A$6:$A$1505,0)),"MISSING ID")</x:f>
        <x:v>Manufactured stock</x:v>
      </x:c>
      <x:c r="E393" s="4" t="str">
        <x:f>IFERROR(INDEX('Material routes'!$C$6:$C$1505,MATCH(U393,'Material routes'!$A$6:$A$1505,0)),"MISSING ID")</x:f>
        <x:v>Ingredient candidate</x:v>
      </x:c>
      <x:c r="F393" s="4" t="str">
        <x:f>IFERROR(INDEX('Material routes'!$E$6:$E$1505,MATCH(V393,'Material routes'!$A$6:$A$1505,0)),"MISSING ID")</x:f>
        <x:v>Replaceable joint-seal cartridge</x:v>
      </x:c>
      <x:c r="G393" s="4" t="str">
        <x:f>IFERROR(INDEX('Material routes'!$F$6:$F$1505,MATCH(V393,'Material routes'!$A$6:$A$1505,0)),"MISSING ID")</x:f>
        <x:v>T4</x:v>
      </x:c>
      <x:c r="H393" s="4" t="str">
        <x:f>IFERROR(INDEX('Material routes'!$H$6:$H$1505,MATCH(V393,'Material routes'!$A$6:$A$1505,0)),"MISSING ID")</x:f>
        <x:v>Crafting component</x:v>
      </x:c>
      <x:c r="I393" s="4" t="str">
        <x:f>IFERROR(INDEX('Material routes'!$G$6:$G$1505,MATCH(V393,'Material routes'!$A$6:$A$1505,0)),"MISSING ID")</x:f>
        <x:v>Crafting components</x:v>
      </x:c>
      <x:c r="J393" s="4" t="str">
        <x:f>IFERROR(INDEX('Material routes'!$B$6:$B$1505,MATCH(U393,'Material routes'!$A$6:$A$1505,0)),"MISSING ID")</x:f>
        <x:v>design.review.proposal_legger_seal_cartridge</x:v>
      </x:c>
      <x:c r="K393" s="4" t="str">
        <x:f>IFERROR(INDEX('Crafting recipes'!$C$6:$C$1005,MATCH(J393,'Crafting recipes'!$A$6:$A$1005,0)),"MISSING ID")</x:f>
        <x:v>Material refinement</x:v>
      </x:c>
      <x:c r="L393" s="4" t="str">
        <x:f>IFERROR(INDEX('Material routes'!$K$6:$K$1505,MATCH(U393,'Material routes'!$A$6:$A$1505,0)),"MISSING ID")</x:f>
        <x:v>Proposal</x:v>
      </x:c>
      <x:c r="M393" s="4" t="str">
        <x:f>IFERROR(INDEX('Material routes'!$M$6:$M$1505,MATCH(U393,'Material routes'!$A$6:$A$1505,0)),"MISSING ID")</x:f>
        <x:v>Partial proposal</x:v>
      </x:c>
      <x:c r="N393" s="4" t="str">
        <x:f>IF(IFERROR(INDEX('Material routes'!$I$6:$I$1005,MATCH(U393,'Material routes'!$A$6:$A$1005,0)),"MISSING ID")=0,"",IFERROR(INDEX('Material routes'!$I$6:$I$1005,MATCH(U393,'Material routes'!$A$6:$A$1005,0)),"MISSING ID"))</x:f>
      </x:c>
      <x:c r="O393" s="4" t="str">
        <x:f>IFERROR(INDEX('Material routes'!$J$6:$J$1505,MATCH(U393,'Material routes'!$A$6:$A$1505,0)),"MISSING ID")</x:f>
        <x:v>Unspecified</x:v>
      </x:c>
      <x:c r="P393" s="4" t="str">
        <x:f>IF(IFERROR(INDEX('Material routes'!$I$6:$I$1005,MATCH(V393,'Material routes'!$A$6:$A$1005,0)),"MISSING ID")=0,"",IFERROR(INDEX('Material routes'!$I$6:$I$1005,MATCH(V393,'Material routes'!$A$6:$A$1005,0)),"MISSING ID"))</x:f>
      </x:c>
      <x:c r="Q393" s="4" t="str">
        <x:f>IFERROR(INDEX('Material routes'!$J$6:$J$1505,MATCH(V393,'Material routes'!$A$6:$A$1505,0)),"MISSING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routes'!$D$6:$D$1505,MATCH(U393,'Material routes'!$A$6:$A$1505,0)),"MISSING ID")</x:f>
        <x:v>proposal.t3.packing_stock</x:v>
      </x:c>
      <x:c r="T393" s="4" t="str">
        <x:f>IFERROR(INDEX('Material routes'!$D$6:$D$1505,MATCH(V393,'Material routes'!$A$6:$A$1505,0)),"MISSING ID")</x:f>
        <x:v>proposal.legger.seal_cartridge</x:v>
      </x:c>
      <x:c r="U393" s="4" t="str">
        <x:v>design.review.proposal_legger_seal_cartridge.in.1</x:v>
      </x:c>
      <x:c r="V393" s="4" t="str">
        <x:v>design.review.proposal_legger_seal_cartridge.out</x:v>
      </x:c>
    </x:row>
    <x:row r="394" ht="115" customHeight="1">
      <x:c r="A394" s="4" t="str">
        <x:f>IFERROR(INDEX('Material routes'!$E$6:$E$1505,MATCH(U394,'Material routes'!$A$6:$A$1505,0)),"MISSING ID")</x:f>
        <x:v>Reinforced sealing sheet</x:v>
      </x:c>
      <x:c r="B394" s="4" t="str">
        <x:f>IFERROR(INDEX('Material routes'!$F$6:$F$1505,MATCH(U394,'Material routes'!$A$6:$A$1505,0)),"MISSING ID")</x:f>
        <x:v>T3</x:v>
      </x:c>
      <x:c r="C394" s="4" t="str">
        <x:f>IFERROR(INDEX('Material routes'!$H$6:$H$1505,MATCH(U394,'Material routes'!$A$6:$A$1505,0)),"MISSING ID")</x:f>
        <x:v>Processed material</x:v>
      </x:c>
      <x:c r="D394" s="4" t="str">
        <x:f>IFERROR(INDEX('Material routes'!$G$6:$G$1505,MATCH(U394,'Material routes'!$A$6:$A$1505,0)),"MISSING ID")</x:f>
        <x:v>Manufactured stock</x:v>
      </x:c>
      <x:c r="E394" s="4" t="str">
        <x:f>IFERROR(INDEX('Material routes'!$C$6:$C$1505,MATCH(U394,'Material routes'!$A$6:$A$1505,0)),"MISSING ID")</x:f>
        <x:v>Ingredient candidate</x:v>
      </x:c>
      <x:c r="F394" s="4" t="str">
        <x:f>IFERROR(INDEX('Material routes'!$E$6:$E$1505,MATCH(V394,'Material routes'!$A$6:$A$1505,0)),"MISSING ID")</x:f>
        <x:v>Replaceable joint-seal cartridge</x:v>
      </x:c>
      <x:c r="G394" s="4" t="str">
        <x:f>IFERROR(INDEX('Material routes'!$F$6:$F$1505,MATCH(V394,'Material routes'!$A$6:$A$1505,0)),"MISSING ID")</x:f>
        <x:v>T4</x:v>
      </x:c>
      <x:c r="H394" s="4" t="str">
        <x:f>IFERROR(INDEX('Material routes'!$H$6:$H$1505,MATCH(V394,'Material routes'!$A$6:$A$1505,0)),"MISSING ID")</x:f>
        <x:v>Crafting component</x:v>
      </x:c>
      <x:c r="I394" s="4" t="str">
        <x:f>IFERROR(INDEX('Material routes'!$G$6:$G$1505,MATCH(V394,'Material routes'!$A$6:$A$1505,0)),"MISSING ID")</x:f>
        <x:v>Crafting components</x:v>
      </x:c>
      <x:c r="J394" s="4" t="str">
        <x:f>IFERROR(INDEX('Material routes'!$B$6:$B$1505,MATCH(U394,'Material routes'!$A$6:$A$1505,0)),"MISSING ID")</x:f>
        <x:v>design.review.proposal_legger_seal_cartridge</x:v>
      </x:c>
      <x:c r="K394" s="4" t="str">
        <x:f>IFERROR(INDEX('Crafting recipes'!$C$6:$C$1005,MATCH(J394,'Crafting recipes'!$A$6:$A$1005,0)),"MISSING ID")</x:f>
        <x:v>Material refinement</x:v>
      </x:c>
      <x:c r="L394" s="4" t="str">
        <x:f>IFERROR(INDEX('Material routes'!$K$6:$K$1505,MATCH(U394,'Material routes'!$A$6:$A$1505,0)),"MISSING ID")</x:f>
        <x:v>Proposal</x:v>
      </x:c>
      <x:c r="M394" s="4" t="str">
        <x:f>IFERROR(INDEX('Material routes'!$M$6:$M$1505,MATCH(U394,'Material routes'!$A$6:$A$1505,0)),"MISSING ID")</x:f>
        <x:v>Partial proposal</x:v>
      </x:c>
      <x:c r="N394" s="4" t="str">
        <x:f>IF(IFERROR(INDEX('Material routes'!$I$6:$I$1005,MATCH(U394,'Material routes'!$A$6:$A$1005,0)),"MISSING ID")=0,"",IFERROR(INDEX('Material routes'!$I$6:$I$1005,MATCH(U394,'Material routes'!$A$6:$A$1005,0)),"MISSING ID"))</x:f>
      </x:c>
      <x:c r="O394" s="4" t="str">
        <x:f>IFERROR(INDEX('Material routes'!$J$6:$J$1505,MATCH(U394,'Material routes'!$A$6:$A$1505,0)),"MISSING ID")</x:f>
        <x:v>Unspecified</x:v>
      </x:c>
      <x:c r="P394" s="4" t="str">
        <x:f>IF(IFERROR(INDEX('Material routes'!$I$6:$I$1005,MATCH(V394,'Material routes'!$A$6:$A$1005,0)),"MISSING ID")=0,"",IFERROR(INDEX('Material routes'!$I$6:$I$1005,MATCH(V394,'Material routes'!$A$6:$A$1005,0)),"MISSING ID"))</x:f>
      </x:c>
      <x:c r="Q394" s="4" t="str">
        <x:f>IFERROR(INDEX('Material routes'!$J$6:$J$1505,MATCH(V394,'Material routes'!$A$6:$A$1505,0)),"MISSING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routes'!$D$6:$D$1505,MATCH(U394,'Material routes'!$A$6:$A$1505,0)),"MISSING ID")</x:f>
        <x:v>proposal.branch.sealing_sheet</x:v>
      </x:c>
      <x:c r="T394" s="4" t="str">
        <x:f>IFERROR(INDEX('Material routes'!$D$6:$D$1505,MATCH(V394,'Material routes'!$A$6:$A$1505,0)),"MISSING ID")</x:f>
        <x:v>proposal.legger.seal_cartridge</x:v>
      </x:c>
      <x:c r="U394" s="4" t="str">
        <x:v>design.review.proposal_legger_seal_cartridge.in.2</x:v>
      </x:c>
      <x:c r="V394" s="4" t="str">
        <x:v>design.review.proposal_legger_seal_cartridge.out</x:v>
      </x:c>
    </x:row>
    <x:row r="395" ht="115" customHeight="1">
      <x:c r="A395" s="4" t="str">
        <x:f>IFERROR(INDEX('Material routes'!$E$6:$E$1505,MATCH(U395,'Material routes'!$A$6:$A$1505,0)),"MISSING ID")</x:f>
        <x:v>Steel stock</x:v>
      </x:c>
      <x:c r="B395" s="4" t="str">
        <x:f>IFERROR(INDEX('Material routes'!$F$6:$F$1505,MATCH(U395,'Material routes'!$A$6:$A$1505,0)),"MISSING ID")</x:f>
        <x:v>T2</x:v>
      </x:c>
      <x:c r="C395" s="4" t="str">
        <x:f>IFERROR(INDEX('Material routes'!$H$6:$H$1505,MATCH(U395,'Material routes'!$A$6:$A$1505,0)),"MISSING ID")</x:f>
        <x:v>Processed material</x:v>
      </x:c>
      <x:c r="D395" s="4" t="str">
        <x:f>IFERROR(INDEX('Material routes'!$G$6:$G$1505,MATCH(U395,'Material routes'!$A$6:$A$1505,0)),"MISSING ID")</x:f>
        <x:v>Manufactured stock</x:v>
      </x:c>
      <x:c r="E395" s="4" t="str">
        <x:f>IFERROR(INDEX('Material routes'!$C$6:$C$1505,MATCH(U395,'Material routes'!$A$6:$A$1505,0)),"MISSING ID")</x:f>
        <x:v>Ingredient candidate</x:v>
      </x:c>
      <x:c r="F395" s="4" t="str">
        <x:f>IFERROR(INDEX('Material routes'!$E$6:$E$1505,MATCH(V395,'Material routes'!$A$6:$A$1505,0)),"MISSING ID")</x:f>
        <x:v>Replaceable joint-seal cartridge</x:v>
      </x:c>
      <x:c r="G395" s="4" t="str">
        <x:f>IFERROR(INDEX('Material routes'!$F$6:$F$1505,MATCH(V395,'Material routes'!$A$6:$A$1505,0)),"MISSING ID")</x:f>
        <x:v>T4</x:v>
      </x:c>
      <x:c r="H395" s="4" t="str">
        <x:f>IFERROR(INDEX('Material routes'!$H$6:$H$1505,MATCH(V395,'Material routes'!$A$6:$A$1505,0)),"MISSING ID")</x:f>
        <x:v>Crafting component</x:v>
      </x:c>
      <x:c r="I395" s="4" t="str">
        <x:f>IFERROR(INDEX('Material routes'!$G$6:$G$1505,MATCH(V395,'Material routes'!$A$6:$A$1505,0)),"MISSING ID")</x:f>
        <x:v>Crafting components</x:v>
      </x:c>
      <x:c r="J395" s="4" t="str">
        <x:f>IFERROR(INDEX('Material routes'!$B$6:$B$1505,MATCH(U395,'Material routes'!$A$6:$A$1505,0)),"MISSING ID")</x:f>
        <x:v>design.review.proposal_legger_seal_cartridge</x:v>
      </x:c>
      <x:c r="K395" s="4" t="str">
        <x:f>IFERROR(INDEX('Crafting recipes'!$C$6:$C$1005,MATCH(J395,'Crafting recipes'!$A$6:$A$1005,0)),"MISSING ID")</x:f>
        <x:v>Material refinement</x:v>
      </x:c>
      <x:c r="L395" s="4" t="str">
        <x:f>IFERROR(INDEX('Material routes'!$K$6:$K$1505,MATCH(U395,'Material routes'!$A$6:$A$1505,0)),"MISSING ID")</x:f>
        <x:v>Proposal</x:v>
      </x:c>
      <x:c r="M395" s="4" t="str">
        <x:f>IFERROR(INDEX('Material routes'!$M$6:$M$1505,MATCH(U395,'Material routes'!$A$6:$A$1505,0)),"MISSING ID")</x:f>
        <x:v>Partial proposal</x:v>
      </x:c>
      <x:c r="N395" s="4" t="str">
        <x:f>IF(IFERROR(INDEX('Material routes'!$I$6:$I$1005,MATCH(U395,'Material routes'!$A$6:$A$1005,0)),"MISSING ID")=0,"",IFERROR(INDEX('Material routes'!$I$6:$I$1005,MATCH(U395,'Material routes'!$A$6:$A$1005,0)),"MISSING ID"))</x:f>
      </x:c>
      <x:c r="O395" s="4" t="str">
        <x:f>IFERROR(INDEX('Material routes'!$J$6:$J$1505,MATCH(U395,'Material routes'!$A$6:$A$1505,0)),"MISSING ID")</x:f>
        <x:v>Unspecified</x:v>
      </x:c>
      <x:c r="P395" s="4" t="str">
        <x:f>IF(IFERROR(INDEX('Material routes'!$I$6:$I$1005,MATCH(V395,'Material routes'!$A$6:$A$1005,0)),"MISSING ID")=0,"",IFERROR(INDEX('Material routes'!$I$6:$I$1005,MATCH(V395,'Material routes'!$A$6:$A$1005,0)),"MISSING ID"))</x:f>
      </x:c>
      <x:c r="Q395" s="4" t="str">
        <x:f>IFERROR(INDEX('Material routes'!$J$6:$J$1505,MATCH(V395,'Material routes'!$A$6:$A$1505,0)),"MISSING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routes'!$D$6:$D$1505,MATCH(U395,'Material routes'!$A$6:$A$1505,0)),"MISSING ID")</x:f>
        <x:v>author.metallurgy.steel_stock</x:v>
      </x:c>
      <x:c r="T395" s="4" t="str">
        <x:f>IFERROR(INDEX('Material routes'!$D$6:$D$1505,MATCH(V395,'Material routes'!$A$6:$A$1505,0)),"MISSING ID")</x:f>
        <x:v>proposal.legger.seal_cartridge</x:v>
      </x:c>
      <x:c r="U395" s="4" t="str">
        <x:v>design.review.proposal_legger_seal_cartridge.in.3</x:v>
      </x:c>
      <x:c r="V395" s="4" t="str">
        <x:v>design.review.proposal_legger_seal_cartridge.out</x:v>
      </x:c>
    </x:row>
    <x:row r="396" ht="115" customHeight="1">
      <x:c r="A396" s="4" t="str">
        <x:f>IFERROR(INDEX('Material routes'!$E$6:$E$1505,MATCH(U396,'Material routes'!$A$6:$A$1505,0)),"MISSING ID")</x:f>
        <x:v>Spring-grade steel stock</x:v>
      </x:c>
      <x:c r="B396" s="4" t="str">
        <x:f>IFERROR(INDEX('Material routes'!$F$6:$F$1505,MATCH(U396,'Material routes'!$A$6:$A$1505,0)),"MISSING ID")</x:f>
        <x:v>T3</x:v>
      </x:c>
      <x:c r="C396" s="4" t="str">
        <x:f>IFERROR(INDEX('Material routes'!$H$6:$H$1505,MATCH(U396,'Material routes'!$A$6:$A$1505,0)),"MISSING ID")</x:f>
        <x:v>Processed material</x:v>
      </x:c>
      <x:c r="D396" s="4" t="str">
        <x:f>IFERROR(INDEX('Material routes'!$G$6:$G$1505,MATCH(U396,'Material routes'!$A$6:$A$1505,0)),"MISSING ID")</x:f>
        <x:v>Manufactured stock</x:v>
      </x:c>
      <x:c r="E396" s="4" t="str">
        <x:f>IFERROR(INDEX('Material routes'!$C$6:$C$1505,MATCH(U396,'Material routes'!$A$6:$A$1505,0)),"MISSING ID")</x:f>
        <x:v>Ingredient candidate</x:v>
      </x:c>
      <x:c r="F396" s="4" t="str">
        <x:f>IFERROR(INDEX('Material routes'!$E$6:$E$1505,MATCH(V396,'Material routes'!$A$6:$A$1505,0)),"MISSING ID")</x:f>
        <x:v>Cargo quick-release latch</x:v>
      </x:c>
      <x:c r="G396" s="4" t="str">
        <x:f>IFERROR(INDEX('Material routes'!$F$6:$F$1505,MATCH(V396,'Material routes'!$A$6:$A$1505,0)),"MISSING ID")</x:f>
        <x:v>T4</x:v>
      </x:c>
      <x:c r="H396" s="4" t="str">
        <x:f>IFERROR(INDEX('Material routes'!$H$6:$H$1505,MATCH(V396,'Material routes'!$A$6:$A$1505,0)),"MISSING ID")</x:f>
        <x:v>Crafting component</x:v>
      </x:c>
      <x:c r="I396" s="4" t="str">
        <x:f>IFERROR(INDEX('Material routes'!$G$6:$G$1505,MATCH(V396,'Material routes'!$A$6:$A$1505,0)),"MISSING ID")</x:f>
        <x:v>Crafting components</x:v>
      </x:c>
      <x:c r="J396" s="4" t="str">
        <x:f>IFERROR(INDEX('Material routes'!$B$6:$B$1505,MATCH(U396,'Material routes'!$A$6:$A$1505,0)),"MISSING ID")</x:f>
        <x:v>design.review.proposal_legger_release_latch</x:v>
      </x:c>
      <x:c r="K396" s="4" t="str">
        <x:f>IFERROR(INDEX('Crafting recipes'!$C$6:$C$1005,MATCH(J396,'Crafting recipes'!$A$6:$A$1005,0)),"MISSING ID")</x:f>
        <x:v>Material refinement</x:v>
      </x:c>
      <x:c r="L396" s="4" t="str">
        <x:f>IFERROR(INDEX('Material routes'!$K$6:$K$1505,MATCH(U396,'Material routes'!$A$6:$A$1505,0)),"MISSING ID")</x:f>
        <x:v>Proposal</x:v>
      </x:c>
      <x:c r="M396" s="4" t="str">
        <x:f>IFERROR(INDEX('Material routes'!$M$6:$M$1505,MATCH(U396,'Material routes'!$A$6:$A$1505,0)),"MISSING ID")</x:f>
        <x:v>Partial proposal</x:v>
      </x:c>
      <x:c r="N396" s="4" t="str">
        <x:f>IF(IFERROR(INDEX('Material routes'!$I$6:$I$1005,MATCH(U396,'Material routes'!$A$6:$A$1005,0)),"MISSING ID")=0,"",IFERROR(INDEX('Material routes'!$I$6:$I$1005,MATCH(U396,'Material routes'!$A$6:$A$1005,0)),"MISSING ID"))</x:f>
      </x:c>
      <x:c r="O396" s="4" t="str">
        <x:f>IFERROR(INDEX('Material routes'!$J$6:$J$1505,MATCH(U396,'Material routes'!$A$6:$A$1505,0)),"MISSING ID")</x:f>
        <x:v>Unspecified</x:v>
      </x:c>
      <x:c r="P396" s="4" t="str">
        <x:f>IF(IFERROR(INDEX('Material routes'!$I$6:$I$1005,MATCH(V396,'Material routes'!$A$6:$A$1005,0)),"MISSING ID")=0,"",IFERROR(INDEX('Material routes'!$I$6:$I$1005,MATCH(V396,'Material routes'!$A$6:$A$1005,0)),"MISSING ID"))</x:f>
      </x:c>
      <x:c r="Q396" s="4" t="str">
        <x:f>IFERROR(INDEX('Material routes'!$J$6:$J$1505,MATCH(V396,'Material routes'!$A$6:$A$1505,0)),"MISSING ID")</x:f>
        <x:v>Unspecified</x:v>
      </x:c>
      <x:c r="R396" s="4" t="str">
        <x:f>IF(L396="Withheld","Withheld premise",IF(E396="Tool candidate","Reusable prerequisite",IF(K396="Raw entry preparation","Entry-resource preparation",IF(G396="Not applicable",IF(IFERROR(INDEX('Items'!$AI$6:$AI$1005,MATCH(T396,'Items'!$A$6:$A$1005,0)),"MISSING ID")="Finished item","Finished endpoint",IF(IFERROR(INDEX('Items'!$AI$6:$AI$1005,MATCH(T396,'Items'!$A$6:$A$1005,0)),"MISSING ID")="Currency","Currency / no refinement tier","Recovered output / tier not applicable")),IF(OR(IFERROR(INDEX('Crafting recipes'!$H$6:$H$1005,MATCH(J396,'Crafting recipes'!$A$6:$A$1005,0)),"MISSING ID")="Unassigned",G396="Unassigned"),"Tier unresolved",IF(IFERROR(VALUE(RIGHT(G396,1))-VALUE(RIGHT(IFERROR(INDEX('Crafting recipes'!$H$6:$H$1005,MATCH(J396,'Crafting recipes'!$A$6:$A$1005,0)),"MISSING ID"),1)),0)=1,IF(B396=IFERROR(INDEX('Crafting recipes'!$H$6:$H$1005,MATCH(J396,'Crafting recipes'!$A$6:$A$1005,0)),"MISSING ID"),"Advances one material tier","Lower-tier ingredient; route advances one tier"),"Needs tier review"))))))</x:f>
        <x:v>Advances one material tier</x:v>
      </x:c>
      <x:c r="S396" s="4" t="str">
        <x:f>IFERROR(INDEX('Material routes'!$D$6:$D$1505,MATCH(U396,'Material routes'!$A$6:$A$1505,0)),"MISSING ID")</x:f>
        <x:v>proposal.branch.spring_steel</x:v>
      </x:c>
      <x:c r="T396" s="4" t="str">
        <x:f>IFERROR(INDEX('Material routes'!$D$6:$D$1505,MATCH(V396,'Material routes'!$A$6:$A$1505,0)),"MISSING ID")</x:f>
        <x:v>proposal.legger.release_latch</x:v>
      </x:c>
      <x:c r="U396" s="4" t="str">
        <x:v>design.review.proposal_legger_release_latch.in.1</x:v>
      </x:c>
      <x:c r="V396" s="4" t="str">
        <x:v>design.review.proposal_legger_release_latch.out</x:v>
      </x:c>
    </x:row>
    <x:row r="397" ht="115" customHeight="1">
      <x:c r="A397" s="4" t="str">
        <x:f>IFERROR(INDEX('Material routes'!$E$6:$E$1505,MATCH(U397,'Material routes'!$A$6:$A$1505,0)),"MISSING ID")</x:f>
        <x:v>Steel stock</x:v>
      </x:c>
      <x:c r="B397" s="4" t="str">
        <x:f>IFERROR(INDEX('Material routes'!$F$6:$F$1505,MATCH(U397,'Material routes'!$A$6:$A$1505,0)),"MISSING ID")</x:f>
        <x:v>T2</x:v>
      </x:c>
      <x:c r="C397" s="4" t="str">
        <x:f>IFERROR(INDEX('Material routes'!$H$6:$H$1505,MATCH(U397,'Material routes'!$A$6:$A$1505,0)),"MISSING ID")</x:f>
        <x:v>Processed material</x:v>
      </x:c>
      <x:c r="D397" s="4" t="str">
        <x:f>IFERROR(INDEX('Material routes'!$G$6:$G$1505,MATCH(U397,'Material routes'!$A$6:$A$1505,0)),"MISSING ID")</x:f>
        <x:v>Manufactured stock</x:v>
      </x:c>
      <x:c r="E397" s="4" t="str">
        <x:f>IFERROR(INDEX('Material routes'!$C$6:$C$1505,MATCH(U397,'Material routes'!$A$6:$A$1505,0)),"MISSING ID")</x:f>
        <x:v>Ingredient candidate</x:v>
      </x:c>
      <x:c r="F397" s="4" t="str">
        <x:f>IFERROR(INDEX('Material routes'!$E$6:$E$1505,MATCH(V397,'Material routes'!$A$6:$A$1505,0)),"MISSING ID")</x:f>
        <x:v>Cargo quick-release latch</x:v>
      </x:c>
      <x:c r="G397" s="4" t="str">
        <x:f>IFERROR(INDEX('Material routes'!$F$6:$F$1505,MATCH(V397,'Material routes'!$A$6:$A$1505,0)),"MISSING ID")</x:f>
        <x:v>T4</x:v>
      </x:c>
      <x:c r="H397" s="4" t="str">
        <x:f>IFERROR(INDEX('Material routes'!$H$6:$H$1505,MATCH(V397,'Material routes'!$A$6:$A$1505,0)),"MISSING ID")</x:f>
        <x:v>Crafting component</x:v>
      </x:c>
      <x:c r="I397" s="4" t="str">
        <x:f>IFERROR(INDEX('Material routes'!$G$6:$G$1505,MATCH(V397,'Material routes'!$A$6:$A$1505,0)),"MISSING ID")</x:f>
        <x:v>Crafting components</x:v>
      </x:c>
      <x:c r="J397" s="4" t="str">
        <x:f>IFERROR(INDEX('Material routes'!$B$6:$B$1505,MATCH(U397,'Material routes'!$A$6:$A$1505,0)),"MISSING ID")</x:f>
        <x:v>design.review.proposal_legger_release_latch</x:v>
      </x:c>
      <x:c r="K397" s="4" t="str">
        <x:f>IFERROR(INDEX('Crafting recipes'!$C$6:$C$1005,MATCH(J397,'Crafting recipes'!$A$6:$A$1005,0)),"MISSING ID")</x:f>
        <x:v>Material refinement</x:v>
      </x:c>
      <x:c r="L397" s="4" t="str">
        <x:f>IFERROR(INDEX('Material routes'!$K$6:$K$1505,MATCH(U397,'Material routes'!$A$6:$A$1505,0)),"MISSING ID")</x:f>
        <x:v>Proposal</x:v>
      </x:c>
      <x:c r="M397" s="4" t="str">
        <x:f>IFERROR(INDEX('Material routes'!$M$6:$M$1505,MATCH(U397,'Material routes'!$A$6:$A$1505,0)),"MISSING ID")</x:f>
        <x:v>Partial proposal</x:v>
      </x:c>
      <x:c r="N397" s="4" t="str">
        <x:f>IF(IFERROR(INDEX('Material routes'!$I$6:$I$1005,MATCH(U397,'Material routes'!$A$6:$A$1005,0)),"MISSING ID")=0,"",IFERROR(INDEX('Material routes'!$I$6:$I$1005,MATCH(U397,'Material routes'!$A$6:$A$1005,0)),"MISSING ID"))</x:f>
      </x:c>
      <x:c r="O397" s="4" t="str">
        <x:f>IFERROR(INDEX('Material routes'!$J$6:$J$1505,MATCH(U397,'Material routes'!$A$6:$A$1505,0)),"MISSING ID")</x:f>
        <x:v>Unspecified</x:v>
      </x:c>
      <x:c r="P397" s="4" t="str">
        <x:f>IF(IFERROR(INDEX('Material routes'!$I$6:$I$1005,MATCH(V397,'Material routes'!$A$6:$A$1005,0)),"MISSING ID")=0,"",IFERROR(INDEX('Material routes'!$I$6:$I$1005,MATCH(V397,'Material routes'!$A$6:$A$1005,0)),"MISSING ID"))</x:f>
      </x:c>
      <x:c r="Q397" s="4" t="str">
        <x:f>IFERROR(INDEX('Material routes'!$J$6:$J$1505,MATCH(V397,'Material routes'!$A$6:$A$1505,0)),"MISSING ID")</x:f>
        <x:v>Unspecified</x:v>
      </x:c>
      <x:c r="R397" s="4" t="str">
        <x:f>IF(L397="Withheld","Withheld premise",IF(E397="Tool candidate","Reusable prerequisite",IF(K397="Raw entry preparation","Entry-resource preparation",IF(G397="Not applicable",IF(IFERROR(INDEX('Items'!$AI$6:$AI$1005,MATCH(T397,'Items'!$A$6:$A$1005,0)),"MISSING ID")="Finished item","Finished endpoint",IF(IFERROR(INDEX('Items'!$AI$6:$AI$1005,MATCH(T397,'Items'!$A$6:$A$1005,0)),"MISSING ID")="Currency","Currency / no refinement tier","Recovered output / tier not applicable")),IF(OR(IFERROR(INDEX('Crafting recipes'!$H$6:$H$1005,MATCH(J397,'Crafting recipes'!$A$6:$A$1005,0)),"MISSING ID")="Unassigned",G397="Unassigned"),"Tier unresolved",IF(IFERROR(VALUE(RIGHT(G397,1))-VALUE(RIGHT(IFERROR(INDEX('Crafting recipes'!$H$6:$H$1005,MATCH(J397,'Crafting recipes'!$A$6:$A$1005,0)),"MISSING ID"),1)),0)=1,IF(B397=IFERROR(INDEX('Crafting recipes'!$H$6:$H$1005,MATCH(J397,'Crafting recipes'!$A$6:$A$1005,0)),"MISSING ID"),"Advances one material tier","Lower-tier ingredient; route advances one tier"),"Needs tier review"))))))</x:f>
        <x:v>Lower-tier ingredient; route advances one tier</x:v>
      </x:c>
      <x:c r="S397" s="4" t="str">
        <x:f>IFERROR(INDEX('Material routes'!$D$6:$D$1505,MATCH(U397,'Material routes'!$A$6:$A$1505,0)),"MISSING ID")</x:f>
        <x:v>author.metallurgy.steel_stock</x:v>
      </x:c>
      <x:c r="T397" s="4" t="str">
        <x:f>IFERROR(INDEX('Material routes'!$D$6:$D$1505,MATCH(V397,'Material routes'!$A$6:$A$1505,0)),"MISSING ID")</x:f>
        <x:v>proposal.legger.release_latch</x:v>
      </x:c>
      <x:c r="U397" s="4" t="str">
        <x:v>design.review.proposal_legger_release_latch.in.2</x:v>
      </x:c>
      <x:c r="V397" s="4" t="str">
        <x:v>design.review.proposal_legger_release_latch.out</x:v>
      </x:c>
    </x:row>
    <x:row r="398" ht="115" customHeight="1">
      <x:c r="A398" s="4" t="str">
        <x:f>IFERROR(INDEX('Material routes'!$E$6:$E$1505,MATCH(U398,'Material routes'!$A$6:$A$1505,0)),"MISSING ID")</x:f>
        <x:v>Prepared bronze bearing stock</x:v>
      </x:c>
      <x:c r="B398" s="4" t="str">
        <x:f>IFERROR(INDEX('Material routes'!$F$6:$F$1505,MATCH(U398,'Material routes'!$A$6:$A$1505,0)),"MISSING ID")</x:f>
        <x:v>T2</x:v>
      </x:c>
      <x:c r="C398" s="4" t="str">
        <x:f>IFERROR(INDEX('Material routes'!$H$6:$H$1505,MATCH(U398,'Material routes'!$A$6:$A$1505,0)),"MISSING ID")</x:f>
        <x:v>Processed material</x:v>
      </x:c>
      <x:c r="D398" s="4" t="str">
        <x:f>IFERROR(INDEX('Material routes'!$G$6:$G$1505,MATCH(U398,'Material routes'!$A$6:$A$1505,0)),"MISSING ID")</x:f>
        <x:v>Manufactured stock</x:v>
      </x:c>
      <x:c r="E398" s="4" t="str">
        <x:f>IFERROR(INDEX('Material routes'!$C$6:$C$1505,MATCH(U398,'Material routes'!$A$6:$A$1505,0)),"MISSING ID")</x:f>
        <x:v>Ingredient candidate</x:v>
      </x:c>
      <x:c r="F398" s="4" t="str">
        <x:f>IFERROR(INDEX('Material routes'!$E$6:$E$1505,MATCH(V398,'Material routes'!$A$6:$A$1505,0)),"MISSING ID")</x:f>
        <x:v>Cargo quick-release latch</x:v>
      </x:c>
      <x:c r="G398" s="4" t="str">
        <x:f>IFERROR(INDEX('Material routes'!$F$6:$F$1505,MATCH(V398,'Material routes'!$A$6:$A$1505,0)),"MISSING ID")</x:f>
        <x:v>T4</x:v>
      </x:c>
      <x:c r="H398" s="4" t="str">
        <x:f>IFERROR(INDEX('Material routes'!$H$6:$H$1505,MATCH(V398,'Material routes'!$A$6:$A$1505,0)),"MISSING ID")</x:f>
        <x:v>Crafting component</x:v>
      </x:c>
      <x:c r="I398" s="4" t="str">
        <x:f>IFERROR(INDEX('Material routes'!$G$6:$G$1505,MATCH(V398,'Material routes'!$A$6:$A$1505,0)),"MISSING ID")</x:f>
        <x:v>Crafting components</x:v>
      </x:c>
      <x:c r="J398" s="4" t="str">
        <x:f>IFERROR(INDEX('Material routes'!$B$6:$B$1505,MATCH(U398,'Material routes'!$A$6:$A$1505,0)),"MISSING ID")</x:f>
        <x:v>design.review.proposal_legger_release_latch</x:v>
      </x:c>
      <x:c r="K398" s="4" t="str">
        <x:f>IFERROR(INDEX('Crafting recipes'!$C$6:$C$1005,MATCH(J398,'Crafting recipes'!$A$6:$A$1005,0)),"MISSING ID")</x:f>
        <x:v>Material refinement</x:v>
      </x:c>
      <x:c r="L398" s="4" t="str">
        <x:f>IFERROR(INDEX('Material routes'!$K$6:$K$1505,MATCH(U398,'Material routes'!$A$6:$A$1505,0)),"MISSING ID")</x:f>
        <x:v>Proposal</x:v>
      </x:c>
      <x:c r="M398" s="4" t="str">
        <x:f>IFERROR(INDEX('Material routes'!$M$6:$M$1505,MATCH(U398,'Material routes'!$A$6:$A$1505,0)),"MISSING ID")</x:f>
        <x:v>Partial proposal</x:v>
      </x:c>
      <x:c r="N398" s="4" t="str">
        <x:f>IF(IFERROR(INDEX('Material routes'!$I$6:$I$1005,MATCH(U398,'Material routes'!$A$6:$A$1005,0)),"MISSING ID")=0,"",IFERROR(INDEX('Material routes'!$I$6:$I$1005,MATCH(U398,'Material routes'!$A$6:$A$1005,0)),"MISSING ID"))</x:f>
      </x:c>
      <x:c r="O398" s="4" t="str">
        <x:f>IFERROR(INDEX('Material routes'!$J$6:$J$1505,MATCH(U398,'Material routes'!$A$6:$A$1505,0)),"MISSING ID")</x:f>
        <x:v>Unspecified</x:v>
      </x:c>
      <x:c r="P398" s="4" t="str">
        <x:f>IF(IFERROR(INDEX('Material routes'!$I$6:$I$1005,MATCH(V398,'Material routes'!$A$6:$A$1005,0)),"MISSING ID")=0,"",IFERROR(INDEX('Material routes'!$I$6:$I$1005,MATCH(V398,'Material routes'!$A$6:$A$1005,0)),"MISSING ID"))</x:f>
      </x:c>
      <x:c r="Q398" s="4" t="str">
        <x:f>IFERROR(INDEX('Material routes'!$J$6:$J$1505,MATCH(V398,'Material routes'!$A$6:$A$1505,0)),"MISSING ID")</x:f>
        <x:v>Unspecified</x:v>
      </x:c>
      <x:c r="R398" s="4" t="str">
        <x:f>IF(L398="Withheld","Withheld premise",IF(E398="Tool candidate","Reusable prerequisite",IF(K398="Raw entry preparation","Entry-resource preparation",IF(G398="Not applicable",IF(IFERROR(INDEX('Items'!$AI$6:$AI$1005,MATCH(T398,'Items'!$A$6:$A$1005,0)),"MISSING ID")="Finished item","Finished endpoint",IF(IFERROR(INDEX('Items'!$AI$6:$AI$1005,MATCH(T398,'Items'!$A$6:$A$1005,0)),"MISSING ID")="Currency","Currency / no refinement tier","Recovered output / tier not applicable")),IF(OR(IFERROR(INDEX('Crafting recipes'!$H$6:$H$1005,MATCH(J398,'Crafting recipes'!$A$6:$A$1005,0)),"MISSING ID")="Unassigned",G398="Unassigned"),"Tier unresolved",IF(IFERROR(VALUE(RIGHT(G398,1))-VALUE(RIGHT(IFERROR(INDEX('Crafting recipes'!$H$6:$H$1005,MATCH(J398,'Crafting recipes'!$A$6:$A$1005,0)),"MISSING ID"),1)),0)=1,IF(B398=IFERROR(INDEX('Crafting recipes'!$H$6:$H$1005,MATCH(J398,'Crafting recipes'!$A$6:$A$1005,0)),"MISSING ID"),"Advances one material tier","Lower-tier ingredient; route advances one tier"),"Needs tier review"))))))</x:f>
        <x:v>Lower-tier ingredient; route advances one tier</x:v>
      </x:c>
      <x:c r="S398" s="4" t="str">
        <x:f>IFERROR(INDEX('Material routes'!$D$6:$D$1505,MATCH(U398,'Material routes'!$A$6:$A$1505,0)),"MISSING ID")</x:f>
        <x:v>proposal.branch.bearing_bronze</x:v>
      </x:c>
      <x:c r="T398" s="4" t="str">
        <x:f>IFERROR(INDEX('Material routes'!$D$6:$D$1505,MATCH(V398,'Material routes'!$A$6:$A$1505,0)),"MISSING ID")</x:f>
        <x:v>proposal.legger.release_latch</x:v>
      </x:c>
      <x:c r="U398" s="4" t="str">
        <x:v>design.review.proposal_legger_release_latch.in.3</x:v>
      </x:c>
      <x:c r="V398" s="4" t="str">
        <x:v>design.review.proposal_legger_release_latch.out</x:v>
      </x:c>
    </x:row>
    <x:row r="399" ht="115" customHeight="1">
      <x:c r="A399" s="4" t="str">
        <x:f>IFERROR(INDEX('Material routes'!$E$6:$E$1505,MATCH(U399,'Material routes'!$A$6:$A$1505,0)),"MISSING ID")</x:f>
        <x:v>Steel stock</x:v>
      </x:c>
      <x:c r="B399" s="4" t="str">
        <x:f>IFERROR(INDEX('Material routes'!$F$6:$F$1505,MATCH(U399,'Material routes'!$A$6:$A$1505,0)),"MISSING ID")</x:f>
        <x:v>T2</x:v>
      </x:c>
      <x:c r="C399" s="4" t="str">
        <x:f>IFERROR(INDEX('Material routes'!$H$6:$H$1505,MATCH(U399,'Material routes'!$A$6:$A$1505,0)),"MISSING ID")</x:f>
        <x:v>Processed material</x:v>
      </x:c>
      <x:c r="D399" s="4" t="str">
        <x:f>IFERROR(INDEX('Material routes'!$G$6:$G$1505,MATCH(U399,'Material routes'!$A$6:$A$1505,0)),"MISSING ID")</x:f>
        <x:v>Manufactured stock</x:v>
      </x:c>
      <x:c r="E399" s="4" t="str">
        <x:f>IFERROR(INDEX('Material routes'!$C$6:$C$1505,MATCH(U399,'Material routes'!$A$6:$A$1505,0)),"MISSING ID")</x:f>
        <x:v>Ingredient candidate</x:v>
      </x:c>
      <x:c r="F399" s="4" t="str">
        <x:f>IFERROR(INDEX('Material routes'!$E$6:$E$1505,MATCH(V399,'Material routes'!$A$6:$A$1505,0)),"MISSING ID")</x:f>
        <x:v>Legger inspection hatch</x:v>
      </x:c>
      <x:c r="G399" s="4" t="str">
        <x:f>IFERROR(INDEX('Material routes'!$F$6:$F$1505,MATCH(V399,'Material routes'!$A$6:$A$1505,0)),"MISSING ID")</x:f>
        <x:v>T3</x:v>
      </x:c>
      <x:c r="H399" s="4" t="str">
        <x:f>IFERROR(INDEX('Material routes'!$H$6:$H$1505,MATCH(V399,'Material routes'!$A$6:$A$1505,0)),"MISSING ID")</x:f>
        <x:v>Crafting component</x:v>
      </x:c>
      <x:c r="I399" s="4" t="str">
        <x:f>IFERROR(INDEX('Material routes'!$G$6:$G$1505,MATCH(V399,'Material routes'!$A$6:$A$1505,0)),"MISSING ID")</x:f>
        <x:v>Crafting components</x:v>
      </x:c>
      <x:c r="J399" s="4" t="str">
        <x:f>IFERROR(INDEX('Material routes'!$B$6:$B$1505,MATCH(U399,'Material routes'!$A$6:$A$1505,0)),"MISSING ID")</x:f>
        <x:v>design.review.proposal_legger_inspection_hatch</x:v>
      </x:c>
      <x:c r="K399" s="4" t="str">
        <x:f>IFERROR(INDEX('Crafting recipes'!$C$6:$C$1005,MATCH(J399,'Crafting recipes'!$A$6:$A$1005,0)),"MISSING ID")</x:f>
        <x:v>Material refinement</x:v>
      </x:c>
      <x:c r="L399" s="4" t="str">
        <x:f>IFERROR(INDEX('Material routes'!$K$6:$K$1505,MATCH(U399,'Material routes'!$A$6:$A$1505,0)),"MISSING ID")</x:f>
        <x:v>Proposal</x:v>
      </x:c>
      <x:c r="M399" s="4" t="str">
        <x:f>IFERROR(INDEX('Material routes'!$M$6:$M$1505,MATCH(U399,'Material routes'!$A$6:$A$1505,0)),"MISSING ID")</x:f>
        <x:v>Partial proposal</x:v>
      </x:c>
      <x:c r="N399" s="4" t="str">
        <x:f>IF(IFERROR(INDEX('Material routes'!$I$6:$I$1005,MATCH(U399,'Material routes'!$A$6:$A$1005,0)),"MISSING ID")=0,"",IFERROR(INDEX('Material routes'!$I$6:$I$1005,MATCH(U399,'Material routes'!$A$6:$A$1005,0)),"MISSING ID"))</x:f>
      </x:c>
      <x:c r="O399" s="4" t="str">
        <x:f>IFERROR(INDEX('Material routes'!$J$6:$J$1505,MATCH(U399,'Material routes'!$A$6:$A$1505,0)),"MISSING ID")</x:f>
        <x:v>Unspecified</x:v>
      </x:c>
      <x:c r="P399" s="4" t="str">
        <x:f>IF(IFERROR(INDEX('Material routes'!$I$6:$I$1005,MATCH(V399,'Material routes'!$A$6:$A$1005,0)),"MISSING ID")=0,"",IFERROR(INDEX('Material routes'!$I$6:$I$1005,MATCH(V399,'Material routes'!$A$6:$A$1005,0)),"MISSING ID"))</x:f>
      </x:c>
      <x:c r="Q399" s="4" t="str">
        <x:f>IFERROR(INDEX('Material routes'!$J$6:$J$1505,MATCH(V399,'Material routes'!$A$6:$A$1505,0)),"MISSING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routes'!$D$6:$D$1505,MATCH(U399,'Material routes'!$A$6:$A$1505,0)),"MISSING ID")</x:f>
        <x:v>author.metallurgy.steel_stock</x:v>
      </x:c>
      <x:c r="T399" s="4" t="str">
        <x:f>IFERROR(INDEX('Material routes'!$D$6:$D$1505,MATCH(V399,'Material routes'!$A$6:$A$1505,0)),"MISSING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routes'!$E$6:$E$1505,MATCH(U400,'Material routes'!$A$6:$A$1505,0)),"MISSING ID")</x:f>
        <x:v>Prepared bronze bearing stock</x:v>
      </x:c>
      <x:c r="B400" s="4" t="str">
        <x:f>IFERROR(INDEX('Material routes'!$F$6:$F$1505,MATCH(U400,'Material routes'!$A$6:$A$1505,0)),"MISSING ID")</x:f>
        <x:v>T2</x:v>
      </x:c>
      <x:c r="C400" s="4" t="str">
        <x:f>IFERROR(INDEX('Material routes'!$H$6:$H$1505,MATCH(U400,'Material routes'!$A$6:$A$1505,0)),"MISSING ID")</x:f>
        <x:v>Processed material</x:v>
      </x:c>
      <x:c r="D400" s="4" t="str">
        <x:f>IFERROR(INDEX('Material routes'!$G$6:$G$1505,MATCH(U400,'Material routes'!$A$6:$A$1505,0)),"MISSING ID")</x:f>
        <x:v>Manufactured stock</x:v>
      </x:c>
      <x:c r="E400" s="4" t="str">
        <x:f>IFERROR(INDEX('Material routes'!$C$6:$C$1505,MATCH(U400,'Material routes'!$A$6:$A$1505,0)),"MISSING ID")</x:f>
        <x:v>Ingredient candidate</x:v>
      </x:c>
      <x:c r="F400" s="4" t="str">
        <x:f>IFERROR(INDEX('Material routes'!$E$6:$E$1505,MATCH(V400,'Material routes'!$A$6:$A$1505,0)),"MISSING ID")</x:f>
        <x:v>Legger inspection hatch</x:v>
      </x:c>
      <x:c r="G400" s="4" t="str">
        <x:f>IFERROR(INDEX('Material routes'!$F$6:$F$1505,MATCH(V400,'Material routes'!$A$6:$A$1505,0)),"MISSING ID")</x:f>
        <x:v>T3</x:v>
      </x:c>
      <x:c r="H400" s="4" t="str">
        <x:f>IFERROR(INDEX('Material routes'!$H$6:$H$1505,MATCH(V400,'Material routes'!$A$6:$A$1505,0)),"MISSING ID")</x:f>
        <x:v>Crafting component</x:v>
      </x:c>
      <x:c r="I400" s="4" t="str">
        <x:f>IFERROR(INDEX('Material routes'!$G$6:$G$1505,MATCH(V400,'Material routes'!$A$6:$A$1505,0)),"MISSING ID")</x:f>
        <x:v>Crafting components</x:v>
      </x:c>
      <x:c r="J400" s="4" t="str">
        <x:f>IFERROR(INDEX('Material routes'!$B$6:$B$1505,MATCH(U400,'Material routes'!$A$6:$A$1505,0)),"MISSING ID")</x:f>
        <x:v>design.review.proposal_legger_inspection_hatch</x:v>
      </x:c>
      <x:c r="K400" s="4" t="str">
        <x:f>IFERROR(INDEX('Crafting recipes'!$C$6:$C$1005,MATCH(J400,'Crafting recipes'!$A$6:$A$1005,0)),"MISSING ID")</x:f>
        <x:v>Material refinement</x:v>
      </x:c>
      <x:c r="L400" s="4" t="str">
        <x:f>IFERROR(INDEX('Material routes'!$K$6:$K$1505,MATCH(U400,'Material routes'!$A$6:$A$1505,0)),"MISSING ID")</x:f>
        <x:v>Proposal</x:v>
      </x:c>
      <x:c r="M400" s="4" t="str">
        <x:f>IFERROR(INDEX('Material routes'!$M$6:$M$1505,MATCH(U400,'Material routes'!$A$6:$A$1505,0)),"MISSING ID")</x:f>
        <x:v>Partial proposal</x:v>
      </x:c>
      <x:c r="N400" s="4" t="str">
        <x:f>IF(IFERROR(INDEX('Material routes'!$I$6:$I$1005,MATCH(U400,'Material routes'!$A$6:$A$1005,0)),"MISSING ID")=0,"",IFERROR(INDEX('Material routes'!$I$6:$I$1005,MATCH(U400,'Material routes'!$A$6:$A$1005,0)),"MISSING ID"))</x:f>
      </x:c>
      <x:c r="O400" s="4" t="str">
        <x:f>IFERROR(INDEX('Material routes'!$J$6:$J$1505,MATCH(U400,'Material routes'!$A$6:$A$1505,0)),"MISSING ID")</x:f>
        <x:v>Unspecified</x:v>
      </x:c>
      <x:c r="P400" s="4" t="str">
        <x:f>IF(IFERROR(INDEX('Material routes'!$I$6:$I$1005,MATCH(V400,'Material routes'!$A$6:$A$1005,0)),"MISSING ID")=0,"",IFERROR(INDEX('Material routes'!$I$6:$I$1005,MATCH(V400,'Material routes'!$A$6:$A$1005,0)),"MISSING ID"))</x:f>
      </x:c>
      <x:c r="Q400" s="4" t="str">
        <x:f>IFERROR(INDEX('Material routes'!$J$6:$J$1505,MATCH(V400,'Material routes'!$A$6:$A$1505,0)),"MISSING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routes'!$D$6:$D$1505,MATCH(U400,'Material routes'!$A$6:$A$1505,0)),"MISSING ID")</x:f>
        <x:v>proposal.branch.bearing_bronze</x:v>
      </x:c>
      <x:c r="T400" s="4" t="str">
        <x:f>IFERROR(INDEX('Material routes'!$D$6:$D$1505,MATCH(V400,'Material routes'!$A$6:$A$1505,0)),"MISSING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routes'!$E$6:$E$1505,MATCH(U401,'Material routes'!$A$6:$A$1505,0)),"MISSING ID")</x:f>
        <x:v>Filled faunal seal compound</x:v>
      </x:c>
      <x:c r="B401" s="4" t="str">
        <x:f>IFERROR(INDEX('Material routes'!$F$6:$F$1505,MATCH(U401,'Material routes'!$A$6:$A$1505,0)),"MISSING ID")</x:f>
        <x:v>T2</x:v>
      </x:c>
      <x:c r="C401" s="4" t="str">
        <x:f>IFERROR(INDEX('Material routes'!$H$6:$H$1505,MATCH(U401,'Material routes'!$A$6:$A$1505,0)),"MISSING ID")</x:f>
        <x:v>Chemical material</x:v>
      </x:c>
      <x:c r="D401" s="4" t="str">
        <x:f>IFERROR(INDEX('Material routes'!$G$6:$G$1505,MATCH(U401,'Material routes'!$A$6:$A$1505,0)),"MISSING ID")</x:f>
        <x:v>Processing agents</x:v>
      </x:c>
      <x:c r="E401" s="4" t="str">
        <x:f>IFERROR(INDEX('Material routes'!$C$6:$C$1505,MATCH(U401,'Material routes'!$A$6:$A$1505,0)),"MISSING ID")</x:f>
        <x:v>Ingredient candidate</x:v>
      </x:c>
      <x:c r="F401" s="4" t="str">
        <x:f>IFERROR(INDEX('Material routes'!$E$6:$E$1505,MATCH(V401,'Material routes'!$A$6:$A$1505,0)),"MISSING ID")</x:f>
        <x:v>Legger inspection hatch</x:v>
      </x:c>
      <x:c r="G401" s="4" t="str">
        <x:f>IFERROR(INDEX('Material routes'!$F$6:$F$1505,MATCH(V401,'Material routes'!$A$6:$A$1505,0)),"MISSING ID")</x:f>
        <x:v>T3</x:v>
      </x:c>
      <x:c r="H401" s="4" t="str">
        <x:f>IFERROR(INDEX('Material routes'!$H$6:$H$1505,MATCH(V401,'Material routes'!$A$6:$A$1505,0)),"MISSING ID")</x:f>
        <x:v>Crafting component</x:v>
      </x:c>
      <x:c r="I401" s="4" t="str">
        <x:f>IFERROR(INDEX('Material routes'!$G$6:$G$1505,MATCH(V401,'Material routes'!$A$6:$A$1505,0)),"MISSING ID")</x:f>
        <x:v>Crafting components</x:v>
      </x:c>
      <x:c r="J401" s="4" t="str">
        <x:f>IFERROR(INDEX('Material routes'!$B$6:$B$1505,MATCH(U401,'Material routes'!$A$6:$A$1505,0)),"MISSING ID")</x:f>
        <x:v>design.review.proposal_legger_inspection_hatch</x:v>
      </x:c>
      <x:c r="K401" s="4" t="str">
        <x:f>IFERROR(INDEX('Crafting recipes'!$C$6:$C$1005,MATCH(J401,'Crafting recipes'!$A$6:$A$1005,0)),"MISSING ID")</x:f>
        <x:v>Material refinement</x:v>
      </x:c>
      <x:c r="L401" s="4" t="str">
        <x:f>IFERROR(INDEX('Material routes'!$K$6:$K$1505,MATCH(U401,'Material routes'!$A$6:$A$1505,0)),"MISSING ID")</x:f>
        <x:v>Proposal</x:v>
      </x:c>
      <x:c r="M401" s="4" t="str">
        <x:f>IFERROR(INDEX('Material routes'!$M$6:$M$1505,MATCH(U401,'Material routes'!$A$6:$A$1505,0)),"MISSING ID")</x:f>
        <x:v>Partial proposal</x:v>
      </x:c>
      <x:c r="N401" s="4" t="str">
        <x:f>IF(IFERROR(INDEX('Material routes'!$I$6:$I$1005,MATCH(U401,'Material routes'!$A$6:$A$1005,0)),"MISSING ID")=0,"",IFERROR(INDEX('Material routes'!$I$6:$I$1005,MATCH(U401,'Material routes'!$A$6:$A$1005,0)),"MISSING ID"))</x:f>
      </x:c>
      <x:c r="O401" s="4" t="str">
        <x:f>IFERROR(INDEX('Material routes'!$J$6:$J$1505,MATCH(U401,'Material routes'!$A$6:$A$1505,0)),"MISSING ID")</x:f>
        <x:v>Unspecified</x:v>
      </x:c>
      <x:c r="P401" s="4" t="str">
        <x:f>IF(IFERROR(INDEX('Material routes'!$I$6:$I$1005,MATCH(V401,'Material routes'!$A$6:$A$1005,0)),"MISSING ID")=0,"",IFERROR(INDEX('Material routes'!$I$6:$I$1005,MATCH(V401,'Material routes'!$A$6:$A$1005,0)),"MISSING ID"))</x:f>
      </x:c>
      <x:c r="Q401" s="4" t="str">
        <x:f>IFERROR(INDEX('Material routes'!$J$6:$J$1505,MATCH(V401,'Material routes'!$A$6:$A$1505,0)),"MISSING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routes'!$D$6:$D$1505,MATCH(U401,'Material routes'!$A$6:$A$1505,0)),"MISSING ID")</x:f>
        <x:v>proposal.branch.filled_seal</x:v>
      </x:c>
      <x:c r="T401" s="4" t="str">
        <x:f>IFERROR(INDEX('Material routes'!$D$6:$D$1505,MATCH(V401,'Material routes'!$A$6:$A$1505,0)),"MISSING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routes'!$E$6:$E$1505,MATCH(U402,'Material routes'!$A$6:$A$1505,0)),"MISSING ID")</x:f>
        <x:v>Steel stock</x:v>
      </x:c>
      <x:c r="B402" s="4" t="str">
        <x:f>IFERROR(INDEX('Material routes'!$F$6:$F$1505,MATCH(U402,'Material routes'!$A$6:$A$1505,0)),"MISSING ID")</x:f>
        <x:v>T2</x:v>
      </x:c>
      <x:c r="C402" s="4" t="str">
        <x:f>IFERROR(INDEX('Material routes'!$H$6:$H$1505,MATCH(U402,'Material routes'!$A$6:$A$1505,0)),"MISSING ID")</x:f>
        <x:v>Processed material</x:v>
      </x:c>
      <x:c r="D402" s="4" t="str">
        <x:f>IFERROR(INDEX('Material routes'!$G$6:$G$1505,MATCH(U402,'Material routes'!$A$6:$A$1505,0)),"MISSING ID")</x:f>
        <x:v>Manufactured stock</x:v>
      </x:c>
      <x:c r="E402" s="4" t="str">
        <x:f>IFERROR(INDEX('Material routes'!$C$6:$C$1505,MATCH(U402,'Material routes'!$A$6:$A$1505,0)),"MISSING ID")</x:f>
        <x:v>Ingredient candidate</x:v>
      </x:c>
      <x:c r="F402" s="4" t="str">
        <x:f>IFERROR(INDEX('Material routes'!$E$6:$E$1505,MATCH(V402,'Material routes'!$A$6:$A$1505,0)),"MISSING ID")</x:f>
        <x:v>Chassis alignment-shim set</x:v>
      </x:c>
      <x:c r="G402" s="4" t="str">
        <x:f>IFERROR(INDEX('Material routes'!$F$6:$F$1505,MATCH(V402,'Material routes'!$A$6:$A$1505,0)),"MISSING ID")</x:f>
        <x:v>T3</x:v>
      </x:c>
      <x:c r="H402" s="4" t="str">
        <x:f>IFERROR(INDEX('Material routes'!$H$6:$H$1505,MATCH(V402,'Material routes'!$A$6:$A$1505,0)),"MISSING ID")</x:f>
        <x:v>Crafting component</x:v>
      </x:c>
      <x:c r="I402" s="4" t="str">
        <x:f>IFERROR(INDEX('Material routes'!$G$6:$G$1505,MATCH(V402,'Material routes'!$A$6:$A$1505,0)),"MISSING ID")</x:f>
        <x:v>Crafting components</x:v>
      </x:c>
      <x:c r="J402" s="4" t="str">
        <x:f>IFERROR(INDEX('Material routes'!$B$6:$B$1505,MATCH(U402,'Material routes'!$A$6:$A$1505,0)),"MISSING ID")</x:f>
        <x:v>design.review.proposal_legger_alignment_shims</x:v>
      </x:c>
      <x:c r="K402" s="4" t="str">
        <x:f>IFERROR(INDEX('Crafting recipes'!$C$6:$C$1005,MATCH(J402,'Crafting recipes'!$A$6:$A$1005,0)),"MISSING ID")</x:f>
        <x:v>Material refinement</x:v>
      </x:c>
      <x:c r="L402" s="4" t="str">
        <x:f>IFERROR(INDEX('Material routes'!$K$6:$K$1505,MATCH(U402,'Material routes'!$A$6:$A$1505,0)),"MISSING ID")</x:f>
        <x:v>Proposal</x:v>
      </x:c>
      <x:c r="M402" s="4" t="str">
        <x:f>IFERROR(INDEX('Material routes'!$M$6:$M$1505,MATCH(U402,'Material routes'!$A$6:$A$1505,0)),"MISSING ID")</x:f>
        <x:v>Partial proposal</x:v>
      </x:c>
      <x:c r="N402" s="4" t="str">
        <x:f>IF(IFERROR(INDEX('Material routes'!$I$6:$I$1005,MATCH(U402,'Material routes'!$A$6:$A$1005,0)),"MISSING ID")=0,"",IFERROR(INDEX('Material routes'!$I$6:$I$1005,MATCH(U402,'Material routes'!$A$6:$A$1005,0)),"MISSING ID"))</x:f>
      </x:c>
      <x:c r="O402" s="4" t="str">
        <x:f>IFERROR(INDEX('Material routes'!$J$6:$J$1505,MATCH(U402,'Material routes'!$A$6:$A$1505,0)),"MISSING ID")</x:f>
        <x:v>Unspecified</x:v>
      </x:c>
      <x:c r="P402" s="4" t="str">
        <x:f>IF(IFERROR(INDEX('Material routes'!$I$6:$I$1005,MATCH(V402,'Material routes'!$A$6:$A$1005,0)),"MISSING ID")=0,"",IFERROR(INDEX('Material routes'!$I$6:$I$1005,MATCH(V402,'Material routes'!$A$6:$A$1005,0)),"MISSING ID"))</x:f>
      </x:c>
      <x:c r="Q402" s="4" t="str">
        <x:f>IFERROR(INDEX('Material routes'!$J$6:$J$1505,MATCH(V402,'Material routes'!$A$6:$A$1505,0)),"MISSING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routes'!$D$6:$D$1505,MATCH(U402,'Material routes'!$A$6:$A$1505,0)),"MISSING ID")</x:f>
        <x:v>author.metallurgy.steel_stock</x:v>
      </x:c>
      <x:c r="T402" s="4" t="str">
        <x:f>IFERROR(INDEX('Material routes'!$D$6:$D$1505,MATCH(V402,'Material routes'!$A$6:$A$1505,0)),"MISSING ID")</x:f>
        <x:v>proposal.legger.alignment_shims</x:v>
      </x:c>
      <x:c r="U402" s="4" t="str">
        <x:v>design.review.proposal_legger_alignment_shims.in.1</x:v>
      </x:c>
      <x:c r="V402" s="4" t="str">
        <x:v>design.review.proposal_legger_alignment_shims.out</x:v>
      </x:c>
    </x:row>
    <x:row r="403" ht="115" customHeight="1">
      <x:c r="A403" s="4" t="str">
        <x:f>IFERROR(INDEX('Material routes'!$E$6:$E$1505,MATCH(U403,'Material routes'!$A$6:$A$1505,0)),"MISSING ID")</x:f>
        <x:v>Graded abrasive grit</x:v>
      </x:c>
      <x:c r="B403" s="4" t="str">
        <x:f>IFERROR(INDEX('Material routes'!$F$6:$F$1505,MATCH(U403,'Material routes'!$A$6:$A$1505,0)),"MISSING ID")</x:f>
        <x:v>T1</x:v>
      </x:c>
      <x:c r="C403" s="4" t="str">
        <x:f>IFERROR(INDEX('Material routes'!$H$6:$H$1505,MATCH(U403,'Material routes'!$A$6:$A$1505,0)),"MISSING ID")</x:f>
        <x:v>Processed material</x:v>
      </x:c>
      <x:c r="D403" s="4" t="str">
        <x:f>IFERROR(INDEX('Material routes'!$G$6:$G$1505,MATCH(U403,'Material routes'!$A$6:$A$1505,0)),"MISSING ID")</x:f>
        <x:v>Manufactured stock</x:v>
      </x:c>
      <x:c r="E403" s="4" t="str">
        <x:f>IFERROR(INDEX('Material routes'!$C$6:$C$1505,MATCH(U403,'Material routes'!$A$6:$A$1505,0)),"MISSING ID")</x:f>
        <x:v>Ingredient candidate</x:v>
      </x:c>
      <x:c r="F403" s="4" t="str">
        <x:f>IFERROR(INDEX('Material routes'!$E$6:$E$1505,MATCH(V403,'Material routes'!$A$6:$A$1505,0)),"MISSING ID")</x:f>
        <x:v>Chassis alignment-shim set</x:v>
      </x:c>
      <x:c r="G403" s="4" t="str">
        <x:f>IFERROR(INDEX('Material routes'!$F$6:$F$1505,MATCH(V403,'Material routes'!$A$6:$A$1505,0)),"MISSING ID")</x:f>
        <x:v>T3</x:v>
      </x:c>
      <x:c r="H403" s="4" t="str">
        <x:f>IFERROR(INDEX('Material routes'!$H$6:$H$1505,MATCH(V403,'Material routes'!$A$6:$A$1505,0)),"MISSING ID")</x:f>
        <x:v>Crafting component</x:v>
      </x:c>
      <x:c r="I403" s="4" t="str">
        <x:f>IFERROR(INDEX('Material routes'!$G$6:$G$1505,MATCH(V403,'Material routes'!$A$6:$A$1505,0)),"MISSING ID")</x:f>
        <x:v>Crafting components</x:v>
      </x:c>
      <x:c r="J403" s="4" t="str">
        <x:f>IFERROR(INDEX('Material routes'!$B$6:$B$1505,MATCH(U403,'Material routes'!$A$6:$A$1505,0)),"MISSING ID")</x:f>
        <x:v>design.review.proposal_legger_alignment_shims</x:v>
      </x:c>
      <x:c r="K403" s="4" t="str">
        <x:f>IFERROR(INDEX('Crafting recipes'!$C$6:$C$1005,MATCH(J403,'Crafting recipes'!$A$6:$A$1005,0)),"MISSING ID")</x:f>
        <x:v>Material refinement</x:v>
      </x:c>
      <x:c r="L403" s="4" t="str">
        <x:f>IFERROR(INDEX('Material routes'!$K$6:$K$1505,MATCH(U403,'Material routes'!$A$6:$A$1505,0)),"MISSING ID")</x:f>
        <x:v>Proposal</x:v>
      </x:c>
      <x:c r="M403" s="4" t="str">
        <x:f>IFERROR(INDEX('Material routes'!$M$6:$M$1505,MATCH(U403,'Material routes'!$A$6:$A$1505,0)),"MISSING ID")</x:f>
        <x:v>Partial proposal</x:v>
      </x:c>
      <x:c r="N403" s="4" t="str">
        <x:f>IF(IFERROR(INDEX('Material routes'!$I$6:$I$1005,MATCH(U403,'Material routes'!$A$6:$A$1005,0)),"MISSING ID")=0,"",IFERROR(INDEX('Material routes'!$I$6:$I$1005,MATCH(U403,'Material routes'!$A$6:$A$1005,0)),"MISSING ID"))</x:f>
      </x:c>
      <x:c r="O403" s="4" t="str">
        <x:f>IFERROR(INDEX('Material routes'!$J$6:$J$1505,MATCH(U403,'Material routes'!$A$6:$A$1505,0)),"MISSING ID")</x:f>
        <x:v>Unspecified</x:v>
      </x:c>
      <x:c r="P403" s="4" t="str">
        <x:f>IF(IFERROR(INDEX('Material routes'!$I$6:$I$1005,MATCH(V403,'Material routes'!$A$6:$A$1005,0)),"MISSING ID")=0,"",IFERROR(INDEX('Material routes'!$I$6:$I$1005,MATCH(V403,'Material routes'!$A$6:$A$1005,0)),"MISSING ID"))</x:f>
      </x:c>
      <x:c r="Q403" s="4" t="str">
        <x:f>IFERROR(INDEX('Material routes'!$J$6:$J$1505,MATCH(V403,'Material routes'!$A$6:$A$1505,0)),"MISSING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routes'!$D$6:$D$1505,MATCH(U403,'Material routes'!$A$6:$A$1505,0)),"MISSING ID")</x:f>
        <x:v>proposal.natural.abrasive</x:v>
      </x:c>
      <x:c r="T403" s="4" t="str">
        <x:f>IFERROR(INDEX('Material routes'!$D$6:$D$1505,MATCH(V403,'Material routes'!$A$6:$A$1505,0)),"MISSING ID")</x:f>
        <x:v>proposal.legger.alignment_shims</x:v>
      </x:c>
      <x:c r="U403" s="4" t="str">
        <x:v>design.review.proposal_legger_alignment_shims.in.2</x:v>
      </x:c>
      <x:c r="V403" s="4" t="str">
        <x:v>design.review.proposal_legger_alignment_shims.out</x:v>
      </x:c>
    </x:row>
    <x:row r="404" ht="115" customHeight="1">
      <x:c r="A404" s="4" t="str">
        <x:f>IFERROR(INDEX('Material routes'!$E$6:$E$1505,MATCH(U404,'Material routes'!$A$6:$A$1505,0)),"MISSING ID")</x:f>
        <x:v>Steel stock</x:v>
      </x:c>
      <x:c r="B404" s="4" t="str">
        <x:f>IFERROR(INDEX('Material routes'!$F$6:$F$1505,MATCH(U404,'Material routes'!$A$6:$A$1505,0)),"MISSING ID")</x:f>
        <x:v>T2</x:v>
      </x:c>
      <x:c r="C404" s="4" t="str">
        <x:f>IFERROR(INDEX('Material routes'!$H$6:$H$1505,MATCH(U404,'Material routes'!$A$6:$A$1505,0)),"MISSING ID")</x:f>
        <x:v>Processed material</x:v>
      </x:c>
      <x:c r="D404" s="4" t="str">
        <x:f>IFERROR(INDEX('Material routes'!$G$6:$G$1505,MATCH(U404,'Material routes'!$A$6:$A$1505,0)),"MISSING ID")</x:f>
        <x:v>Manufactured stock</x:v>
      </x:c>
      <x:c r="E404" s="4" t="str">
        <x:f>IFERROR(INDEX('Material routes'!$C$6:$C$1505,MATCH(U404,'Material routes'!$A$6:$A$1505,0)),"MISSING ID")</x:f>
        <x:v>Ingredient candidate</x:v>
      </x:c>
      <x:c r="F404" s="4" t="str">
        <x:f>IFERROR(INDEX('Material routes'!$E$6:$E$1505,MATCH(V404,'Material routes'!$A$6:$A$1505,0)),"MISSING ID")</x:f>
        <x:v>Replaceable joint pin</x:v>
      </x:c>
      <x:c r="G404" s="4" t="str">
        <x:f>IFERROR(INDEX('Material routes'!$F$6:$F$1505,MATCH(V404,'Material routes'!$A$6:$A$1505,0)),"MISSING ID")</x:f>
        <x:v>T3</x:v>
      </x:c>
      <x:c r="H404" s="4" t="str">
        <x:f>IFERROR(INDEX('Material routes'!$H$6:$H$1505,MATCH(V404,'Material routes'!$A$6:$A$1505,0)),"MISSING ID")</x:f>
        <x:v>Crafting component</x:v>
      </x:c>
      <x:c r="I404" s="4" t="str">
        <x:f>IFERROR(INDEX('Material routes'!$G$6:$G$1505,MATCH(V404,'Material routes'!$A$6:$A$1505,0)),"MISSING ID")</x:f>
        <x:v>Crafting components</x:v>
      </x:c>
      <x:c r="J404" s="4" t="str">
        <x:f>IFERROR(INDEX('Material routes'!$B$6:$B$1505,MATCH(U404,'Material routes'!$A$6:$A$1505,0)),"MISSING ID")</x:f>
        <x:v>design.review.proposal_legger_joint_pin</x:v>
      </x:c>
      <x:c r="K404" s="4" t="str">
        <x:f>IFERROR(INDEX('Crafting recipes'!$C$6:$C$1005,MATCH(J404,'Crafting recipes'!$A$6:$A$1005,0)),"MISSING ID")</x:f>
        <x:v>Material refinement</x:v>
      </x:c>
      <x:c r="L404" s="4" t="str">
        <x:f>IFERROR(INDEX('Material routes'!$K$6:$K$1505,MATCH(U404,'Material routes'!$A$6:$A$1505,0)),"MISSING ID")</x:f>
        <x:v>Proposal</x:v>
      </x:c>
      <x:c r="M404" s="4" t="str">
        <x:f>IFERROR(INDEX('Material routes'!$M$6:$M$1505,MATCH(U404,'Material routes'!$A$6:$A$1505,0)),"MISSING ID")</x:f>
        <x:v>Partial proposal</x:v>
      </x:c>
      <x:c r="N404" s="4" t="str">
        <x:f>IF(IFERROR(INDEX('Material routes'!$I$6:$I$1005,MATCH(U404,'Material routes'!$A$6:$A$1005,0)),"MISSING ID")=0,"",IFERROR(INDEX('Material routes'!$I$6:$I$1005,MATCH(U404,'Material routes'!$A$6:$A$1005,0)),"MISSING ID"))</x:f>
      </x:c>
      <x:c r="O404" s="4" t="str">
        <x:f>IFERROR(INDEX('Material routes'!$J$6:$J$1505,MATCH(U404,'Material routes'!$A$6:$A$1505,0)),"MISSING ID")</x:f>
        <x:v>Unspecified</x:v>
      </x:c>
      <x:c r="P404" s="4" t="str">
        <x:f>IF(IFERROR(INDEX('Material routes'!$I$6:$I$1005,MATCH(V404,'Material routes'!$A$6:$A$1005,0)),"MISSING ID")=0,"",IFERROR(INDEX('Material routes'!$I$6:$I$1005,MATCH(V404,'Material routes'!$A$6:$A$1005,0)),"MISSING ID"))</x:f>
      </x:c>
      <x:c r="Q404" s="4" t="str">
        <x:f>IFERROR(INDEX('Material routes'!$J$6:$J$1505,MATCH(V404,'Material routes'!$A$6:$A$1505,0)),"MISSING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routes'!$D$6:$D$1505,MATCH(U404,'Material routes'!$A$6:$A$1505,0)),"MISSING ID")</x:f>
        <x:v>author.metallurgy.steel_stock</x:v>
      </x:c>
      <x:c r="T404" s="4" t="str">
        <x:f>IFERROR(INDEX('Material routes'!$D$6:$D$1505,MATCH(V404,'Material routes'!$A$6:$A$1505,0)),"MISSING ID")</x:f>
        <x:v>proposal.legger.joint_pin</x:v>
      </x:c>
      <x:c r="U404" s="4" t="str">
        <x:v>design.review.proposal_legger_joint_pin.in.1</x:v>
      </x:c>
      <x:c r="V404" s="4" t="str">
        <x:v>design.review.proposal_legger_joint_pin.out</x:v>
      </x:c>
    </x:row>
    <x:row r="405" ht="115" customHeight="1">
      <x:c r="A405" s="4" t="str">
        <x:f>IFERROR(INDEX('Material routes'!$E$6:$E$1505,MATCH(U405,'Material routes'!$A$6:$A$1505,0)),"MISSING ID")</x:f>
        <x:v>Graded abrasive grit</x:v>
      </x:c>
      <x:c r="B405" s="4" t="str">
        <x:f>IFERROR(INDEX('Material routes'!$F$6:$F$1505,MATCH(U405,'Material routes'!$A$6:$A$1505,0)),"MISSING ID")</x:f>
        <x:v>T1</x:v>
      </x:c>
      <x:c r="C405" s="4" t="str">
        <x:f>IFERROR(INDEX('Material routes'!$H$6:$H$1505,MATCH(U405,'Material routes'!$A$6:$A$1505,0)),"MISSING ID")</x:f>
        <x:v>Processed material</x:v>
      </x:c>
      <x:c r="D405" s="4" t="str">
        <x:f>IFERROR(INDEX('Material routes'!$G$6:$G$1505,MATCH(U405,'Material routes'!$A$6:$A$1505,0)),"MISSING ID")</x:f>
        <x:v>Manufactured stock</x:v>
      </x:c>
      <x:c r="E405" s="4" t="str">
        <x:f>IFERROR(INDEX('Material routes'!$C$6:$C$1505,MATCH(U405,'Material routes'!$A$6:$A$1505,0)),"MISSING ID")</x:f>
        <x:v>Ingredient candidate</x:v>
      </x:c>
      <x:c r="F405" s="4" t="str">
        <x:f>IFERROR(INDEX('Material routes'!$E$6:$E$1505,MATCH(V405,'Material routes'!$A$6:$A$1505,0)),"MISSING ID")</x:f>
        <x:v>Replaceable joint pin</x:v>
      </x:c>
      <x:c r="G405" s="4" t="str">
        <x:f>IFERROR(INDEX('Material routes'!$F$6:$F$1505,MATCH(V405,'Material routes'!$A$6:$A$1505,0)),"MISSING ID")</x:f>
        <x:v>T3</x:v>
      </x:c>
      <x:c r="H405" s="4" t="str">
        <x:f>IFERROR(INDEX('Material routes'!$H$6:$H$1505,MATCH(V405,'Material routes'!$A$6:$A$1505,0)),"MISSING ID")</x:f>
        <x:v>Crafting component</x:v>
      </x:c>
      <x:c r="I405" s="4" t="str">
        <x:f>IFERROR(INDEX('Material routes'!$G$6:$G$1505,MATCH(V405,'Material routes'!$A$6:$A$1505,0)),"MISSING ID")</x:f>
        <x:v>Crafting components</x:v>
      </x:c>
      <x:c r="J405" s="4" t="str">
        <x:f>IFERROR(INDEX('Material routes'!$B$6:$B$1505,MATCH(U405,'Material routes'!$A$6:$A$1505,0)),"MISSING ID")</x:f>
        <x:v>design.review.proposal_legger_joint_pin</x:v>
      </x:c>
      <x:c r="K405" s="4" t="str">
        <x:f>IFERROR(INDEX('Crafting recipes'!$C$6:$C$1005,MATCH(J405,'Crafting recipes'!$A$6:$A$1005,0)),"MISSING ID")</x:f>
        <x:v>Material refinement</x:v>
      </x:c>
      <x:c r="L405" s="4" t="str">
        <x:f>IFERROR(INDEX('Material routes'!$K$6:$K$1505,MATCH(U405,'Material routes'!$A$6:$A$1505,0)),"MISSING ID")</x:f>
        <x:v>Proposal</x:v>
      </x:c>
      <x:c r="M405" s="4" t="str">
        <x:f>IFERROR(INDEX('Material routes'!$M$6:$M$1505,MATCH(U405,'Material routes'!$A$6:$A$1505,0)),"MISSING ID")</x:f>
        <x:v>Partial proposal</x:v>
      </x:c>
      <x:c r="N405" s="4" t="str">
        <x:f>IF(IFERROR(INDEX('Material routes'!$I$6:$I$1005,MATCH(U405,'Material routes'!$A$6:$A$1005,0)),"MISSING ID")=0,"",IFERROR(INDEX('Material routes'!$I$6:$I$1005,MATCH(U405,'Material routes'!$A$6:$A$1005,0)),"MISSING ID"))</x:f>
      </x:c>
      <x:c r="O405" s="4" t="str">
        <x:f>IFERROR(INDEX('Material routes'!$J$6:$J$1505,MATCH(U405,'Material routes'!$A$6:$A$1505,0)),"MISSING ID")</x:f>
        <x:v>Unspecified</x:v>
      </x:c>
      <x:c r="P405" s="4" t="str">
        <x:f>IF(IFERROR(INDEX('Material routes'!$I$6:$I$1005,MATCH(V405,'Material routes'!$A$6:$A$1005,0)),"MISSING ID")=0,"",IFERROR(INDEX('Material routes'!$I$6:$I$1005,MATCH(V405,'Material routes'!$A$6:$A$1005,0)),"MISSING ID"))</x:f>
      </x:c>
      <x:c r="Q405" s="4" t="str">
        <x:f>IFERROR(INDEX('Material routes'!$J$6:$J$1505,MATCH(V405,'Material routes'!$A$6:$A$1505,0)),"MISSING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routes'!$D$6:$D$1505,MATCH(U405,'Material routes'!$A$6:$A$1505,0)),"MISSING ID")</x:f>
        <x:v>proposal.natural.abrasive</x:v>
      </x:c>
      <x:c r="T405" s="4" t="str">
        <x:f>IFERROR(INDEX('Material routes'!$D$6:$D$1505,MATCH(V405,'Material routes'!$A$6:$A$1505,0)),"MISSING ID")</x:f>
        <x:v>proposal.legger.joint_pin</x:v>
      </x:c>
      <x:c r="U405" s="4" t="str">
        <x:v>design.review.proposal_legger_joint_pin.in.2</x:v>
      </x:c>
      <x:c r="V405" s="4" t="str">
        <x:v>design.review.proposal_legger_joint_pin.out</x:v>
      </x:c>
    </x:row>
    <x:row r="406" ht="115" customHeight="1">
      <x:c r="A406" s="4" t="str">
        <x:f>IFERROR(INDEX('Material routes'!$E$6:$E$1505,MATCH(U406,'Material routes'!$A$6:$A$1505,0)),"MISSING ID")</x:f>
        <x:v>Prepared bronze bearing stock</x:v>
      </x:c>
      <x:c r="B406" s="4" t="str">
        <x:f>IFERROR(INDEX('Material routes'!$F$6:$F$1505,MATCH(U406,'Material routes'!$A$6:$A$1505,0)),"MISSING ID")</x:f>
        <x:v>T2</x:v>
      </x:c>
      <x:c r="C406" s="4" t="str">
        <x:f>IFERROR(INDEX('Material routes'!$H$6:$H$1505,MATCH(U406,'Material routes'!$A$6:$A$1505,0)),"MISSING ID")</x:f>
        <x:v>Processed material</x:v>
      </x:c>
      <x:c r="D406" s="4" t="str">
        <x:f>IFERROR(INDEX('Material routes'!$G$6:$G$1505,MATCH(U406,'Material routes'!$A$6:$A$1505,0)),"MISSING ID")</x:f>
        <x:v>Manufactured stock</x:v>
      </x:c>
      <x:c r="E406" s="4" t="str">
        <x:f>IFERROR(INDEX('Material routes'!$C$6:$C$1505,MATCH(U406,'Material routes'!$A$6:$A$1505,0)),"MISSING ID")</x:f>
        <x:v>Ingredient candidate</x:v>
      </x:c>
      <x:c r="F406" s="4" t="str">
        <x:f>IFERROR(INDEX('Material routes'!$E$6:$E$1505,MATCH(V406,'Material routes'!$A$6:$A$1505,0)),"MISSING ID")</x:f>
        <x:v>Joint thrust washer</x:v>
      </x:c>
      <x:c r="G406" s="4" t="str">
        <x:f>IFERROR(INDEX('Material routes'!$F$6:$F$1505,MATCH(V406,'Material routes'!$A$6:$A$1505,0)),"MISSING ID")</x:f>
        <x:v>T3</x:v>
      </x:c>
      <x:c r="H406" s="4" t="str">
        <x:f>IFERROR(INDEX('Material routes'!$H$6:$H$1505,MATCH(V406,'Material routes'!$A$6:$A$1505,0)),"MISSING ID")</x:f>
        <x:v>Crafting component</x:v>
      </x:c>
      <x:c r="I406" s="4" t="str">
        <x:f>IFERROR(INDEX('Material routes'!$G$6:$G$1505,MATCH(V406,'Material routes'!$A$6:$A$1505,0)),"MISSING ID")</x:f>
        <x:v>Crafting components</x:v>
      </x:c>
      <x:c r="J406" s="4" t="str">
        <x:f>IFERROR(INDEX('Material routes'!$B$6:$B$1505,MATCH(U406,'Material routes'!$A$6:$A$1505,0)),"MISSING ID")</x:f>
        <x:v>design.review.proposal_legger_thrust_washer</x:v>
      </x:c>
      <x:c r="K406" s="4" t="str">
        <x:f>IFERROR(INDEX('Crafting recipes'!$C$6:$C$1005,MATCH(J406,'Crafting recipes'!$A$6:$A$1005,0)),"MISSING ID")</x:f>
        <x:v>Material refinement</x:v>
      </x:c>
      <x:c r="L406" s="4" t="str">
        <x:f>IFERROR(INDEX('Material routes'!$K$6:$K$1505,MATCH(U406,'Material routes'!$A$6:$A$1505,0)),"MISSING ID")</x:f>
        <x:v>Proposal</x:v>
      </x:c>
      <x:c r="M406" s="4" t="str">
        <x:f>IFERROR(INDEX('Material routes'!$M$6:$M$1505,MATCH(U406,'Material routes'!$A$6:$A$1505,0)),"MISSING ID")</x:f>
        <x:v>Partial proposal</x:v>
      </x:c>
      <x:c r="N406" s="4" t="str">
        <x:f>IF(IFERROR(INDEX('Material routes'!$I$6:$I$1005,MATCH(U406,'Material routes'!$A$6:$A$1005,0)),"MISSING ID")=0,"",IFERROR(INDEX('Material routes'!$I$6:$I$1005,MATCH(U406,'Material routes'!$A$6:$A$1005,0)),"MISSING ID"))</x:f>
      </x:c>
      <x:c r="O406" s="4" t="str">
        <x:f>IFERROR(INDEX('Material routes'!$J$6:$J$1505,MATCH(U406,'Material routes'!$A$6:$A$1505,0)),"MISSING ID")</x:f>
        <x:v>Unspecified</x:v>
      </x:c>
      <x:c r="P406" s="4" t="str">
        <x:f>IF(IFERROR(INDEX('Material routes'!$I$6:$I$1005,MATCH(V406,'Material routes'!$A$6:$A$1005,0)),"MISSING ID")=0,"",IFERROR(INDEX('Material routes'!$I$6:$I$1005,MATCH(V406,'Material routes'!$A$6:$A$1005,0)),"MISSING ID"))</x:f>
      </x:c>
      <x:c r="Q406" s="4" t="str">
        <x:f>IFERROR(INDEX('Material routes'!$J$6:$J$1505,MATCH(V406,'Material routes'!$A$6:$A$1505,0)),"MISSING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routes'!$D$6:$D$1505,MATCH(U406,'Material routes'!$A$6:$A$1505,0)),"MISSING ID")</x:f>
        <x:v>proposal.branch.bearing_bronze</x:v>
      </x:c>
      <x:c r="T406" s="4" t="str">
        <x:f>IFERROR(INDEX('Material routes'!$D$6:$D$1505,MATCH(V406,'Material routes'!$A$6:$A$1505,0)),"MISSING ID")</x:f>
        <x:v>proposal.legger.thrust_washer</x:v>
      </x:c>
      <x:c r="U406" s="4" t="str">
        <x:v>design.review.proposal_legger_thrust_washer.in.1</x:v>
      </x:c>
      <x:c r="V406" s="4" t="str">
        <x:v>design.review.proposal_legger_thrust_washer.out</x:v>
      </x:c>
    </x:row>
    <x:row r="407" ht="115" customHeight="1">
      <x:c r="A407" s="4" t="str">
        <x:f>IFERROR(INDEX('Material routes'!$E$6:$E$1505,MATCH(U407,'Material routes'!$A$6:$A$1505,0)),"MISSING ID")</x:f>
        <x:v>Graded abrasive grit</x:v>
      </x:c>
      <x:c r="B407" s="4" t="str">
        <x:f>IFERROR(INDEX('Material routes'!$F$6:$F$1505,MATCH(U407,'Material routes'!$A$6:$A$1505,0)),"MISSING ID")</x:f>
        <x:v>T1</x:v>
      </x:c>
      <x:c r="C407" s="4" t="str">
        <x:f>IFERROR(INDEX('Material routes'!$H$6:$H$1505,MATCH(U407,'Material routes'!$A$6:$A$1505,0)),"MISSING ID")</x:f>
        <x:v>Processed material</x:v>
      </x:c>
      <x:c r="D407" s="4" t="str">
        <x:f>IFERROR(INDEX('Material routes'!$G$6:$G$1505,MATCH(U407,'Material routes'!$A$6:$A$1505,0)),"MISSING ID")</x:f>
        <x:v>Manufactured stock</x:v>
      </x:c>
      <x:c r="E407" s="4" t="str">
        <x:f>IFERROR(INDEX('Material routes'!$C$6:$C$1505,MATCH(U407,'Material routes'!$A$6:$A$1505,0)),"MISSING ID")</x:f>
        <x:v>Ingredient candidate</x:v>
      </x:c>
      <x:c r="F407" s="4" t="str">
        <x:f>IFERROR(INDEX('Material routes'!$E$6:$E$1505,MATCH(V407,'Material routes'!$A$6:$A$1505,0)),"MISSING ID")</x:f>
        <x:v>Joint thrust washer</x:v>
      </x:c>
      <x:c r="G407" s="4" t="str">
        <x:f>IFERROR(INDEX('Material routes'!$F$6:$F$1505,MATCH(V407,'Material routes'!$A$6:$A$1505,0)),"MISSING ID")</x:f>
        <x:v>T3</x:v>
      </x:c>
      <x:c r="H407" s="4" t="str">
        <x:f>IFERROR(INDEX('Material routes'!$H$6:$H$1505,MATCH(V407,'Material routes'!$A$6:$A$1505,0)),"MISSING ID")</x:f>
        <x:v>Crafting component</x:v>
      </x:c>
      <x:c r="I407" s="4" t="str">
        <x:f>IFERROR(INDEX('Material routes'!$G$6:$G$1505,MATCH(V407,'Material routes'!$A$6:$A$1505,0)),"MISSING ID")</x:f>
        <x:v>Crafting components</x:v>
      </x:c>
      <x:c r="J407" s="4" t="str">
        <x:f>IFERROR(INDEX('Material routes'!$B$6:$B$1505,MATCH(U407,'Material routes'!$A$6:$A$1505,0)),"MISSING ID")</x:f>
        <x:v>design.review.proposal_legger_thrust_washer</x:v>
      </x:c>
      <x:c r="K407" s="4" t="str">
        <x:f>IFERROR(INDEX('Crafting recipes'!$C$6:$C$1005,MATCH(J407,'Crafting recipes'!$A$6:$A$1005,0)),"MISSING ID")</x:f>
        <x:v>Material refinement</x:v>
      </x:c>
      <x:c r="L407" s="4" t="str">
        <x:f>IFERROR(INDEX('Material routes'!$K$6:$K$1505,MATCH(U407,'Material routes'!$A$6:$A$1505,0)),"MISSING ID")</x:f>
        <x:v>Proposal</x:v>
      </x:c>
      <x:c r="M407" s="4" t="str">
        <x:f>IFERROR(INDEX('Material routes'!$M$6:$M$1505,MATCH(U407,'Material routes'!$A$6:$A$1505,0)),"MISSING ID")</x:f>
        <x:v>Partial proposal</x:v>
      </x:c>
      <x:c r="N407" s="4" t="str">
        <x:f>IF(IFERROR(INDEX('Material routes'!$I$6:$I$1005,MATCH(U407,'Material routes'!$A$6:$A$1005,0)),"MISSING ID")=0,"",IFERROR(INDEX('Material routes'!$I$6:$I$1005,MATCH(U407,'Material routes'!$A$6:$A$1005,0)),"MISSING ID"))</x:f>
      </x:c>
      <x:c r="O407" s="4" t="str">
        <x:f>IFERROR(INDEX('Material routes'!$J$6:$J$1505,MATCH(U407,'Material routes'!$A$6:$A$1505,0)),"MISSING ID")</x:f>
        <x:v>Unspecified</x:v>
      </x:c>
      <x:c r="P407" s="4" t="str">
        <x:f>IF(IFERROR(INDEX('Material routes'!$I$6:$I$1005,MATCH(V407,'Material routes'!$A$6:$A$1005,0)),"MISSING ID")=0,"",IFERROR(INDEX('Material routes'!$I$6:$I$1005,MATCH(V407,'Material routes'!$A$6:$A$1005,0)),"MISSING ID"))</x:f>
      </x:c>
      <x:c r="Q407" s="4" t="str">
        <x:f>IFERROR(INDEX('Material routes'!$J$6:$J$1505,MATCH(V407,'Material routes'!$A$6:$A$1505,0)),"MISSING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routes'!$D$6:$D$1505,MATCH(U407,'Material routes'!$A$6:$A$1505,0)),"MISSING ID")</x:f>
        <x:v>proposal.natural.abrasive</x:v>
      </x:c>
      <x:c r="T407" s="4" t="str">
        <x:f>IFERROR(INDEX('Material routes'!$D$6:$D$1505,MATCH(V407,'Material routes'!$A$6:$A$1505,0)),"MISSING ID")</x:f>
        <x:v>proposal.legger.thrust_washer</x:v>
      </x:c>
      <x:c r="U407" s="4" t="str">
        <x:v>design.review.proposal_legger_thrust_washer.in.2</x:v>
      </x:c>
      <x:c r="V407" s="4" t="str">
        <x:v>design.review.proposal_legger_thrust_washer.out</x:v>
      </x:c>
    </x:row>
    <x:row r="408" ht="115" customHeight="1">
      <x:c r="A408" s="4" t="str">
        <x:f>IFERROR(INDEX('Material routes'!$E$6:$E$1505,MATCH(U408,'Material routes'!$A$6:$A$1505,0)),"MISSING ID")</x:f>
        <x:v>Heat-treated steel gear blanks</x:v>
      </x:c>
      <x:c r="B408" s="4" t="str">
        <x:f>IFERROR(INDEX('Material routes'!$F$6:$F$1505,MATCH(U408,'Material routes'!$A$6:$A$1505,0)),"MISSING ID")</x:f>
        <x:v>T3</x:v>
      </x:c>
      <x:c r="C408" s="4" t="str">
        <x:f>IFERROR(INDEX('Material routes'!$H$6:$H$1505,MATCH(U408,'Material routes'!$A$6:$A$1505,0)),"MISSING ID")</x:f>
        <x:v>Crafting component</x:v>
      </x:c>
      <x:c r="D408" s="4" t="str">
        <x:f>IFERROR(INDEX('Material routes'!$G$6:$G$1505,MATCH(U408,'Material routes'!$A$6:$A$1505,0)),"MISSING ID")</x:f>
        <x:v>Crafting components</x:v>
      </x:c>
      <x:c r="E408" s="4" t="str">
        <x:f>IFERROR(INDEX('Material routes'!$C$6:$C$1505,MATCH(U408,'Material routes'!$A$6:$A$1505,0)),"MISSING ID")</x:f>
        <x:v>Ingredient candidate</x:v>
      </x:c>
      <x:c r="F408" s="4" t="str">
        <x:f>IFERROR(INDEX('Material routes'!$E$6:$E$1505,MATCH(V408,'Material routes'!$A$6:$A$1505,0)),"MISSING ID")</x:f>
        <x:v>Replacement gear cluster</x:v>
      </x:c>
      <x:c r="G408" s="4" t="str">
        <x:f>IFERROR(INDEX('Material routes'!$F$6:$F$1505,MATCH(V408,'Material routes'!$A$6:$A$1505,0)),"MISSING ID")</x:f>
        <x:v>T4</x:v>
      </x:c>
      <x:c r="H408" s="4" t="str">
        <x:f>IFERROR(INDEX('Material routes'!$H$6:$H$1505,MATCH(V408,'Material routes'!$A$6:$A$1505,0)),"MISSING ID")</x:f>
        <x:v>Crafting component</x:v>
      </x:c>
      <x:c r="I408" s="4" t="str">
        <x:f>IFERROR(INDEX('Material routes'!$G$6:$G$1505,MATCH(V408,'Material routes'!$A$6:$A$1505,0)),"MISSING ID")</x:f>
        <x:v>Crafting components</x:v>
      </x:c>
      <x:c r="J408" s="4" t="str">
        <x:f>IFERROR(INDEX('Material routes'!$B$6:$B$1505,MATCH(U408,'Material routes'!$A$6:$A$1505,0)),"MISSING ID")</x:f>
        <x:v>design.review.proposal_legger_gear_cluster</x:v>
      </x:c>
      <x:c r="K408" s="4" t="str">
        <x:f>IFERROR(INDEX('Crafting recipes'!$C$6:$C$1005,MATCH(J408,'Crafting recipes'!$A$6:$A$1005,0)),"MISSING ID")</x:f>
        <x:v>Material refinement</x:v>
      </x:c>
      <x:c r="L408" s="4" t="str">
        <x:f>IFERROR(INDEX('Material routes'!$K$6:$K$1505,MATCH(U408,'Material routes'!$A$6:$A$1505,0)),"MISSING ID")</x:f>
        <x:v>Proposal</x:v>
      </x:c>
      <x:c r="M408" s="4" t="str">
        <x:f>IFERROR(INDEX('Material routes'!$M$6:$M$1505,MATCH(U408,'Material routes'!$A$6:$A$1505,0)),"MISSING ID")</x:f>
        <x:v>Partial proposal</x:v>
      </x:c>
      <x:c r="N408" s="4" t="str">
        <x:f>IF(IFERROR(INDEX('Material routes'!$I$6:$I$1005,MATCH(U408,'Material routes'!$A$6:$A$1005,0)),"MISSING ID")=0,"",IFERROR(INDEX('Material routes'!$I$6:$I$1005,MATCH(U408,'Material routes'!$A$6:$A$1005,0)),"MISSING ID"))</x:f>
      </x:c>
      <x:c r="O408" s="4" t="str">
        <x:f>IFERROR(INDEX('Material routes'!$J$6:$J$1505,MATCH(U408,'Material routes'!$A$6:$A$1505,0)),"MISSING ID")</x:f>
        <x:v>Unspecified</x:v>
      </x:c>
      <x:c r="P408" s="4" t="str">
        <x:f>IF(IFERROR(INDEX('Material routes'!$I$6:$I$1005,MATCH(V408,'Material routes'!$A$6:$A$1005,0)),"MISSING ID")=0,"",IFERROR(INDEX('Material routes'!$I$6:$I$1005,MATCH(V408,'Material routes'!$A$6:$A$1005,0)),"MISSING ID"))</x:f>
      </x:c>
      <x:c r="Q408" s="4" t="str">
        <x:f>IFERROR(INDEX('Material routes'!$J$6:$J$1505,MATCH(V408,'Material routes'!$A$6:$A$1505,0)),"MISSING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routes'!$D$6:$D$1505,MATCH(U408,'Material routes'!$A$6:$A$1505,0)),"MISSING ID")</x:f>
        <x:v>proposal.t3.gear_blank</x:v>
      </x:c>
      <x:c r="T408" s="4" t="str">
        <x:f>IFERROR(INDEX('Material routes'!$D$6:$D$1505,MATCH(V408,'Material routes'!$A$6:$A$1505,0)),"MISSING ID")</x:f>
        <x:v>proposal.legger.gear_cluster</x:v>
      </x:c>
      <x:c r="U408" s="4" t="str">
        <x:v>design.review.proposal_legger_gear_cluster.in.1</x:v>
      </x:c>
      <x:c r="V408" s="4" t="str">
        <x:v>design.review.proposal_legger_gear_cluster.out</x:v>
      </x:c>
    </x:row>
    <x:row r="409" ht="115" customHeight="1">
      <x:c r="A409" s="4" t="str">
        <x:f>IFERROR(INDEX('Material routes'!$E$6:$E$1505,MATCH(U409,'Material routes'!$A$6:$A$1505,0)),"MISSING ID")</x:f>
        <x:v>Steel stock</x:v>
      </x:c>
      <x:c r="B409" s="4" t="str">
        <x:f>IFERROR(INDEX('Material routes'!$F$6:$F$1505,MATCH(U409,'Material routes'!$A$6:$A$1505,0)),"MISSING ID")</x:f>
        <x:v>T2</x:v>
      </x:c>
      <x:c r="C409" s="4" t="str">
        <x:f>IFERROR(INDEX('Material routes'!$H$6:$H$1505,MATCH(U409,'Material routes'!$A$6:$A$1505,0)),"MISSING ID")</x:f>
        <x:v>Processed material</x:v>
      </x:c>
      <x:c r="D409" s="4" t="str">
        <x:f>IFERROR(INDEX('Material routes'!$G$6:$G$1505,MATCH(U409,'Material routes'!$A$6:$A$1505,0)),"MISSING ID")</x:f>
        <x:v>Manufactured stock</x:v>
      </x:c>
      <x:c r="E409" s="4" t="str">
        <x:f>IFERROR(INDEX('Material routes'!$C$6:$C$1505,MATCH(U409,'Material routes'!$A$6:$A$1505,0)),"MISSING ID")</x:f>
        <x:v>Ingredient candidate</x:v>
      </x:c>
      <x:c r="F409" s="4" t="str">
        <x:f>IFERROR(INDEX('Material routes'!$E$6:$E$1505,MATCH(V409,'Material routes'!$A$6:$A$1505,0)),"MISSING ID")</x:f>
        <x:v>Replacement gear cluster</x:v>
      </x:c>
      <x:c r="G409" s="4" t="str">
        <x:f>IFERROR(INDEX('Material routes'!$F$6:$F$1505,MATCH(V409,'Material routes'!$A$6:$A$1505,0)),"MISSING ID")</x:f>
        <x:v>T4</x:v>
      </x:c>
      <x:c r="H409" s="4" t="str">
        <x:f>IFERROR(INDEX('Material routes'!$H$6:$H$1505,MATCH(V409,'Material routes'!$A$6:$A$1505,0)),"MISSING ID")</x:f>
        <x:v>Crafting component</x:v>
      </x:c>
      <x:c r="I409" s="4" t="str">
        <x:f>IFERROR(INDEX('Material routes'!$G$6:$G$1505,MATCH(V409,'Material routes'!$A$6:$A$1505,0)),"MISSING ID")</x:f>
        <x:v>Crafting components</x:v>
      </x:c>
      <x:c r="J409" s="4" t="str">
        <x:f>IFERROR(INDEX('Material routes'!$B$6:$B$1505,MATCH(U409,'Material routes'!$A$6:$A$1505,0)),"MISSING ID")</x:f>
        <x:v>design.review.proposal_legger_gear_cluster</x:v>
      </x:c>
      <x:c r="K409" s="4" t="str">
        <x:f>IFERROR(INDEX('Crafting recipes'!$C$6:$C$1005,MATCH(J409,'Crafting recipes'!$A$6:$A$1005,0)),"MISSING ID")</x:f>
        <x:v>Material refinement</x:v>
      </x:c>
      <x:c r="L409" s="4" t="str">
        <x:f>IFERROR(INDEX('Material routes'!$K$6:$K$1505,MATCH(U409,'Material routes'!$A$6:$A$1505,0)),"MISSING ID")</x:f>
        <x:v>Proposal</x:v>
      </x:c>
      <x:c r="M409" s="4" t="str">
        <x:f>IFERROR(INDEX('Material routes'!$M$6:$M$1505,MATCH(U409,'Material routes'!$A$6:$A$1505,0)),"MISSING ID")</x:f>
        <x:v>Partial proposal</x:v>
      </x:c>
      <x:c r="N409" s="4" t="str">
        <x:f>IF(IFERROR(INDEX('Material routes'!$I$6:$I$1005,MATCH(U409,'Material routes'!$A$6:$A$1005,0)),"MISSING ID")=0,"",IFERROR(INDEX('Material routes'!$I$6:$I$1005,MATCH(U409,'Material routes'!$A$6:$A$1005,0)),"MISSING ID"))</x:f>
      </x:c>
      <x:c r="O409" s="4" t="str">
        <x:f>IFERROR(INDEX('Material routes'!$J$6:$J$1505,MATCH(U409,'Material routes'!$A$6:$A$1505,0)),"MISSING ID")</x:f>
        <x:v>Unspecified</x:v>
      </x:c>
      <x:c r="P409" s="4" t="str">
        <x:f>IF(IFERROR(INDEX('Material routes'!$I$6:$I$1005,MATCH(V409,'Material routes'!$A$6:$A$1005,0)),"MISSING ID")=0,"",IFERROR(INDEX('Material routes'!$I$6:$I$1005,MATCH(V409,'Material routes'!$A$6:$A$1005,0)),"MISSING ID"))</x:f>
      </x:c>
      <x:c r="Q409" s="4" t="str">
        <x:f>IFERROR(INDEX('Material routes'!$J$6:$J$1505,MATCH(V409,'Material routes'!$A$6:$A$1505,0)),"MISSING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routes'!$D$6:$D$1505,MATCH(U409,'Material routes'!$A$6:$A$1505,0)),"MISSING ID")</x:f>
        <x:v>author.metallurgy.steel_stock</x:v>
      </x:c>
      <x:c r="T409" s="4" t="str">
        <x:f>IFERROR(INDEX('Material routes'!$D$6:$D$1505,MATCH(V409,'Material routes'!$A$6:$A$1505,0)),"MISSING ID")</x:f>
        <x:v>proposal.legger.gear_cluster</x:v>
      </x:c>
      <x:c r="U409" s="4" t="str">
        <x:v>design.review.proposal_legger_gear_cluster.in.2</x:v>
      </x:c>
      <x:c r="V409" s="4" t="str">
        <x:v>design.review.proposal_legger_gear_cluster.out</x:v>
      </x:c>
    </x:row>
    <x:row r="410" ht="115" customHeight="1">
      <x:c r="A410" s="4" t="str">
        <x:f>IFERROR(INDEX('Material routes'!$E$6:$E$1505,MATCH(U410,'Material routes'!$A$6:$A$1505,0)),"MISSING ID")</x:f>
        <x:v>Prepared bronze bearing stock</x:v>
      </x:c>
      <x:c r="B410" s="4" t="str">
        <x:f>IFERROR(INDEX('Material routes'!$F$6:$F$1505,MATCH(U410,'Material routes'!$A$6:$A$1505,0)),"MISSING ID")</x:f>
        <x:v>T2</x:v>
      </x:c>
      <x:c r="C410" s="4" t="str">
        <x:f>IFERROR(INDEX('Material routes'!$H$6:$H$1505,MATCH(U410,'Material routes'!$A$6:$A$1505,0)),"MISSING ID")</x:f>
        <x:v>Processed material</x:v>
      </x:c>
      <x:c r="D410" s="4" t="str">
        <x:f>IFERROR(INDEX('Material routes'!$G$6:$G$1505,MATCH(U410,'Material routes'!$A$6:$A$1505,0)),"MISSING ID")</x:f>
        <x:v>Manufactured stock</x:v>
      </x:c>
      <x:c r="E410" s="4" t="str">
        <x:f>IFERROR(INDEX('Material routes'!$C$6:$C$1505,MATCH(U410,'Material routes'!$A$6:$A$1505,0)),"MISSING ID")</x:f>
        <x:v>Ingredient candidate</x:v>
      </x:c>
      <x:c r="F410" s="4" t="str">
        <x:f>IFERROR(INDEX('Material routes'!$E$6:$E$1505,MATCH(V410,'Material routes'!$A$6:$A$1505,0)),"MISSING ID")</x:f>
        <x:v>Replacement gear cluster</x:v>
      </x:c>
      <x:c r="G410" s="4" t="str">
        <x:f>IFERROR(INDEX('Material routes'!$F$6:$F$1505,MATCH(V410,'Material routes'!$A$6:$A$1505,0)),"MISSING ID")</x:f>
        <x:v>T4</x:v>
      </x:c>
      <x:c r="H410" s="4" t="str">
        <x:f>IFERROR(INDEX('Material routes'!$H$6:$H$1505,MATCH(V410,'Material routes'!$A$6:$A$1505,0)),"MISSING ID")</x:f>
        <x:v>Crafting component</x:v>
      </x:c>
      <x:c r="I410" s="4" t="str">
        <x:f>IFERROR(INDEX('Material routes'!$G$6:$G$1505,MATCH(V410,'Material routes'!$A$6:$A$1505,0)),"MISSING ID")</x:f>
        <x:v>Crafting components</x:v>
      </x:c>
      <x:c r="J410" s="4" t="str">
        <x:f>IFERROR(INDEX('Material routes'!$B$6:$B$1505,MATCH(U410,'Material routes'!$A$6:$A$1505,0)),"MISSING ID")</x:f>
        <x:v>design.review.proposal_legger_gear_cluster</x:v>
      </x:c>
      <x:c r="K410" s="4" t="str">
        <x:f>IFERROR(INDEX('Crafting recipes'!$C$6:$C$1005,MATCH(J410,'Crafting recipes'!$A$6:$A$1005,0)),"MISSING ID")</x:f>
        <x:v>Material refinement</x:v>
      </x:c>
      <x:c r="L410" s="4" t="str">
        <x:f>IFERROR(INDEX('Material routes'!$K$6:$K$1505,MATCH(U410,'Material routes'!$A$6:$A$1505,0)),"MISSING ID")</x:f>
        <x:v>Proposal</x:v>
      </x:c>
      <x:c r="M410" s="4" t="str">
        <x:f>IFERROR(INDEX('Material routes'!$M$6:$M$1505,MATCH(U410,'Material routes'!$A$6:$A$1505,0)),"MISSING ID")</x:f>
        <x:v>Partial proposal</x:v>
      </x:c>
      <x:c r="N410" s="4" t="str">
        <x:f>IF(IFERROR(INDEX('Material routes'!$I$6:$I$1005,MATCH(U410,'Material routes'!$A$6:$A$1005,0)),"MISSING ID")=0,"",IFERROR(INDEX('Material routes'!$I$6:$I$1005,MATCH(U410,'Material routes'!$A$6:$A$1005,0)),"MISSING ID"))</x:f>
      </x:c>
      <x:c r="O410" s="4" t="str">
        <x:f>IFERROR(INDEX('Material routes'!$J$6:$J$1505,MATCH(U410,'Material routes'!$A$6:$A$1505,0)),"MISSING ID")</x:f>
        <x:v>Unspecified</x:v>
      </x:c>
      <x:c r="P410" s="4" t="str">
        <x:f>IF(IFERROR(INDEX('Material routes'!$I$6:$I$1005,MATCH(V410,'Material routes'!$A$6:$A$1005,0)),"MISSING ID")=0,"",IFERROR(INDEX('Material routes'!$I$6:$I$1005,MATCH(V410,'Material routes'!$A$6:$A$1005,0)),"MISSING ID"))</x:f>
      </x:c>
      <x:c r="Q410" s="4" t="str">
        <x:f>IFERROR(INDEX('Material routes'!$J$6:$J$1505,MATCH(V410,'Material routes'!$A$6:$A$1505,0)),"MISSING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routes'!$D$6:$D$1505,MATCH(U410,'Material routes'!$A$6:$A$1505,0)),"MISSING ID")</x:f>
        <x:v>proposal.branch.bearing_bronze</x:v>
      </x:c>
      <x:c r="T410" s="4" t="str">
        <x:f>IFERROR(INDEX('Material routes'!$D$6:$D$1505,MATCH(V410,'Material routes'!$A$6:$A$1505,0)),"MISSING ID")</x:f>
        <x:v>proposal.legger.gear_cluster</x:v>
      </x:c>
      <x:c r="U410" s="4" t="str">
        <x:v>design.review.proposal_legger_gear_cluster.in.3</x:v>
      </x:c>
      <x:c r="V410" s="4" t="str">
        <x:v>design.review.proposal_legger_gear_cluster.out</x:v>
      </x:c>
    </x:row>
    <x:row r="411" ht="115" customHeight="1">
      <x:c r="A411" s="4" t="str">
        <x:f>IFERROR(INDEX('Material routes'!$E$6:$E$1505,MATCH(U411,'Material routes'!$A$6:$A$1505,0)),"MISSING ID")</x:f>
        <x:v>Steel stock</x:v>
      </x:c>
      <x:c r="B411" s="4" t="str">
        <x:f>IFERROR(INDEX('Material routes'!$F$6:$F$1505,MATCH(U411,'Material routes'!$A$6:$A$1505,0)),"MISSING ID")</x:f>
        <x:v>T2</x:v>
      </x:c>
      <x:c r="C411" s="4" t="str">
        <x:f>IFERROR(INDEX('Material routes'!$H$6:$H$1505,MATCH(U411,'Material routes'!$A$6:$A$1505,0)),"MISSING ID")</x:f>
        <x:v>Processed material</x:v>
      </x:c>
      <x:c r="D411" s="4" t="str">
        <x:f>IFERROR(INDEX('Material routes'!$G$6:$G$1505,MATCH(U411,'Material routes'!$A$6:$A$1505,0)),"MISSING ID")</x:f>
        <x:v>Manufactured stock</x:v>
      </x:c>
      <x:c r="E411" s="4" t="str">
        <x:f>IFERROR(INDEX('Material routes'!$C$6:$C$1505,MATCH(U411,'Material routes'!$A$6:$A$1505,0)),"MISSING ID")</x:f>
        <x:v>Ingredient candidate</x:v>
      </x:c>
      <x:c r="F411" s="4" t="str">
        <x:f>IFERROR(INDEX('Material routes'!$E$6:$E$1505,MATCH(V411,'Material routes'!$A$6:$A$1505,0)),"MISSING ID")</x:f>
        <x:v>Replacement linkage-end joint</x:v>
      </x:c>
      <x:c r="G411" s="4" t="str">
        <x:f>IFERROR(INDEX('Material routes'!$F$6:$F$1505,MATCH(V411,'Material routes'!$A$6:$A$1505,0)),"MISSING ID")</x:f>
        <x:v>T3</x:v>
      </x:c>
      <x:c r="H411" s="4" t="str">
        <x:f>IFERROR(INDEX('Material routes'!$H$6:$H$1505,MATCH(V411,'Material routes'!$A$6:$A$1505,0)),"MISSING ID")</x:f>
        <x:v>Crafting component</x:v>
      </x:c>
      <x:c r="I411" s="4" t="str">
        <x:f>IFERROR(INDEX('Material routes'!$G$6:$G$1505,MATCH(V411,'Material routes'!$A$6:$A$1505,0)),"MISSING ID")</x:f>
        <x:v>Crafting components</x:v>
      </x:c>
      <x:c r="J411" s="4" t="str">
        <x:f>IFERROR(INDEX('Material routes'!$B$6:$B$1505,MATCH(U411,'Material routes'!$A$6:$A$1505,0)),"MISSING ID")</x:f>
        <x:v>design.review.proposal_legger_linkage_end</x:v>
      </x:c>
      <x:c r="K411" s="4" t="str">
        <x:f>IFERROR(INDEX('Crafting recipes'!$C$6:$C$1005,MATCH(J411,'Crafting recipes'!$A$6:$A$1005,0)),"MISSING ID")</x:f>
        <x:v>Material refinement</x:v>
      </x:c>
      <x:c r="L411" s="4" t="str">
        <x:f>IFERROR(INDEX('Material routes'!$K$6:$K$1505,MATCH(U411,'Material routes'!$A$6:$A$1505,0)),"MISSING ID")</x:f>
        <x:v>Proposal</x:v>
      </x:c>
      <x:c r="M411" s="4" t="str">
        <x:f>IFERROR(INDEX('Material routes'!$M$6:$M$1505,MATCH(U411,'Material routes'!$A$6:$A$1505,0)),"MISSING ID")</x:f>
        <x:v>Partial proposal</x:v>
      </x:c>
      <x:c r="N411" s="4" t="str">
        <x:f>IF(IFERROR(INDEX('Material routes'!$I$6:$I$1005,MATCH(U411,'Material routes'!$A$6:$A$1005,0)),"MISSING ID")=0,"",IFERROR(INDEX('Material routes'!$I$6:$I$1005,MATCH(U411,'Material routes'!$A$6:$A$1005,0)),"MISSING ID"))</x:f>
      </x:c>
      <x:c r="O411" s="4" t="str">
        <x:f>IFERROR(INDEX('Material routes'!$J$6:$J$1505,MATCH(U411,'Material routes'!$A$6:$A$1505,0)),"MISSING ID")</x:f>
        <x:v>Unspecified</x:v>
      </x:c>
      <x:c r="P411" s="4" t="str">
        <x:f>IF(IFERROR(INDEX('Material routes'!$I$6:$I$1005,MATCH(V411,'Material routes'!$A$6:$A$1005,0)),"MISSING ID")=0,"",IFERROR(INDEX('Material routes'!$I$6:$I$1005,MATCH(V411,'Material routes'!$A$6:$A$1005,0)),"MISSING ID"))</x:f>
      </x:c>
      <x:c r="Q411" s="4" t="str">
        <x:f>IFERROR(INDEX('Material routes'!$J$6:$J$1505,MATCH(V411,'Material routes'!$A$6:$A$1505,0)),"MISSING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routes'!$D$6:$D$1505,MATCH(U411,'Material routes'!$A$6:$A$1505,0)),"MISSING ID")</x:f>
        <x:v>author.metallurgy.steel_stock</x:v>
      </x:c>
      <x:c r="T411" s="4" t="str">
        <x:f>IFERROR(INDEX('Material routes'!$D$6:$D$1505,MATCH(V411,'Material routes'!$A$6:$A$1505,0)),"MISSING ID")</x:f>
        <x:v>proposal.legger.linkage_end</x:v>
      </x:c>
      <x:c r="U411" s="4" t="str">
        <x:v>design.review.proposal_legger_linkage_end.in.1</x:v>
      </x:c>
      <x:c r="V411" s="4" t="str">
        <x:v>design.review.proposal_legger_linkage_end.out</x:v>
      </x:c>
    </x:row>
    <x:row r="412" ht="115" customHeight="1">
      <x:c r="A412" s="4" t="str">
        <x:f>IFERROR(INDEX('Material routes'!$E$6:$E$1505,MATCH(U412,'Material routes'!$A$6:$A$1505,0)),"MISSING ID")</x:f>
        <x:v>Prepared bronze bearing stock</x:v>
      </x:c>
      <x:c r="B412" s="4" t="str">
        <x:f>IFERROR(INDEX('Material routes'!$F$6:$F$1505,MATCH(U412,'Material routes'!$A$6:$A$1505,0)),"MISSING ID")</x:f>
        <x:v>T2</x:v>
      </x:c>
      <x:c r="C412" s="4" t="str">
        <x:f>IFERROR(INDEX('Material routes'!$H$6:$H$1505,MATCH(U412,'Material routes'!$A$6:$A$1505,0)),"MISSING ID")</x:f>
        <x:v>Processed material</x:v>
      </x:c>
      <x:c r="D412" s="4" t="str">
        <x:f>IFERROR(INDEX('Material routes'!$G$6:$G$1505,MATCH(U412,'Material routes'!$A$6:$A$1505,0)),"MISSING ID")</x:f>
        <x:v>Manufactured stock</x:v>
      </x:c>
      <x:c r="E412" s="4" t="str">
        <x:f>IFERROR(INDEX('Material routes'!$C$6:$C$1505,MATCH(U412,'Material routes'!$A$6:$A$1505,0)),"MISSING ID")</x:f>
        <x:v>Ingredient candidate</x:v>
      </x:c>
      <x:c r="F412" s="4" t="str">
        <x:f>IFERROR(INDEX('Material routes'!$E$6:$E$1505,MATCH(V412,'Material routes'!$A$6:$A$1505,0)),"MISSING ID")</x:f>
        <x:v>Replacement linkage-end joint</x:v>
      </x:c>
      <x:c r="G412" s="4" t="str">
        <x:f>IFERROR(INDEX('Material routes'!$F$6:$F$1505,MATCH(V412,'Material routes'!$A$6:$A$1505,0)),"MISSING ID")</x:f>
        <x:v>T3</x:v>
      </x:c>
      <x:c r="H412" s="4" t="str">
        <x:f>IFERROR(INDEX('Material routes'!$H$6:$H$1505,MATCH(V412,'Material routes'!$A$6:$A$1505,0)),"MISSING ID")</x:f>
        <x:v>Crafting component</x:v>
      </x:c>
      <x:c r="I412" s="4" t="str">
        <x:f>IFERROR(INDEX('Material routes'!$G$6:$G$1505,MATCH(V412,'Material routes'!$A$6:$A$1505,0)),"MISSING ID")</x:f>
        <x:v>Crafting components</x:v>
      </x:c>
      <x:c r="J412" s="4" t="str">
        <x:f>IFERROR(INDEX('Material routes'!$B$6:$B$1505,MATCH(U412,'Material routes'!$A$6:$A$1505,0)),"MISSING ID")</x:f>
        <x:v>design.review.proposal_legger_linkage_end</x:v>
      </x:c>
      <x:c r="K412" s="4" t="str">
        <x:f>IFERROR(INDEX('Crafting recipes'!$C$6:$C$1005,MATCH(J412,'Crafting recipes'!$A$6:$A$1005,0)),"MISSING ID")</x:f>
        <x:v>Material refinement</x:v>
      </x:c>
      <x:c r="L412" s="4" t="str">
        <x:f>IFERROR(INDEX('Material routes'!$K$6:$K$1505,MATCH(U412,'Material routes'!$A$6:$A$1505,0)),"MISSING ID")</x:f>
        <x:v>Proposal</x:v>
      </x:c>
      <x:c r="M412" s="4" t="str">
        <x:f>IFERROR(INDEX('Material routes'!$M$6:$M$1505,MATCH(U412,'Material routes'!$A$6:$A$1505,0)),"MISSING ID")</x:f>
        <x:v>Partial proposal</x:v>
      </x:c>
      <x:c r="N412" s="4" t="str">
        <x:f>IF(IFERROR(INDEX('Material routes'!$I$6:$I$1005,MATCH(U412,'Material routes'!$A$6:$A$1005,0)),"MISSING ID")=0,"",IFERROR(INDEX('Material routes'!$I$6:$I$1005,MATCH(U412,'Material routes'!$A$6:$A$1005,0)),"MISSING ID"))</x:f>
      </x:c>
      <x:c r="O412" s="4" t="str">
        <x:f>IFERROR(INDEX('Material routes'!$J$6:$J$1505,MATCH(U412,'Material routes'!$A$6:$A$1505,0)),"MISSING ID")</x:f>
        <x:v>Unspecified</x:v>
      </x:c>
      <x:c r="P412" s="4" t="str">
        <x:f>IF(IFERROR(INDEX('Material routes'!$I$6:$I$1005,MATCH(V412,'Material routes'!$A$6:$A$1005,0)),"MISSING ID")=0,"",IFERROR(INDEX('Material routes'!$I$6:$I$1005,MATCH(V412,'Material routes'!$A$6:$A$1005,0)),"MISSING ID"))</x:f>
      </x:c>
      <x:c r="Q412" s="4" t="str">
        <x:f>IFERROR(INDEX('Material routes'!$J$6:$J$1505,MATCH(V412,'Material routes'!$A$6:$A$1505,0)),"MISSING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routes'!$D$6:$D$1505,MATCH(U412,'Material routes'!$A$6:$A$1505,0)),"MISSING ID")</x:f>
        <x:v>proposal.branch.bearing_bronze</x:v>
      </x:c>
      <x:c r="T412" s="4" t="str">
        <x:f>IFERROR(INDEX('Material routes'!$D$6:$D$1505,MATCH(V412,'Material routes'!$A$6:$A$1505,0)),"MISSING ID")</x:f>
        <x:v>proposal.legger.linkage_end</x:v>
      </x:c>
      <x:c r="U412" s="4" t="str">
        <x:v>design.review.proposal_legger_linkage_end.in.2</x:v>
      </x:c>
      <x:c r="V412" s="4" t="str">
        <x:v>design.review.proposal_legger_linkage_end.out</x:v>
      </x:c>
    </x:row>
    <x:row r="413" ht="115" customHeight="1">
      <x:c r="A413" s="4" t="str">
        <x:f>IFERROR(INDEX('Material routes'!$E$6:$E$1505,MATCH(U413,'Material routes'!$A$6:$A$1505,0)),"MISSING ID")</x:f>
        <x:v>Spring-grade steel stock</x:v>
      </x:c>
      <x:c r="B413" s="4" t="str">
        <x:f>IFERROR(INDEX('Material routes'!$F$6:$F$1505,MATCH(U413,'Material routes'!$A$6:$A$1505,0)),"MISSING ID")</x:f>
        <x:v>T3</x:v>
      </x:c>
      <x:c r="C413" s="4" t="str">
        <x:f>IFERROR(INDEX('Material routes'!$H$6:$H$1505,MATCH(U413,'Material routes'!$A$6:$A$1505,0)),"MISSING ID")</x:f>
        <x:v>Processed material</x:v>
      </x:c>
      <x:c r="D413" s="4" t="str">
        <x:f>IFERROR(INDEX('Material routes'!$G$6:$G$1505,MATCH(U413,'Material routes'!$A$6:$A$1505,0)),"MISSING ID")</x:f>
        <x:v>Manufactured stock</x:v>
      </x:c>
      <x:c r="E413" s="4" t="str">
        <x:f>IFERROR(INDEX('Material routes'!$C$6:$C$1505,MATCH(U413,'Material routes'!$A$6:$A$1505,0)),"MISSING ID")</x:f>
        <x:v>Ingredient candidate</x:v>
      </x:c>
      <x:c r="F413" s="4" t="str">
        <x:f>IFERROR(INDEX('Material routes'!$E$6:$E$1505,MATCH(V413,'Material routes'!$A$6:$A$1505,0)),"MISSING ID")</x:f>
        <x:v>Drive tensioner assembly</x:v>
      </x:c>
      <x:c r="G413" s="4" t="str">
        <x:f>IFERROR(INDEX('Material routes'!$F$6:$F$1505,MATCH(V413,'Material routes'!$A$6:$A$1505,0)),"MISSING ID")</x:f>
        <x:v>T4</x:v>
      </x:c>
      <x:c r="H413" s="4" t="str">
        <x:f>IFERROR(INDEX('Material routes'!$H$6:$H$1505,MATCH(V413,'Material routes'!$A$6:$A$1505,0)),"MISSING ID")</x:f>
        <x:v>Crafting component</x:v>
      </x:c>
      <x:c r="I413" s="4" t="str">
        <x:f>IFERROR(INDEX('Material routes'!$G$6:$G$1505,MATCH(V413,'Material routes'!$A$6:$A$1505,0)),"MISSING ID")</x:f>
        <x:v>Crafting components</x:v>
      </x:c>
      <x:c r="J413" s="4" t="str">
        <x:f>IFERROR(INDEX('Material routes'!$B$6:$B$1505,MATCH(U413,'Material routes'!$A$6:$A$1505,0)),"MISSING ID")</x:f>
        <x:v>design.review.proposal_legger_tensioner</x:v>
      </x:c>
      <x:c r="K413" s="4" t="str">
        <x:f>IFERROR(INDEX('Crafting recipes'!$C$6:$C$1005,MATCH(J413,'Crafting recipes'!$A$6:$A$1005,0)),"MISSING ID")</x:f>
        <x:v>Material refinement</x:v>
      </x:c>
      <x:c r="L413" s="4" t="str">
        <x:f>IFERROR(INDEX('Material routes'!$K$6:$K$1505,MATCH(U413,'Material routes'!$A$6:$A$1505,0)),"MISSING ID")</x:f>
        <x:v>Proposal</x:v>
      </x:c>
      <x:c r="M413" s="4" t="str">
        <x:f>IFERROR(INDEX('Material routes'!$M$6:$M$1505,MATCH(U413,'Material routes'!$A$6:$A$1505,0)),"MISSING ID")</x:f>
        <x:v>Partial proposal</x:v>
      </x:c>
      <x:c r="N413" s="4" t="str">
        <x:f>IF(IFERROR(INDEX('Material routes'!$I$6:$I$1005,MATCH(U413,'Material routes'!$A$6:$A$1005,0)),"MISSING ID")=0,"",IFERROR(INDEX('Material routes'!$I$6:$I$1005,MATCH(U413,'Material routes'!$A$6:$A$1005,0)),"MISSING ID"))</x:f>
      </x:c>
      <x:c r="O413" s="4" t="str">
        <x:f>IFERROR(INDEX('Material routes'!$J$6:$J$1505,MATCH(U413,'Material routes'!$A$6:$A$1505,0)),"MISSING ID")</x:f>
        <x:v>Unspecified</x:v>
      </x:c>
      <x:c r="P413" s="4" t="str">
        <x:f>IF(IFERROR(INDEX('Material routes'!$I$6:$I$1005,MATCH(V413,'Material routes'!$A$6:$A$1005,0)),"MISSING ID")=0,"",IFERROR(INDEX('Material routes'!$I$6:$I$1005,MATCH(V413,'Material routes'!$A$6:$A$1005,0)),"MISSING ID"))</x:f>
      </x:c>
      <x:c r="Q413" s="4" t="str">
        <x:f>IFERROR(INDEX('Material routes'!$J$6:$J$1505,MATCH(V413,'Material routes'!$A$6:$A$1505,0)),"MISSING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routes'!$D$6:$D$1505,MATCH(U413,'Material routes'!$A$6:$A$1505,0)),"MISSING ID")</x:f>
        <x:v>proposal.branch.spring_steel</x:v>
      </x:c>
      <x:c r="T413" s="4" t="str">
        <x:f>IFERROR(INDEX('Material routes'!$D$6:$D$1505,MATCH(V413,'Material routes'!$A$6:$A$1505,0)),"MISSING ID")</x:f>
        <x:v>proposal.legger.tensioner</x:v>
      </x:c>
      <x:c r="U413" s="4" t="str">
        <x:v>design.review.proposal_legger_tensioner.in.1</x:v>
      </x:c>
      <x:c r="V413" s="4" t="str">
        <x:v>design.review.proposal_legger_tensioner.out</x:v>
      </x:c>
    </x:row>
    <x:row r="414" ht="115" customHeight="1">
      <x:c r="A414" s="4" t="str">
        <x:f>IFERROR(INDEX('Material routes'!$E$6:$E$1505,MATCH(U414,'Material routes'!$A$6:$A$1505,0)),"MISSING ID")</x:f>
        <x:v>Lapped bronze bearing blanks</x:v>
      </x:c>
      <x:c r="B414" s="4" t="str">
        <x:f>IFERROR(INDEX('Material routes'!$F$6:$F$1505,MATCH(U414,'Material routes'!$A$6:$A$1505,0)),"MISSING ID")</x:f>
        <x:v>T3</x:v>
      </x:c>
      <x:c r="C414" s="4" t="str">
        <x:f>IFERROR(INDEX('Material routes'!$H$6:$H$1505,MATCH(U414,'Material routes'!$A$6:$A$1505,0)),"MISSING ID")</x:f>
        <x:v>Crafting component</x:v>
      </x:c>
      <x:c r="D414" s="4" t="str">
        <x:f>IFERROR(INDEX('Material routes'!$G$6:$G$1505,MATCH(U414,'Material routes'!$A$6:$A$1505,0)),"MISSING ID")</x:f>
        <x:v>Crafting components</x:v>
      </x:c>
      <x:c r="E414" s="4" t="str">
        <x:f>IFERROR(INDEX('Material routes'!$C$6:$C$1505,MATCH(U414,'Material routes'!$A$6:$A$1505,0)),"MISSING ID")</x:f>
        <x:v>Ingredient candidate</x:v>
      </x:c>
      <x:c r="F414" s="4" t="str">
        <x:f>IFERROR(INDEX('Material routes'!$E$6:$E$1505,MATCH(V414,'Material routes'!$A$6:$A$1505,0)),"MISSING ID")</x:f>
        <x:v>Drive tensioner assembly</x:v>
      </x:c>
      <x:c r="G414" s="4" t="str">
        <x:f>IFERROR(INDEX('Material routes'!$F$6:$F$1505,MATCH(V414,'Material routes'!$A$6:$A$1505,0)),"MISSING ID")</x:f>
        <x:v>T4</x:v>
      </x:c>
      <x:c r="H414" s="4" t="str">
        <x:f>IFERROR(INDEX('Material routes'!$H$6:$H$1505,MATCH(V414,'Material routes'!$A$6:$A$1505,0)),"MISSING ID")</x:f>
        <x:v>Crafting component</x:v>
      </x:c>
      <x:c r="I414" s="4" t="str">
        <x:f>IFERROR(INDEX('Material routes'!$G$6:$G$1505,MATCH(V414,'Material routes'!$A$6:$A$1505,0)),"MISSING ID")</x:f>
        <x:v>Crafting components</x:v>
      </x:c>
      <x:c r="J414" s="4" t="str">
        <x:f>IFERROR(INDEX('Material routes'!$B$6:$B$1505,MATCH(U414,'Material routes'!$A$6:$A$1505,0)),"MISSING ID")</x:f>
        <x:v>design.review.proposal_legger_tensioner</x:v>
      </x:c>
      <x:c r="K414" s="4" t="str">
        <x:f>IFERROR(INDEX('Crafting recipes'!$C$6:$C$1005,MATCH(J414,'Crafting recipes'!$A$6:$A$1005,0)),"MISSING ID")</x:f>
        <x:v>Material refinement</x:v>
      </x:c>
      <x:c r="L414" s="4" t="str">
        <x:f>IFERROR(INDEX('Material routes'!$K$6:$K$1505,MATCH(U414,'Material routes'!$A$6:$A$1505,0)),"MISSING ID")</x:f>
        <x:v>Proposal</x:v>
      </x:c>
      <x:c r="M414" s="4" t="str">
        <x:f>IFERROR(INDEX('Material routes'!$M$6:$M$1505,MATCH(U414,'Material routes'!$A$6:$A$1505,0)),"MISSING ID")</x:f>
        <x:v>Partial proposal</x:v>
      </x:c>
      <x:c r="N414" s="4" t="str">
        <x:f>IF(IFERROR(INDEX('Material routes'!$I$6:$I$1005,MATCH(U414,'Material routes'!$A$6:$A$1005,0)),"MISSING ID")=0,"",IFERROR(INDEX('Material routes'!$I$6:$I$1005,MATCH(U414,'Material routes'!$A$6:$A$1005,0)),"MISSING ID"))</x:f>
      </x:c>
      <x:c r="O414" s="4" t="str">
        <x:f>IFERROR(INDEX('Material routes'!$J$6:$J$1505,MATCH(U414,'Material routes'!$A$6:$A$1505,0)),"MISSING ID")</x:f>
        <x:v>Unspecified</x:v>
      </x:c>
      <x:c r="P414" s="4" t="str">
        <x:f>IF(IFERROR(INDEX('Material routes'!$I$6:$I$1005,MATCH(V414,'Material routes'!$A$6:$A$1005,0)),"MISSING ID")=0,"",IFERROR(INDEX('Material routes'!$I$6:$I$1005,MATCH(V414,'Material routes'!$A$6:$A$1005,0)),"MISSING ID"))</x:f>
      </x:c>
      <x:c r="Q414" s="4" t="str">
        <x:f>IFERROR(INDEX('Material routes'!$J$6:$J$1505,MATCH(V414,'Material routes'!$A$6:$A$1505,0)),"MISSING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routes'!$D$6:$D$1505,MATCH(U414,'Material routes'!$A$6:$A$1505,0)),"MISSING ID")</x:f>
        <x:v>proposal.t3.bearing_blank</x:v>
      </x:c>
      <x:c r="T414" s="4" t="str">
        <x:f>IFERROR(INDEX('Material routes'!$D$6:$D$1505,MATCH(V414,'Material routes'!$A$6:$A$1505,0)),"MISSING ID")</x:f>
        <x:v>proposal.legger.tensioner</x:v>
      </x:c>
      <x:c r="U414" s="4" t="str">
        <x:v>design.review.proposal_legger_tensioner.in.2</x:v>
      </x:c>
      <x:c r="V414" s="4" t="str">
        <x:v>design.review.proposal_legger_tensioner.out</x:v>
      </x:c>
    </x:row>
    <x:row r="415" ht="115" customHeight="1">
      <x:c r="A415" s="4" t="str">
        <x:f>IFERROR(INDEX('Material routes'!$E$6:$E$1505,MATCH(U415,'Material routes'!$A$6:$A$1505,0)),"MISSING ID")</x:f>
        <x:v>Steel stock</x:v>
      </x:c>
      <x:c r="B415" s="4" t="str">
        <x:f>IFERROR(INDEX('Material routes'!$F$6:$F$1505,MATCH(U415,'Material routes'!$A$6:$A$1505,0)),"MISSING ID")</x:f>
        <x:v>T2</x:v>
      </x:c>
      <x:c r="C415" s="4" t="str">
        <x:f>IFERROR(INDEX('Material routes'!$H$6:$H$1505,MATCH(U415,'Material routes'!$A$6:$A$1505,0)),"MISSING ID")</x:f>
        <x:v>Processed material</x:v>
      </x:c>
      <x:c r="D415" s="4" t="str">
        <x:f>IFERROR(INDEX('Material routes'!$G$6:$G$1505,MATCH(U415,'Material routes'!$A$6:$A$1505,0)),"MISSING ID")</x:f>
        <x:v>Manufactured stock</x:v>
      </x:c>
      <x:c r="E415" s="4" t="str">
        <x:f>IFERROR(INDEX('Material routes'!$C$6:$C$1505,MATCH(U415,'Material routes'!$A$6:$A$1505,0)),"MISSING ID")</x:f>
        <x:v>Ingredient candidate</x:v>
      </x:c>
      <x:c r="F415" s="4" t="str">
        <x:f>IFERROR(INDEX('Material routes'!$E$6:$E$1505,MATCH(V415,'Material routes'!$A$6:$A$1505,0)),"MISSING ID")</x:f>
        <x:v>Drive tensioner assembly</x:v>
      </x:c>
      <x:c r="G415" s="4" t="str">
        <x:f>IFERROR(INDEX('Material routes'!$F$6:$F$1505,MATCH(V415,'Material routes'!$A$6:$A$1505,0)),"MISSING ID")</x:f>
        <x:v>T4</x:v>
      </x:c>
      <x:c r="H415" s="4" t="str">
        <x:f>IFERROR(INDEX('Material routes'!$H$6:$H$1505,MATCH(V415,'Material routes'!$A$6:$A$1505,0)),"MISSING ID")</x:f>
        <x:v>Crafting component</x:v>
      </x:c>
      <x:c r="I415" s="4" t="str">
        <x:f>IFERROR(INDEX('Material routes'!$G$6:$G$1505,MATCH(V415,'Material routes'!$A$6:$A$1505,0)),"MISSING ID")</x:f>
        <x:v>Crafting components</x:v>
      </x:c>
      <x:c r="J415" s="4" t="str">
        <x:f>IFERROR(INDEX('Material routes'!$B$6:$B$1505,MATCH(U415,'Material routes'!$A$6:$A$1505,0)),"MISSING ID")</x:f>
        <x:v>design.review.proposal_legger_tensioner</x:v>
      </x:c>
      <x:c r="K415" s="4" t="str">
        <x:f>IFERROR(INDEX('Crafting recipes'!$C$6:$C$1005,MATCH(J415,'Crafting recipes'!$A$6:$A$1005,0)),"MISSING ID")</x:f>
        <x:v>Material refinement</x:v>
      </x:c>
      <x:c r="L415" s="4" t="str">
        <x:f>IFERROR(INDEX('Material routes'!$K$6:$K$1505,MATCH(U415,'Material routes'!$A$6:$A$1505,0)),"MISSING ID")</x:f>
        <x:v>Proposal</x:v>
      </x:c>
      <x:c r="M415" s="4" t="str">
        <x:f>IFERROR(INDEX('Material routes'!$M$6:$M$1505,MATCH(U415,'Material routes'!$A$6:$A$1505,0)),"MISSING ID")</x:f>
        <x:v>Partial proposal</x:v>
      </x:c>
      <x:c r="N415" s="4" t="str">
        <x:f>IF(IFERROR(INDEX('Material routes'!$I$6:$I$1005,MATCH(U415,'Material routes'!$A$6:$A$1005,0)),"MISSING ID")=0,"",IFERROR(INDEX('Material routes'!$I$6:$I$1005,MATCH(U415,'Material routes'!$A$6:$A$1005,0)),"MISSING ID"))</x:f>
      </x:c>
      <x:c r="O415" s="4" t="str">
        <x:f>IFERROR(INDEX('Material routes'!$J$6:$J$1505,MATCH(U415,'Material routes'!$A$6:$A$1505,0)),"MISSING ID")</x:f>
        <x:v>Unspecified</x:v>
      </x:c>
      <x:c r="P415" s="4" t="str">
        <x:f>IF(IFERROR(INDEX('Material routes'!$I$6:$I$1005,MATCH(V415,'Material routes'!$A$6:$A$1005,0)),"MISSING ID")=0,"",IFERROR(INDEX('Material routes'!$I$6:$I$1005,MATCH(V415,'Material routes'!$A$6:$A$1005,0)),"MISSING ID"))</x:f>
      </x:c>
      <x:c r="Q415" s="4" t="str">
        <x:f>IFERROR(INDEX('Material routes'!$J$6:$J$1505,MATCH(V415,'Material routes'!$A$6:$A$1505,0)),"MISSING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routes'!$D$6:$D$1505,MATCH(U415,'Material routes'!$A$6:$A$1505,0)),"MISSING ID")</x:f>
        <x:v>author.metallurgy.steel_stock</x:v>
      </x:c>
      <x:c r="T415" s="4" t="str">
        <x:f>IFERROR(INDEX('Material routes'!$D$6:$D$1505,MATCH(V415,'Material routes'!$A$6:$A$1505,0)),"MISSING ID")</x:f>
        <x:v>proposal.legger.tensioner</x:v>
      </x:c>
      <x:c r="U415" s="4" t="str">
        <x:v>design.review.proposal_legger_tensioner.in.3</x:v>
      </x:c>
      <x:c r="V415" s="4" t="str">
        <x:v>design.review.proposal_legger_tensioner.out</x:v>
      </x:c>
    </x:row>
    <x:row r="416" ht="115" customHeight="1">
      <x:c r="A416" s="4" t="str">
        <x:f>IFERROR(INDEX('Material routes'!$E$6:$E$1505,MATCH(U416,'Material routes'!$A$6:$A$1505,0)),"MISSING ID")</x:f>
        <x:v>Conditioned mechanism-service grease</x:v>
      </x:c>
      <x:c r="B416" s="4" t="str">
        <x:f>IFERROR(INDEX('Material routes'!$F$6:$F$1505,MATCH(U416,'Material routes'!$A$6:$A$1505,0)),"MISSING ID")</x:f>
        <x:v>T3</x:v>
      </x:c>
      <x:c r="C416" s="4" t="str">
        <x:f>IFERROR(INDEX('Material routes'!$H$6:$H$1505,MATCH(U416,'Material routes'!$A$6:$A$1505,0)),"MISSING ID")</x:f>
        <x:v>Chemical material</x:v>
      </x:c>
      <x:c r="D416" s="4" t="str">
        <x:f>IFERROR(INDEX('Material routes'!$G$6:$G$1505,MATCH(U416,'Material routes'!$A$6:$A$1505,0)),"MISSING ID")</x:f>
        <x:v>Processing agents</x:v>
      </x:c>
      <x:c r="E416" s="4" t="str">
        <x:f>IFERROR(INDEX('Material routes'!$C$6:$C$1505,MATCH(U416,'Material routes'!$A$6:$A$1505,0)),"MISSING ID")</x:f>
        <x:v>Ingredient candidate</x:v>
      </x:c>
      <x:c r="F416" s="4" t="str">
        <x:f>IFERROR(INDEX('Material routes'!$E$6:$E$1505,MATCH(V416,'Material routes'!$A$6:$A$1505,0)),"MISSING ID")</x:f>
        <x:v>Drive tensioner assembly</x:v>
      </x:c>
      <x:c r="G416" s="4" t="str">
        <x:f>IFERROR(INDEX('Material routes'!$F$6:$F$1505,MATCH(V416,'Material routes'!$A$6:$A$1505,0)),"MISSING ID")</x:f>
        <x:v>T4</x:v>
      </x:c>
      <x:c r="H416" s="4" t="str">
        <x:f>IFERROR(INDEX('Material routes'!$H$6:$H$1505,MATCH(V416,'Material routes'!$A$6:$A$1505,0)),"MISSING ID")</x:f>
        <x:v>Crafting component</x:v>
      </x:c>
      <x:c r="I416" s="4" t="str">
        <x:f>IFERROR(INDEX('Material routes'!$G$6:$G$1505,MATCH(V416,'Material routes'!$A$6:$A$1505,0)),"MISSING ID")</x:f>
        <x:v>Crafting components</x:v>
      </x:c>
      <x:c r="J416" s="4" t="str">
        <x:f>IFERROR(INDEX('Material routes'!$B$6:$B$1505,MATCH(U416,'Material routes'!$A$6:$A$1505,0)),"MISSING ID")</x:f>
        <x:v>design.review.proposal_legger_tensioner</x:v>
      </x:c>
      <x:c r="K416" s="4" t="str">
        <x:f>IFERROR(INDEX('Crafting recipes'!$C$6:$C$1005,MATCH(J416,'Crafting recipes'!$A$6:$A$1005,0)),"MISSING ID")</x:f>
        <x:v>Material refinement</x:v>
      </x:c>
      <x:c r="L416" s="4" t="str">
        <x:f>IFERROR(INDEX('Material routes'!$K$6:$K$1505,MATCH(U416,'Material routes'!$A$6:$A$1505,0)),"MISSING ID")</x:f>
        <x:v>Proposal</x:v>
      </x:c>
      <x:c r="M416" s="4" t="str">
        <x:f>IFERROR(INDEX('Material routes'!$M$6:$M$1505,MATCH(U416,'Material routes'!$A$6:$A$1505,0)),"MISSING ID")</x:f>
        <x:v>Partial proposal</x:v>
      </x:c>
      <x:c r="N416" s="4" t="str">
        <x:f>IF(IFERROR(INDEX('Material routes'!$I$6:$I$1005,MATCH(U416,'Material routes'!$A$6:$A$1005,0)),"MISSING ID")=0,"",IFERROR(INDEX('Material routes'!$I$6:$I$1005,MATCH(U416,'Material routes'!$A$6:$A$1005,0)),"MISSING ID"))</x:f>
      </x:c>
      <x:c r="O416" s="4" t="str">
        <x:f>IFERROR(INDEX('Material routes'!$J$6:$J$1505,MATCH(U416,'Material routes'!$A$6:$A$1505,0)),"MISSING ID")</x:f>
        <x:v>Unspecified</x:v>
      </x:c>
      <x:c r="P416" s="4" t="str">
        <x:f>IF(IFERROR(INDEX('Material routes'!$I$6:$I$1005,MATCH(V416,'Material routes'!$A$6:$A$1005,0)),"MISSING ID")=0,"",IFERROR(INDEX('Material routes'!$I$6:$I$1005,MATCH(V416,'Material routes'!$A$6:$A$1005,0)),"MISSING ID"))</x:f>
      </x:c>
      <x:c r="Q416" s="4" t="str">
        <x:f>IFERROR(INDEX('Material routes'!$J$6:$J$1505,MATCH(V416,'Material routes'!$A$6:$A$1505,0)),"MISSING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routes'!$D$6:$D$1505,MATCH(U416,'Material routes'!$A$6:$A$1505,0)),"MISSING ID")</x:f>
        <x:v>proposal.t3.service_grease</x:v>
      </x:c>
      <x:c r="T416" s="4" t="str">
        <x:f>IFERROR(INDEX('Material routes'!$D$6:$D$1505,MATCH(V416,'Material routes'!$A$6:$A$1505,0)),"MISSING ID")</x:f>
        <x:v>proposal.legger.tensioner</x:v>
      </x:c>
      <x:c r="U416" s="4" t="str">
        <x:v>design.review.proposal_legger_tensioner.in.4</x:v>
      </x:c>
      <x:c r="V416" s="4" t="str">
        <x:v>design.review.proposal_legger_tensioner.out</x:v>
      </x:c>
    </x:row>
    <x:row r="417" ht="115" customHeight="1">
      <x:c r="A417" s="4" t="str">
        <x:f>IFERROR(INDEX('Material routes'!$E$6:$E$1505,MATCH(U417,'Material routes'!$A$6:$A$1505,0)),"MISSING ID")</x:f>
        <x:v>Steel stock</x:v>
      </x:c>
      <x:c r="B417" s="4" t="str">
        <x:f>IFERROR(INDEX('Material routes'!$F$6:$F$1505,MATCH(U417,'Material routes'!$A$6:$A$1505,0)),"MISSING ID")</x:f>
        <x:v>T2</x:v>
      </x:c>
      <x:c r="C417" s="4" t="str">
        <x:f>IFERROR(INDEX('Material routes'!$H$6:$H$1505,MATCH(U417,'Material routes'!$A$6:$A$1505,0)),"MISSING ID")</x:f>
        <x:v>Processed material</x:v>
      </x:c>
      <x:c r="D417" s="4" t="str">
        <x:f>IFERROR(INDEX('Material routes'!$G$6:$G$1505,MATCH(U417,'Material routes'!$A$6:$A$1505,0)),"MISSING ID")</x:f>
        <x:v>Manufactured stock</x:v>
      </x:c>
      <x:c r="E417" s="4" t="str">
        <x:f>IFERROR(INDEX('Material routes'!$C$6:$C$1505,MATCH(U417,'Material routes'!$A$6:$A$1505,0)),"MISSING ID")</x:f>
        <x:v>Ingredient candidate</x:v>
      </x:c>
      <x:c r="F417" s="4" t="str">
        <x:f>IFERROR(INDEX('Material routes'!$E$6:$E$1505,MATCH(V417,'Material routes'!$A$6:$A$1505,0)),"MISSING ID")</x:f>
        <x:v>Joint grit-scraper ring</x:v>
      </x:c>
      <x:c r="G417" s="4" t="str">
        <x:f>IFERROR(INDEX('Material routes'!$F$6:$F$1505,MATCH(V417,'Material routes'!$A$6:$A$1505,0)),"MISSING ID")</x:f>
        <x:v>T3</x:v>
      </x:c>
      <x:c r="H417" s="4" t="str">
        <x:f>IFERROR(INDEX('Material routes'!$H$6:$H$1505,MATCH(V417,'Material routes'!$A$6:$A$1505,0)),"MISSING ID")</x:f>
        <x:v>Crafting component</x:v>
      </x:c>
      <x:c r="I417" s="4" t="str">
        <x:f>IFERROR(INDEX('Material routes'!$G$6:$G$1505,MATCH(V417,'Material routes'!$A$6:$A$1505,0)),"MISSING ID")</x:f>
        <x:v>Crafting components</x:v>
      </x:c>
      <x:c r="J417" s="4" t="str">
        <x:f>IFERROR(INDEX('Material routes'!$B$6:$B$1505,MATCH(U417,'Material routes'!$A$6:$A$1505,0)),"MISSING ID")</x:f>
        <x:v>design.review.proposal_legger_scraper_ring</x:v>
      </x:c>
      <x:c r="K417" s="4" t="str">
        <x:f>IFERROR(INDEX('Crafting recipes'!$C$6:$C$1005,MATCH(J417,'Crafting recipes'!$A$6:$A$1005,0)),"MISSING ID")</x:f>
        <x:v>Material refinement</x:v>
      </x:c>
      <x:c r="L417" s="4" t="str">
        <x:f>IFERROR(INDEX('Material routes'!$K$6:$K$1505,MATCH(U417,'Material routes'!$A$6:$A$1505,0)),"MISSING ID")</x:f>
        <x:v>Proposal</x:v>
      </x:c>
      <x:c r="M417" s="4" t="str">
        <x:f>IFERROR(INDEX('Material routes'!$M$6:$M$1505,MATCH(U417,'Material routes'!$A$6:$A$1505,0)),"MISSING ID")</x:f>
        <x:v>Partial proposal</x:v>
      </x:c>
      <x:c r="N417" s="4" t="str">
        <x:f>IF(IFERROR(INDEX('Material routes'!$I$6:$I$1005,MATCH(U417,'Material routes'!$A$6:$A$1005,0)),"MISSING ID")=0,"",IFERROR(INDEX('Material routes'!$I$6:$I$1005,MATCH(U417,'Material routes'!$A$6:$A$1005,0)),"MISSING ID"))</x:f>
      </x:c>
      <x:c r="O417" s="4" t="str">
        <x:f>IFERROR(INDEX('Material routes'!$J$6:$J$1505,MATCH(U417,'Material routes'!$A$6:$A$1505,0)),"MISSING ID")</x:f>
        <x:v>Unspecified</x:v>
      </x:c>
      <x:c r="P417" s="4" t="str">
        <x:f>IF(IFERROR(INDEX('Material routes'!$I$6:$I$1005,MATCH(V417,'Material routes'!$A$6:$A$1005,0)),"MISSING ID")=0,"",IFERROR(INDEX('Material routes'!$I$6:$I$1005,MATCH(V417,'Material routes'!$A$6:$A$1005,0)),"MISSING ID"))</x:f>
      </x:c>
      <x:c r="Q417" s="4" t="str">
        <x:f>IFERROR(INDEX('Material routes'!$J$6:$J$1505,MATCH(V417,'Material routes'!$A$6:$A$1505,0)),"MISSING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routes'!$D$6:$D$1505,MATCH(U417,'Material routes'!$A$6:$A$1505,0)),"MISSING ID")</x:f>
        <x:v>author.metallurgy.steel_stock</x:v>
      </x:c>
      <x:c r="T417" s="4" t="str">
        <x:f>IFERROR(INDEX('Material routes'!$D$6:$D$1505,MATCH(V417,'Material routes'!$A$6:$A$1505,0)),"MISSING ID")</x:f>
        <x:v>proposal.legger.scraper_ring</x:v>
      </x:c>
      <x:c r="U417" s="4" t="str">
        <x:v>design.review.proposal_legger_scraper_ring.in.1</x:v>
      </x:c>
      <x:c r="V417" s="4" t="str">
        <x:v>design.review.proposal_legger_scraper_ring.out</x:v>
      </x:c>
    </x:row>
    <x:row r="418" ht="115" customHeight="1">
      <x:c r="A418" s="4" t="str">
        <x:f>IFERROR(INDEX('Material routes'!$E$6:$E$1505,MATCH(U418,'Material routes'!$A$6:$A$1505,0)),"MISSING ID")</x:f>
        <x:v>Filled faunal seal compound</x:v>
      </x:c>
      <x:c r="B418" s="4" t="str">
        <x:f>IFERROR(INDEX('Material routes'!$F$6:$F$1505,MATCH(U418,'Material routes'!$A$6:$A$1505,0)),"MISSING ID")</x:f>
        <x:v>T2</x:v>
      </x:c>
      <x:c r="C418" s="4" t="str">
        <x:f>IFERROR(INDEX('Material routes'!$H$6:$H$1505,MATCH(U418,'Material routes'!$A$6:$A$1505,0)),"MISSING ID")</x:f>
        <x:v>Chemical material</x:v>
      </x:c>
      <x:c r="D418" s="4" t="str">
        <x:f>IFERROR(INDEX('Material routes'!$G$6:$G$1505,MATCH(U418,'Material routes'!$A$6:$A$1505,0)),"MISSING ID")</x:f>
        <x:v>Processing agents</x:v>
      </x:c>
      <x:c r="E418" s="4" t="str">
        <x:f>IFERROR(INDEX('Material routes'!$C$6:$C$1505,MATCH(U418,'Material routes'!$A$6:$A$1505,0)),"MISSING ID")</x:f>
        <x:v>Ingredient candidate</x:v>
      </x:c>
      <x:c r="F418" s="4" t="str">
        <x:f>IFERROR(INDEX('Material routes'!$E$6:$E$1505,MATCH(V418,'Material routes'!$A$6:$A$1505,0)),"MISSING ID")</x:f>
        <x:v>Joint grit-scraper ring</x:v>
      </x:c>
      <x:c r="G418" s="4" t="str">
        <x:f>IFERROR(INDEX('Material routes'!$F$6:$F$1505,MATCH(V418,'Material routes'!$A$6:$A$1505,0)),"MISSING ID")</x:f>
        <x:v>T3</x:v>
      </x:c>
      <x:c r="H418" s="4" t="str">
        <x:f>IFERROR(INDEX('Material routes'!$H$6:$H$1505,MATCH(V418,'Material routes'!$A$6:$A$1505,0)),"MISSING ID")</x:f>
        <x:v>Crafting component</x:v>
      </x:c>
      <x:c r="I418" s="4" t="str">
        <x:f>IFERROR(INDEX('Material routes'!$G$6:$G$1505,MATCH(V418,'Material routes'!$A$6:$A$1505,0)),"MISSING ID")</x:f>
        <x:v>Crafting components</x:v>
      </x:c>
      <x:c r="J418" s="4" t="str">
        <x:f>IFERROR(INDEX('Material routes'!$B$6:$B$1505,MATCH(U418,'Material routes'!$A$6:$A$1505,0)),"MISSING ID")</x:f>
        <x:v>design.review.proposal_legger_scraper_ring</x:v>
      </x:c>
      <x:c r="K418" s="4" t="str">
        <x:f>IFERROR(INDEX('Crafting recipes'!$C$6:$C$1005,MATCH(J418,'Crafting recipes'!$A$6:$A$1005,0)),"MISSING ID")</x:f>
        <x:v>Material refinement</x:v>
      </x:c>
      <x:c r="L418" s="4" t="str">
        <x:f>IFERROR(INDEX('Material routes'!$K$6:$K$1505,MATCH(U418,'Material routes'!$A$6:$A$1505,0)),"MISSING ID")</x:f>
        <x:v>Proposal</x:v>
      </x:c>
      <x:c r="M418" s="4" t="str">
        <x:f>IFERROR(INDEX('Material routes'!$M$6:$M$1505,MATCH(U418,'Material routes'!$A$6:$A$1505,0)),"MISSING ID")</x:f>
        <x:v>Partial proposal</x:v>
      </x:c>
      <x:c r="N418" s="4" t="str">
        <x:f>IF(IFERROR(INDEX('Material routes'!$I$6:$I$1005,MATCH(U418,'Material routes'!$A$6:$A$1005,0)),"MISSING ID")=0,"",IFERROR(INDEX('Material routes'!$I$6:$I$1005,MATCH(U418,'Material routes'!$A$6:$A$1005,0)),"MISSING ID"))</x:f>
      </x:c>
      <x:c r="O418" s="4" t="str">
        <x:f>IFERROR(INDEX('Material routes'!$J$6:$J$1505,MATCH(U418,'Material routes'!$A$6:$A$1505,0)),"MISSING ID")</x:f>
        <x:v>Unspecified</x:v>
      </x:c>
      <x:c r="P418" s="4" t="str">
        <x:f>IF(IFERROR(INDEX('Material routes'!$I$6:$I$1005,MATCH(V418,'Material routes'!$A$6:$A$1005,0)),"MISSING ID")=0,"",IFERROR(INDEX('Material routes'!$I$6:$I$1005,MATCH(V418,'Material routes'!$A$6:$A$1005,0)),"MISSING ID"))</x:f>
      </x:c>
      <x:c r="Q418" s="4" t="str">
        <x:f>IFERROR(INDEX('Material routes'!$J$6:$J$1505,MATCH(V418,'Material routes'!$A$6:$A$1505,0)),"MISSING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routes'!$D$6:$D$1505,MATCH(U418,'Material routes'!$A$6:$A$1505,0)),"MISSING ID")</x:f>
        <x:v>proposal.branch.filled_seal</x:v>
      </x:c>
      <x:c r="T418" s="4" t="str">
        <x:f>IFERROR(INDEX('Material routes'!$D$6:$D$1505,MATCH(V418,'Material routes'!$A$6:$A$1505,0)),"MISSING ID")</x:f>
        <x:v>proposal.legger.scraper_ring</x:v>
      </x:c>
      <x:c r="U418" s="4" t="str">
        <x:v>design.review.proposal_legger_scraper_ring.in.2</x:v>
      </x:c>
      <x:c r="V418" s="4" t="str">
        <x:v>design.review.proposal_legger_scraper_ring.out</x:v>
      </x:c>
    </x:row>
    <x:row r="419" ht="115" customHeight="1">
      <x:c r="A419" s="4" t="str">
        <x:f>IFERROR(INDEX('Material routes'!$E$6:$E$1505,MATCH(U419,'Material routes'!$A$6:$A$1505,0)),"MISSING ID")</x:f>
        <x:v>Drawn steel tube stock</x:v>
      </x:c>
      <x:c r="B419" s="4" t="str">
        <x:f>IFERROR(INDEX('Material routes'!$F$6:$F$1505,MATCH(U419,'Material routes'!$A$6:$A$1505,0)),"MISSING ID")</x:f>
        <x:v>T3</x:v>
      </x:c>
      <x:c r="C419" s="4" t="str">
        <x:f>IFERROR(INDEX('Material routes'!$H$6:$H$1505,MATCH(U419,'Material routes'!$A$6:$A$1505,0)),"MISSING ID")</x:f>
        <x:v>Processed material</x:v>
      </x:c>
      <x:c r="D419" s="4" t="str">
        <x:f>IFERROR(INDEX('Material routes'!$G$6:$G$1505,MATCH(U419,'Material routes'!$A$6:$A$1505,0)),"MISSING ID")</x:f>
        <x:v>Manufactured stock</x:v>
      </x:c>
      <x:c r="E419" s="4" t="str">
        <x:f>IFERROR(INDEX('Material routes'!$C$6:$C$1505,MATCH(U419,'Material routes'!$A$6:$A$1505,0)),"MISSING ID")</x:f>
        <x:v>Ingredient candidate</x:v>
      </x:c>
      <x:c r="F419" s="4" t="str">
        <x:f>IFERROR(INDEX('Material routes'!$E$6:$E$1505,MATCH(V419,'Material routes'!$A$6:$A$1505,0)),"MISSING ID")</x:f>
        <x:v>Lubricant service-port adapter</x:v>
      </x:c>
      <x:c r="G419" s="4" t="str">
        <x:f>IFERROR(INDEX('Material routes'!$F$6:$F$1505,MATCH(V419,'Material routes'!$A$6:$A$1505,0)),"MISSING ID")</x:f>
        <x:v>T4</x:v>
      </x:c>
      <x:c r="H419" s="4" t="str">
        <x:f>IFERROR(INDEX('Material routes'!$H$6:$H$1505,MATCH(V419,'Material routes'!$A$6:$A$1505,0)),"MISSING ID")</x:f>
        <x:v>Container part</x:v>
      </x:c>
      <x:c r="I419" s="4" t="str">
        <x:f>IFERROR(INDEX('Material routes'!$G$6:$G$1505,MATCH(V419,'Material routes'!$A$6:$A$1505,0)),"MISSING ID")</x:f>
        <x:v>Crafting components</x:v>
      </x:c>
      <x:c r="J419" s="4" t="str">
        <x:f>IFERROR(INDEX('Material routes'!$B$6:$B$1505,MATCH(U419,'Material routes'!$A$6:$A$1505,0)),"MISSING ID")</x:f>
        <x:v>design.review.proposal_legger_service_adapter</x:v>
      </x:c>
      <x:c r="K419" s="4" t="str">
        <x:f>IFERROR(INDEX('Crafting recipes'!$C$6:$C$1005,MATCH(J419,'Crafting recipes'!$A$6:$A$1005,0)),"MISSING ID")</x:f>
        <x:v>Material refinement</x:v>
      </x:c>
      <x:c r="L419" s="4" t="str">
        <x:f>IFERROR(INDEX('Material routes'!$K$6:$K$1505,MATCH(U419,'Material routes'!$A$6:$A$1505,0)),"MISSING ID")</x:f>
        <x:v>Proposal</x:v>
      </x:c>
      <x:c r="M419" s="4" t="str">
        <x:f>IFERROR(INDEX('Material routes'!$M$6:$M$1505,MATCH(U419,'Material routes'!$A$6:$A$1505,0)),"MISSING ID")</x:f>
        <x:v>Partial proposal</x:v>
      </x:c>
      <x:c r="N419" s="4" t="str">
        <x:f>IF(IFERROR(INDEX('Material routes'!$I$6:$I$1005,MATCH(U419,'Material routes'!$A$6:$A$1005,0)),"MISSING ID")=0,"",IFERROR(INDEX('Material routes'!$I$6:$I$1005,MATCH(U419,'Material routes'!$A$6:$A$1005,0)),"MISSING ID"))</x:f>
      </x:c>
      <x:c r="O419" s="4" t="str">
        <x:f>IFERROR(INDEX('Material routes'!$J$6:$J$1505,MATCH(U419,'Material routes'!$A$6:$A$1505,0)),"MISSING ID")</x:f>
        <x:v>Unspecified</x:v>
      </x:c>
      <x:c r="P419" s="4" t="str">
        <x:f>IF(IFERROR(INDEX('Material routes'!$I$6:$I$1005,MATCH(V419,'Material routes'!$A$6:$A$1005,0)),"MISSING ID")=0,"",IFERROR(INDEX('Material routes'!$I$6:$I$1005,MATCH(V419,'Material routes'!$A$6:$A$1005,0)),"MISSING ID"))</x:f>
      </x:c>
      <x:c r="Q419" s="4" t="str">
        <x:f>IFERROR(INDEX('Material routes'!$J$6:$J$1505,MATCH(V419,'Material routes'!$A$6:$A$1505,0)),"MISSING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routes'!$D$6:$D$1505,MATCH(U419,'Material routes'!$A$6:$A$1505,0)),"MISSING ID")</x:f>
        <x:v>proposal.t3.precision_tube</x:v>
      </x:c>
      <x:c r="T419" s="4" t="str">
        <x:f>IFERROR(INDEX('Material routes'!$D$6:$D$1505,MATCH(V419,'Material routes'!$A$6:$A$1505,0)),"MISSING ID")</x:f>
        <x:v>proposal.legger.service_adapter</x:v>
      </x:c>
      <x:c r="U419" s="4" t="str">
        <x:v>design.review.proposal_legger_service_adapter.in.1</x:v>
      </x:c>
      <x:c r="V419" s="4" t="str">
        <x:v>design.review.proposal_legger_service_adapter.out</x:v>
      </x:c>
    </x:row>
    <x:row r="420" ht="115" customHeight="1">
      <x:c r="A420" s="4" t="str">
        <x:f>IFERROR(INDEX('Material routes'!$E$6:$E$1505,MATCH(U420,'Material routes'!$A$6:$A$1505,0)),"MISSING ID")</x:f>
        <x:v>Prepared bronze bearing stock</x:v>
      </x:c>
      <x:c r="B420" s="4" t="str">
        <x:f>IFERROR(INDEX('Material routes'!$F$6:$F$1505,MATCH(U420,'Material routes'!$A$6:$A$1505,0)),"MISSING ID")</x:f>
        <x:v>T2</x:v>
      </x:c>
      <x:c r="C420" s="4" t="str">
        <x:f>IFERROR(INDEX('Material routes'!$H$6:$H$1505,MATCH(U420,'Material routes'!$A$6:$A$1505,0)),"MISSING ID")</x:f>
        <x:v>Processed material</x:v>
      </x:c>
      <x:c r="D420" s="4" t="str">
        <x:f>IFERROR(INDEX('Material routes'!$G$6:$G$1505,MATCH(U420,'Material routes'!$A$6:$A$1505,0)),"MISSING ID")</x:f>
        <x:v>Manufactured stock</x:v>
      </x:c>
      <x:c r="E420" s="4" t="str">
        <x:f>IFERROR(INDEX('Material routes'!$C$6:$C$1505,MATCH(U420,'Material routes'!$A$6:$A$1505,0)),"MISSING ID")</x:f>
        <x:v>Ingredient candidate</x:v>
      </x:c>
      <x:c r="F420" s="4" t="str">
        <x:f>IFERROR(INDEX('Material routes'!$E$6:$E$1505,MATCH(V420,'Material routes'!$A$6:$A$1505,0)),"MISSING ID")</x:f>
        <x:v>Lubricant service-port adapter</x:v>
      </x:c>
      <x:c r="G420" s="4" t="str">
        <x:f>IFERROR(INDEX('Material routes'!$F$6:$F$1505,MATCH(V420,'Material routes'!$A$6:$A$1505,0)),"MISSING ID")</x:f>
        <x:v>T4</x:v>
      </x:c>
      <x:c r="H420" s="4" t="str">
        <x:f>IFERROR(INDEX('Material routes'!$H$6:$H$1505,MATCH(V420,'Material routes'!$A$6:$A$1505,0)),"MISSING ID")</x:f>
        <x:v>Container part</x:v>
      </x:c>
      <x:c r="I420" s="4" t="str">
        <x:f>IFERROR(INDEX('Material routes'!$G$6:$G$1505,MATCH(V420,'Material routes'!$A$6:$A$1505,0)),"MISSING ID")</x:f>
        <x:v>Crafting components</x:v>
      </x:c>
      <x:c r="J420" s="4" t="str">
        <x:f>IFERROR(INDEX('Material routes'!$B$6:$B$1505,MATCH(U420,'Material routes'!$A$6:$A$1505,0)),"MISSING ID")</x:f>
        <x:v>design.review.proposal_legger_service_adapter</x:v>
      </x:c>
      <x:c r="K420" s="4" t="str">
        <x:f>IFERROR(INDEX('Crafting recipes'!$C$6:$C$1005,MATCH(J420,'Crafting recipes'!$A$6:$A$1005,0)),"MISSING ID")</x:f>
        <x:v>Material refinement</x:v>
      </x:c>
      <x:c r="L420" s="4" t="str">
        <x:f>IFERROR(INDEX('Material routes'!$K$6:$K$1505,MATCH(U420,'Material routes'!$A$6:$A$1505,0)),"MISSING ID")</x:f>
        <x:v>Proposal</x:v>
      </x:c>
      <x:c r="M420" s="4" t="str">
        <x:f>IFERROR(INDEX('Material routes'!$M$6:$M$1505,MATCH(U420,'Material routes'!$A$6:$A$1505,0)),"MISSING ID")</x:f>
        <x:v>Partial proposal</x:v>
      </x:c>
      <x:c r="N420" s="4" t="str">
        <x:f>IF(IFERROR(INDEX('Material routes'!$I$6:$I$1005,MATCH(U420,'Material routes'!$A$6:$A$1005,0)),"MISSING ID")=0,"",IFERROR(INDEX('Material routes'!$I$6:$I$1005,MATCH(U420,'Material routes'!$A$6:$A$1005,0)),"MISSING ID"))</x:f>
      </x:c>
      <x:c r="O420" s="4" t="str">
        <x:f>IFERROR(INDEX('Material routes'!$J$6:$J$1505,MATCH(U420,'Material routes'!$A$6:$A$1505,0)),"MISSING ID")</x:f>
        <x:v>Unspecified</x:v>
      </x:c>
      <x:c r="P420" s="4" t="str">
        <x:f>IF(IFERROR(INDEX('Material routes'!$I$6:$I$1005,MATCH(V420,'Material routes'!$A$6:$A$1005,0)),"MISSING ID")=0,"",IFERROR(INDEX('Material routes'!$I$6:$I$1005,MATCH(V420,'Material routes'!$A$6:$A$1005,0)),"MISSING ID"))</x:f>
      </x:c>
      <x:c r="Q420" s="4" t="str">
        <x:f>IFERROR(INDEX('Material routes'!$J$6:$J$1505,MATCH(V420,'Material routes'!$A$6:$A$1505,0)),"MISSING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routes'!$D$6:$D$1505,MATCH(U420,'Material routes'!$A$6:$A$1505,0)),"MISSING ID")</x:f>
        <x:v>proposal.branch.bearing_bronze</x:v>
      </x:c>
      <x:c r="T420" s="4" t="str">
        <x:f>IFERROR(INDEX('Material routes'!$D$6:$D$1505,MATCH(V420,'Material routes'!$A$6:$A$1505,0)),"MISSING ID")</x:f>
        <x:v>proposal.legger.service_adapter</x:v>
      </x:c>
      <x:c r="U420" s="4" t="str">
        <x:v>design.review.proposal_legger_service_adapter.in.2</x:v>
      </x:c>
      <x:c r="V420" s="4" t="str">
        <x:v>design.review.proposal_legger_service_adapter.out</x:v>
      </x:c>
    </x:row>
    <x:row r="421" ht="115" customHeight="1">
      <x:c r="A421" s="4" t="str">
        <x:f>IFERROR(INDEX('Material routes'!$E$6:$E$1505,MATCH(U421,'Material routes'!$A$6:$A$1505,0)),"MISSING ID")</x:f>
        <x:v>Husk-reinforced packing stock</x:v>
      </x:c>
      <x:c r="B421" s="4" t="str">
        <x:f>IFERROR(INDEX('Material routes'!$F$6:$F$1505,MATCH(U421,'Material routes'!$A$6:$A$1505,0)),"MISSING ID")</x:f>
        <x:v>T3</x:v>
      </x:c>
      <x:c r="C421" s="4" t="str">
        <x:f>IFERROR(INDEX('Material routes'!$H$6:$H$1505,MATCH(U421,'Material routes'!$A$6:$A$1505,0)),"MISSING ID")</x:f>
        <x:v>Processed material</x:v>
      </x:c>
      <x:c r="D421" s="4" t="str">
        <x:f>IFERROR(INDEX('Material routes'!$G$6:$G$1505,MATCH(U421,'Material routes'!$A$6:$A$1505,0)),"MISSING ID")</x:f>
        <x:v>Manufactured stock</x:v>
      </x:c>
      <x:c r="E421" s="4" t="str">
        <x:f>IFERROR(INDEX('Material routes'!$C$6:$C$1505,MATCH(U421,'Material routes'!$A$6:$A$1505,0)),"MISSING ID")</x:f>
        <x:v>Ingredient candidate</x:v>
      </x:c>
      <x:c r="F421" s="4" t="str">
        <x:f>IFERROR(INDEX('Material routes'!$E$6:$E$1505,MATCH(V421,'Material routes'!$A$6:$A$1505,0)),"MISSING ID")</x:f>
        <x:v>Lubricant service-port adapter</x:v>
      </x:c>
      <x:c r="G421" s="4" t="str">
        <x:f>IFERROR(INDEX('Material routes'!$F$6:$F$1505,MATCH(V421,'Material routes'!$A$6:$A$1505,0)),"MISSING ID")</x:f>
        <x:v>T4</x:v>
      </x:c>
      <x:c r="H421" s="4" t="str">
        <x:f>IFERROR(INDEX('Material routes'!$H$6:$H$1505,MATCH(V421,'Material routes'!$A$6:$A$1505,0)),"MISSING ID")</x:f>
        <x:v>Container part</x:v>
      </x:c>
      <x:c r="I421" s="4" t="str">
        <x:f>IFERROR(INDEX('Material routes'!$G$6:$G$1505,MATCH(V421,'Material routes'!$A$6:$A$1505,0)),"MISSING ID")</x:f>
        <x:v>Crafting components</x:v>
      </x:c>
      <x:c r="J421" s="4" t="str">
        <x:f>IFERROR(INDEX('Material routes'!$B$6:$B$1505,MATCH(U421,'Material routes'!$A$6:$A$1505,0)),"MISSING ID")</x:f>
        <x:v>design.review.proposal_legger_service_adapter</x:v>
      </x:c>
      <x:c r="K421" s="4" t="str">
        <x:f>IFERROR(INDEX('Crafting recipes'!$C$6:$C$1005,MATCH(J421,'Crafting recipes'!$A$6:$A$1005,0)),"MISSING ID")</x:f>
        <x:v>Material refinement</x:v>
      </x:c>
      <x:c r="L421" s="4" t="str">
        <x:f>IFERROR(INDEX('Material routes'!$K$6:$K$1505,MATCH(U421,'Material routes'!$A$6:$A$1505,0)),"MISSING ID")</x:f>
        <x:v>Proposal</x:v>
      </x:c>
      <x:c r="M421" s="4" t="str">
        <x:f>IFERROR(INDEX('Material routes'!$M$6:$M$1505,MATCH(U421,'Material routes'!$A$6:$A$1505,0)),"MISSING ID")</x:f>
        <x:v>Partial proposal</x:v>
      </x:c>
      <x:c r="N421" s="4" t="str">
        <x:f>IF(IFERROR(INDEX('Material routes'!$I$6:$I$1005,MATCH(U421,'Material routes'!$A$6:$A$1005,0)),"MISSING ID")=0,"",IFERROR(INDEX('Material routes'!$I$6:$I$1005,MATCH(U421,'Material routes'!$A$6:$A$1005,0)),"MISSING ID"))</x:f>
      </x:c>
      <x:c r="O421" s="4" t="str">
        <x:f>IFERROR(INDEX('Material routes'!$J$6:$J$1505,MATCH(U421,'Material routes'!$A$6:$A$1505,0)),"MISSING ID")</x:f>
        <x:v>Unspecified</x:v>
      </x:c>
      <x:c r="P421" s="4" t="str">
        <x:f>IF(IFERROR(INDEX('Material routes'!$I$6:$I$1005,MATCH(V421,'Material routes'!$A$6:$A$1005,0)),"MISSING ID")=0,"",IFERROR(INDEX('Material routes'!$I$6:$I$1005,MATCH(V421,'Material routes'!$A$6:$A$1005,0)),"MISSING ID"))</x:f>
      </x:c>
      <x:c r="Q421" s="4" t="str">
        <x:f>IFERROR(INDEX('Material routes'!$J$6:$J$1505,MATCH(V421,'Material routes'!$A$6:$A$1505,0)),"MISSING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routes'!$D$6:$D$1505,MATCH(U421,'Material routes'!$A$6:$A$1505,0)),"MISSING ID")</x:f>
        <x:v>proposal.t3.packing_stock</x:v>
      </x:c>
      <x:c r="T421" s="4" t="str">
        <x:f>IFERROR(INDEX('Material routes'!$D$6:$D$1505,MATCH(V421,'Material routes'!$A$6:$A$1505,0)),"MISSING ID")</x:f>
        <x:v>proposal.legger.service_adapter</x:v>
      </x:c>
      <x:c r="U421" s="4" t="str">
        <x:v>design.review.proposal_legger_service_adapter.in.3</x:v>
      </x:c>
      <x:c r="V421" s="4" t="str">
        <x:v>design.review.proposal_legger_service_adapter.out</x:v>
      </x:c>
    </x:row>
    <x:row r="422" ht="115" customHeight="1">
      <x:c r="A422" s="4" t="str">
        <x:f>IFERROR(INDEX('Material routes'!$E$6:$E$1505,MATCH(U422,'Material routes'!$A$6:$A$1505,0)),"MISSING ID")</x:f>
        <x:v>Spring-grade steel stock</x:v>
      </x:c>
      <x:c r="B422" s="4" t="str">
        <x:f>IFERROR(INDEX('Material routes'!$F$6:$F$1505,MATCH(U422,'Material routes'!$A$6:$A$1505,0)),"MISSING ID")</x:f>
        <x:v>T3</x:v>
      </x:c>
      <x:c r="C422" s="4" t="str">
        <x:f>IFERROR(INDEX('Material routes'!$H$6:$H$1505,MATCH(U422,'Material routes'!$A$6:$A$1505,0)),"MISSING ID")</x:f>
        <x:v>Processed material</x:v>
      </x:c>
      <x:c r="D422" s="4" t="str">
        <x:f>IFERROR(INDEX('Material routes'!$G$6:$G$1505,MATCH(U422,'Material routes'!$A$6:$A$1505,0)),"MISSING ID")</x:f>
        <x:v>Manufactured stock</x:v>
      </x:c>
      <x:c r="E422" s="4" t="str">
        <x:f>IFERROR(INDEX('Material routes'!$C$6:$C$1505,MATCH(U422,'Material routes'!$A$6:$A$1505,0)),"MISSING ID")</x:f>
        <x:v>Ingredient candidate</x:v>
      </x:c>
      <x:c r="F422" s="4" t="str">
        <x:f>IFERROR(INDEX('Material routes'!$E$6:$E$1505,MATCH(V422,'Material routes'!$A$6:$A$1505,0)),"MISSING ID")</x:f>
        <x:v>Armor-guard hinge assembly</x:v>
      </x:c>
      <x:c r="G422" s="4" t="str">
        <x:f>IFERROR(INDEX('Material routes'!$F$6:$F$1505,MATCH(V422,'Material routes'!$A$6:$A$1505,0)),"MISSING ID")</x:f>
        <x:v>T4</x:v>
      </x:c>
      <x:c r="H422" s="4" t="str">
        <x:f>IFERROR(INDEX('Material routes'!$H$6:$H$1505,MATCH(V422,'Material routes'!$A$6:$A$1505,0)),"MISSING ID")</x:f>
        <x:v>Crafting component</x:v>
      </x:c>
      <x:c r="I422" s="4" t="str">
        <x:f>IFERROR(INDEX('Material routes'!$G$6:$G$1505,MATCH(V422,'Material routes'!$A$6:$A$1505,0)),"MISSING ID")</x:f>
        <x:v>Crafting components</x:v>
      </x:c>
      <x:c r="J422" s="4" t="str">
        <x:f>IFERROR(INDEX('Material routes'!$B$6:$B$1505,MATCH(U422,'Material routes'!$A$6:$A$1505,0)),"MISSING ID")</x:f>
        <x:v>design.review.proposal_legger_guard_hinge</x:v>
      </x:c>
      <x:c r="K422" s="4" t="str">
        <x:f>IFERROR(INDEX('Crafting recipes'!$C$6:$C$1005,MATCH(J422,'Crafting recipes'!$A$6:$A$1005,0)),"MISSING ID")</x:f>
        <x:v>Material refinement</x:v>
      </x:c>
      <x:c r="L422" s="4" t="str">
        <x:f>IFERROR(INDEX('Material routes'!$K$6:$K$1505,MATCH(U422,'Material routes'!$A$6:$A$1505,0)),"MISSING ID")</x:f>
        <x:v>Proposal</x:v>
      </x:c>
      <x:c r="M422" s="4" t="str">
        <x:f>IFERROR(INDEX('Material routes'!$M$6:$M$1505,MATCH(U422,'Material routes'!$A$6:$A$1505,0)),"MISSING ID")</x:f>
        <x:v>Partial proposal</x:v>
      </x:c>
      <x:c r="N422" s="4" t="str">
        <x:f>IF(IFERROR(INDEX('Material routes'!$I$6:$I$1005,MATCH(U422,'Material routes'!$A$6:$A$1005,0)),"MISSING ID")=0,"",IFERROR(INDEX('Material routes'!$I$6:$I$1005,MATCH(U422,'Material routes'!$A$6:$A$1005,0)),"MISSING ID"))</x:f>
      </x:c>
      <x:c r="O422" s="4" t="str">
        <x:f>IFERROR(INDEX('Material routes'!$J$6:$J$1505,MATCH(U422,'Material routes'!$A$6:$A$1505,0)),"MISSING ID")</x:f>
        <x:v>Unspecified</x:v>
      </x:c>
      <x:c r="P422" s="4" t="str">
        <x:f>IF(IFERROR(INDEX('Material routes'!$I$6:$I$1005,MATCH(V422,'Material routes'!$A$6:$A$1005,0)),"MISSING ID")=0,"",IFERROR(INDEX('Material routes'!$I$6:$I$1005,MATCH(V422,'Material routes'!$A$6:$A$1005,0)),"MISSING ID"))</x:f>
      </x:c>
      <x:c r="Q422" s="4" t="str">
        <x:f>IFERROR(INDEX('Material routes'!$J$6:$J$1505,MATCH(V422,'Material routes'!$A$6:$A$1505,0)),"MISSING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routes'!$D$6:$D$1505,MATCH(U422,'Material routes'!$A$6:$A$1505,0)),"MISSING ID")</x:f>
        <x:v>proposal.branch.spring_steel</x:v>
      </x:c>
      <x:c r="T422" s="4" t="str">
        <x:f>IFERROR(INDEX('Material routes'!$D$6:$D$1505,MATCH(V422,'Material routes'!$A$6:$A$1505,0)),"MISSING ID")</x:f>
        <x:v>proposal.legger.guard_hinge</x:v>
      </x:c>
      <x:c r="U422" s="4" t="str">
        <x:v>design.review.proposal_legger_guard_hinge.in.1</x:v>
      </x:c>
      <x:c r="V422" s="4" t="str">
        <x:v>design.review.proposal_legger_guard_hinge.out</x:v>
      </x:c>
    </x:row>
    <x:row r="423" ht="115" customHeight="1">
      <x:c r="A423" s="4" t="str">
        <x:f>IFERROR(INDEX('Material routes'!$E$6:$E$1505,MATCH(U423,'Material routes'!$A$6:$A$1505,0)),"MISSING ID")</x:f>
        <x:v>Steel stock</x:v>
      </x:c>
      <x:c r="B423" s="4" t="str">
        <x:f>IFERROR(INDEX('Material routes'!$F$6:$F$1505,MATCH(U423,'Material routes'!$A$6:$A$1505,0)),"MISSING ID")</x:f>
        <x:v>T2</x:v>
      </x:c>
      <x:c r="C423" s="4" t="str">
        <x:f>IFERROR(INDEX('Material routes'!$H$6:$H$1505,MATCH(U423,'Material routes'!$A$6:$A$1505,0)),"MISSING ID")</x:f>
        <x:v>Processed material</x:v>
      </x:c>
      <x:c r="D423" s="4" t="str">
        <x:f>IFERROR(INDEX('Material routes'!$G$6:$G$1505,MATCH(U423,'Material routes'!$A$6:$A$1505,0)),"MISSING ID")</x:f>
        <x:v>Manufactured stock</x:v>
      </x:c>
      <x:c r="E423" s="4" t="str">
        <x:f>IFERROR(INDEX('Material routes'!$C$6:$C$1505,MATCH(U423,'Material routes'!$A$6:$A$1505,0)),"MISSING ID")</x:f>
        <x:v>Ingredient candidate</x:v>
      </x:c>
      <x:c r="F423" s="4" t="str">
        <x:f>IFERROR(INDEX('Material routes'!$E$6:$E$1505,MATCH(V423,'Material routes'!$A$6:$A$1505,0)),"MISSING ID")</x:f>
        <x:v>Armor-guard hinge assembly</x:v>
      </x:c>
      <x:c r="G423" s="4" t="str">
        <x:f>IFERROR(INDEX('Material routes'!$F$6:$F$1505,MATCH(V423,'Material routes'!$A$6:$A$1505,0)),"MISSING ID")</x:f>
        <x:v>T4</x:v>
      </x:c>
      <x:c r="H423" s="4" t="str">
        <x:f>IFERROR(INDEX('Material routes'!$H$6:$H$1505,MATCH(V423,'Material routes'!$A$6:$A$1505,0)),"MISSING ID")</x:f>
        <x:v>Crafting component</x:v>
      </x:c>
      <x:c r="I423" s="4" t="str">
        <x:f>IFERROR(INDEX('Material routes'!$G$6:$G$1505,MATCH(V423,'Material routes'!$A$6:$A$1505,0)),"MISSING ID")</x:f>
        <x:v>Crafting components</x:v>
      </x:c>
      <x:c r="J423" s="4" t="str">
        <x:f>IFERROR(INDEX('Material routes'!$B$6:$B$1505,MATCH(U423,'Material routes'!$A$6:$A$1505,0)),"MISSING ID")</x:f>
        <x:v>design.review.proposal_legger_guard_hinge</x:v>
      </x:c>
      <x:c r="K423" s="4" t="str">
        <x:f>IFERROR(INDEX('Crafting recipes'!$C$6:$C$1005,MATCH(J423,'Crafting recipes'!$A$6:$A$1005,0)),"MISSING ID")</x:f>
        <x:v>Material refinement</x:v>
      </x:c>
      <x:c r="L423" s="4" t="str">
        <x:f>IFERROR(INDEX('Material routes'!$K$6:$K$1505,MATCH(U423,'Material routes'!$A$6:$A$1505,0)),"MISSING ID")</x:f>
        <x:v>Proposal</x:v>
      </x:c>
      <x:c r="M423" s="4" t="str">
        <x:f>IFERROR(INDEX('Material routes'!$M$6:$M$1505,MATCH(U423,'Material routes'!$A$6:$A$1505,0)),"MISSING ID")</x:f>
        <x:v>Partial proposal</x:v>
      </x:c>
      <x:c r="N423" s="4" t="str">
        <x:f>IF(IFERROR(INDEX('Material routes'!$I$6:$I$1005,MATCH(U423,'Material routes'!$A$6:$A$1005,0)),"MISSING ID")=0,"",IFERROR(INDEX('Material routes'!$I$6:$I$1005,MATCH(U423,'Material routes'!$A$6:$A$1005,0)),"MISSING ID"))</x:f>
      </x:c>
      <x:c r="O423" s="4" t="str">
        <x:f>IFERROR(INDEX('Material routes'!$J$6:$J$1505,MATCH(U423,'Material routes'!$A$6:$A$1505,0)),"MISSING ID")</x:f>
        <x:v>Unspecified</x:v>
      </x:c>
      <x:c r="P423" s="4" t="str">
        <x:f>IF(IFERROR(INDEX('Material routes'!$I$6:$I$1005,MATCH(V423,'Material routes'!$A$6:$A$1005,0)),"MISSING ID")=0,"",IFERROR(INDEX('Material routes'!$I$6:$I$1005,MATCH(V423,'Material routes'!$A$6:$A$1005,0)),"MISSING ID"))</x:f>
      </x:c>
      <x:c r="Q423" s="4" t="str">
        <x:f>IFERROR(INDEX('Material routes'!$J$6:$J$1505,MATCH(V423,'Material routes'!$A$6:$A$1505,0)),"MISSING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routes'!$D$6:$D$1505,MATCH(U423,'Material routes'!$A$6:$A$1505,0)),"MISSING ID")</x:f>
        <x:v>author.metallurgy.steel_stock</x:v>
      </x:c>
      <x:c r="T423" s="4" t="str">
        <x:f>IFERROR(INDEX('Material routes'!$D$6:$D$1505,MATCH(V423,'Material routes'!$A$6:$A$1505,0)),"MISSING ID")</x:f>
        <x:v>proposal.legger.guard_hinge</x:v>
      </x:c>
      <x:c r="U423" s="4" t="str">
        <x:v>design.review.proposal_legger_guard_hinge.in.2</x:v>
      </x:c>
      <x:c r="V423" s="4" t="str">
        <x:v>design.review.proposal_legger_guard_hinge.out</x:v>
      </x:c>
    </x:row>
    <x:row r="424" ht="115" customHeight="1">
      <x:c r="A424" s="4" t="str">
        <x:f>IFERROR(INDEX('Material routes'!$E$6:$E$1505,MATCH(U424,'Material routes'!$A$6:$A$1505,0)),"MISSING ID")</x:f>
        <x:v>Prepared bronze bearing stock</x:v>
      </x:c>
      <x:c r="B424" s="4" t="str">
        <x:f>IFERROR(INDEX('Material routes'!$F$6:$F$1505,MATCH(U424,'Material routes'!$A$6:$A$1505,0)),"MISSING ID")</x:f>
        <x:v>T2</x:v>
      </x:c>
      <x:c r="C424" s="4" t="str">
        <x:f>IFERROR(INDEX('Material routes'!$H$6:$H$1505,MATCH(U424,'Material routes'!$A$6:$A$1505,0)),"MISSING ID")</x:f>
        <x:v>Processed material</x:v>
      </x:c>
      <x:c r="D424" s="4" t="str">
        <x:f>IFERROR(INDEX('Material routes'!$G$6:$G$1505,MATCH(U424,'Material routes'!$A$6:$A$1505,0)),"MISSING ID")</x:f>
        <x:v>Manufactured stock</x:v>
      </x:c>
      <x:c r="E424" s="4" t="str">
        <x:f>IFERROR(INDEX('Material routes'!$C$6:$C$1505,MATCH(U424,'Material routes'!$A$6:$A$1505,0)),"MISSING ID")</x:f>
        <x:v>Ingredient candidate</x:v>
      </x:c>
      <x:c r="F424" s="4" t="str">
        <x:f>IFERROR(INDEX('Material routes'!$E$6:$E$1505,MATCH(V424,'Material routes'!$A$6:$A$1505,0)),"MISSING ID")</x:f>
        <x:v>Armor-guard hinge assembly</x:v>
      </x:c>
      <x:c r="G424" s="4" t="str">
        <x:f>IFERROR(INDEX('Material routes'!$F$6:$F$1505,MATCH(V424,'Material routes'!$A$6:$A$1505,0)),"MISSING ID")</x:f>
        <x:v>T4</x:v>
      </x:c>
      <x:c r="H424" s="4" t="str">
        <x:f>IFERROR(INDEX('Material routes'!$H$6:$H$1505,MATCH(V424,'Material routes'!$A$6:$A$1505,0)),"MISSING ID")</x:f>
        <x:v>Crafting component</x:v>
      </x:c>
      <x:c r="I424" s="4" t="str">
        <x:f>IFERROR(INDEX('Material routes'!$G$6:$G$1505,MATCH(V424,'Material routes'!$A$6:$A$1505,0)),"MISSING ID")</x:f>
        <x:v>Crafting components</x:v>
      </x:c>
      <x:c r="J424" s="4" t="str">
        <x:f>IFERROR(INDEX('Material routes'!$B$6:$B$1505,MATCH(U424,'Material routes'!$A$6:$A$1505,0)),"MISSING ID")</x:f>
        <x:v>design.review.proposal_legger_guard_hinge</x:v>
      </x:c>
      <x:c r="K424" s="4" t="str">
        <x:f>IFERROR(INDEX('Crafting recipes'!$C$6:$C$1005,MATCH(J424,'Crafting recipes'!$A$6:$A$1005,0)),"MISSING ID")</x:f>
        <x:v>Material refinement</x:v>
      </x:c>
      <x:c r="L424" s="4" t="str">
        <x:f>IFERROR(INDEX('Material routes'!$K$6:$K$1505,MATCH(U424,'Material routes'!$A$6:$A$1505,0)),"MISSING ID")</x:f>
        <x:v>Proposal</x:v>
      </x:c>
      <x:c r="M424" s="4" t="str">
        <x:f>IFERROR(INDEX('Material routes'!$M$6:$M$1505,MATCH(U424,'Material routes'!$A$6:$A$1505,0)),"MISSING ID")</x:f>
        <x:v>Partial proposal</x:v>
      </x:c>
      <x:c r="N424" s="4" t="str">
        <x:f>IF(IFERROR(INDEX('Material routes'!$I$6:$I$1005,MATCH(U424,'Material routes'!$A$6:$A$1005,0)),"MISSING ID")=0,"",IFERROR(INDEX('Material routes'!$I$6:$I$1005,MATCH(U424,'Material routes'!$A$6:$A$1005,0)),"MISSING ID"))</x:f>
      </x:c>
      <x:c r="O424" s="4" t="str">
        <x:f>IFERROR(INDEX('Material routes'!$J$6:$J$1505,MATCH(U424,'Material routes'!$A$6:$A$1505,0)),"MISSING ID")</x:f>
        <x:v>Unspecified</x:v>
      </x:c>
      <x:c r="P424" s="4" t="str">
        <x:f>IF(IFERROR(INDEX('Material routes'!$I$6:$I$1005,MATCH(V424,'Material routes'!$A$6:$A$1005,0)),"MISSING ID")=0,"",IFERROR(INDEX('Material routes'!$I$6:$I$1005,MATCH(V424,'Material routes'!$A$6:$A$1005,0)),"MISSING ID"))</x:f>
      </x:c>
      <x:c r="Q424" s="4" t="str">
        <x:f>IFERROR(INDEX('Material routes'!$J$6:$J$1505,MATCH(V424,'Material routes'!$A$6:$A$1505,0)),"MISSING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routes'!$D$6:$D$1505,MATCH(U424,'Material routes'!$A$6:$A$1505,0)),"MISSING ID")</x:f>
        <x:v>proposal.branch.bearing_bronze</x:v>
      </x:c>
      <x:c r="T424" s="4" t="str">
        <x:f>IFERROR(INDEX('Material routes'!$D$6:$D$1505,MATCH(V424,'Material routes'!$A$6:$A$1505,0)),"MISSING ID")</x:f>
        <x:v>proposal.legger.guard_hinge</x:v>
      </x:c>
      <x:c r="U424" s="4" t="str">
        <x:v>design.review.proposal_legger_guard_hinge.in.3</x:v>
      </x:c>
      <x:c r="V424" s="4" t="str">
        <x:v>design.review.proposal_legger_guard_hinge.out</x:v>
      </x:c>
    </x:row>
    <x:row r="425" ht="115" customHeight="1">
      <x:c r="A425" s="4" t="str">
        <x:f>IFERROR(INDEX('Material routes'!$E$6:$E$1505,MATCH(U425,'Material routes'!$A$6:$A$1505,0)),"MISSING ID")</x:f>
        <x:v>Edible fauna fraction (species TBD)</x:v>
      </x:c>
      <x:c r="B425" s="4" t="str">
        <x:f>IFERROR(INDEX('Material routes'!$F$6:$F$1505,MATCH(U425,'Material routes'!$A$6:$A$1505,0)),"MISSING ID")</x:f>
        <x:v>T0</x:v>
      </x:c>
      <x:c r="C425" s="4" t="str">
        <x:f>IFERROR(INDEX('Material routes'!$H$6:$H$1505,MATCH(U425,'Material routes'!$A$6:$A$1505,0)),"MISSING ID")</x:f>
        <x:v>Food material</x:v>
      </x:c>
      <x:c r="D425" s="4" t="str">
        <x:f>IFERROR(INDEX('Material routes'!$G$6:$G$1505,MATCH(U425,'Material routes'!$A$6:$A$1505,0)),"MISSING ID")</x:f>
        <x:v>Biological resources</x:v>
      </x:c>
      <x:c r="E425" s="4" t="str">
        <x:f>IFERROR(INDEX('Material routes'!$C$6:$C$1505,MATCH(U425,'Material routes'!$A$6:$A$1505,0)),"MISSING ID")</x:f>
        <x:v>Ingredient candidate</x:v>
      </x:c>
      <x:c r="F425" s="4" t="str">
        <x:f>IFERROR(INDEX('Material routes'!$E$6:$E$1505,MATCH(V425,'Material routes'!$A$6:$A$1505,0)),"MISSING ID")</x:f>
        <x:v>Prepared edible-fauna flakes</x:v>
      </x:c>
      <x:c r="G425" s="4" t="str">
        <x:f>IFERROR(INDEX('Material routes'!$F$6:$F$1505,MATCH(V425,'Material routes'!$A$6:$A$1505,0)),"MISSING ID")</x:f>
        <x:v>T1</x:v>
      </x:c>
      <x:c r="H425" s="4" t="str">
        <x:f>IFERROR(INDEX('Material routes'!$H$6:$H$1505,MATCH(V425,'Material routes'!$A$6:$A$1505,0)),"MISSING ID")</x:f>
        <x:v>Food material</x:v>
      </x:c>
      <x:c r="I425" s="4" t="str">
        <x:f>IFERROR(INDEX('Material routes'!$G$6:$G$1505,MATCH(V425,'Material routes'!$A$6:$A$1505,0)),"MISSING ID")</x:f>
        <x:v>Biological resources</x:v>
      </x:c>
      <x:c r="J425" s="4" t="str">
        <x:f>IFERROR(INDEX('Material routes'!$B$6:$B$1505,MATCH(U425,'Material routes'!$A$6:$A$1505,0)),"MISSING ID")</x:f>
        <x:v>design.review.proposal_food_edible_flakes</x:v>
      </x:c>
      <x:c r="K425" s="4" t="str">
        <x:f>IFERROR(INDEX('Crafting recipes'!$C$6:$C$1005,MATCH(J425,'Crafting recipes'!$A$6:$A$1005,0)),"MISSING ID")</x:f>
        <x:v>Material refinement</x:v>
      </x:c>
      <x:c r="L425" s="4" t="str">
        <x:f>IFERROR(INDEX('Material routes'!$K$6:$K$1505,MATCH(U425,'Material routes'!$A$6:$A$1505,0)),"MISSING ID")</x:f>
        <x:v>Proposal</x:v>
      </x:c>
      <x:c r="M425" s="4" t="str">
        <x:f>IFERROR(INDEX('Material routes'!$M$6:$M$1505,MATCH(U425,'Material routes'!$A$6:$A$1505,0)),"MISSING ID")</x:f>
        <x:v>Partial proposal</x:v>
      </x:c>
      <x:c r="N425" s="4" t="str">
        <x:f>IF(IFERROR(INDEX('Material routes'!$I$6:$I$1005,MATCH(U425,'Material routes'!$A$6:$A$1005,0)),"MISSING ID")=0,"",IFERROR(INDEX('Material routes'!$I$6:$I$1005,MATCH(U425,'Material routes'!$A$6:$A$1005,0)),"MISSING ID"))</x:f>
      </x:c>
      <x:c r="O425" s="4" t="str">
        <x:f>IFERROR(INDEX('Material routes'!$J$6:$J$1505,MATCH(U425,'Material routes'!$A$6:$A$1505,0)),"MISSING ID")</x:f>
        <x:v>Unspecified</x:v>
      </x:c>
      <x:c r="P425" s="4" t="str">
        <x:f>IF(IFERROR(INDEX('Material routes'!$I$6:$I$1005,MATCH(V425,'Material routes'!$A$6:$A$1005,0)),"MISSING ID")=0,"",IFERROR(INDEX('Material routes'!$I$6:$I$1005,MATCH(V425,'Material routes'!$A$6:$A$1005,0)),"MISSING ID"))</x:f>
      </x:c>
      <x:c r="Q425" s="4" t="str">
        <x:f>IFERROR(INDEX('Material routes'!$J$6:$J$1505,MATCH(V425,'Material routes'!$A$6:$A$1505,0)),"MISSING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routes'!$D$6:$D$1505,MATCH(U425,'Material routes'!$A$6:$A$1505,0)),"MISSING ID")</x:f>
        <x:v>proposal.bio.edible_fraction</x:v>
      </x:c>
      <x:c r="T425" s="4" t="str">
        <x:f>IFERROR(INDEX('Material routes'!$D$6:$D$1505,MATCH(V425,'Material routes'!$A$6:$A$1505,0)),"MISSING ID")</x:f>
        <x:v>proposal.food.edible_flakes</x:v>
      </x:c>
      <x:c r="U425" s="4" t="str">
        <x:v>design.review.proposal_food_edible_flakes.in.1</x:v>
      </x:c>
      <x:c r="V425" s="4" t="str">
        <x:v>design.review.proposal_food_edible_flakes.out</x:v>
      </x:c>
    </x:row>
    <x:row r="426" ht="115" customHeight="1">
      <x:c r="A426" s="4" t="str">
        <x:f>IFERROR(INDEX('Material routes'!$E$6:$E$1505,MATCH(U426,'Material routes'!$A$6:$A$1505,0)),"MISSING ID")</x:f>
        <x:v>Edible fauna fraction (species TBD)</x:v>
      </x:c>
      <x:c r="B426" s="4" t="str">
        <x:f>IFERROR(INDEX('Material routes'!$F$6:$F$1505,MATCH(U426,'Material routes'!$A$6:$A$1505,0)),"MISSING ID")</x:f>
        <x:v>T0</x:v>
      </x:c>
      <x:c r="C426" s="4" t="str">
        <x:f>IFERROR(INDEX('Material routes'!$H$6:$H$1505,MATCH(U426,'Material routes'!$A$6:$A$1505,0)),"MISSING ID")</x:f>
        <x:v>Food material</x:v>
      </x:c>
      <x:c r="D426" s="4" t="str">
        <x:f>IFERROR(INDEX('Material routes'!$G$6:$G$1505,MATCH(U426,'Material routes'!$A$6:$A$1505,0)),"MISSING ID")</x:f>
        <x:v>Biological resources</x:v>
      </x:c>
      <x:c r="E426" s="4" t="str">
        <x:f>IFERROR(INDEX('Material routes'!$C$6:$C$1505,MATCH(U426,'Material routes'!$A$6:$A$1505,0)),"MISSING ID")</x:f>
        <x:v>Ingredient candidate</x:v>
      </x:c>
      <x:c r="F426" s="4" t="str">
        <x:f>IFERROR(INDEX('Material routes'!$E$6:$E$1505,MATCH(V426,'Material routes'!$A$6:$A$1505,0)),"MISSING ID")</x:f>
        <x:v>Prepared edible-fauna paste</x:v>
      </x:c>
      <x:c r="G426" s="4" t="str">
        <x:f>IFERROR(INDEX('Material routes'!$F$6:$F$1505,MATCH(V426,'Material routes'!$A$6:$A$1505,0)),"MISSING ID")</x:f>
        <x:v>T1</x:v>
      </x:c>
      <x:c r="H426" s="4" t="str">
        <x:f>IFERROR(INDEX('Material routes'!$H$6:$H$1505,MATCH(V426,'Material routes'!$A$6:$A$1505,0)),"MISSING ID")</x:f>
        <x:v>Food material</x:v>
      </x:c>
      <x:c r="I426" s="4" t="str">
        <x:f>IFERROR(INDEX('Material routes'!$G$6:$G$1505,MATCH(V426,'Material routes'!$A$6:$A$1505,0)),"MISSING ID")</x:f>
        <x:v>Biological resources</x:v>
      </x:c>
      <x:c r="J426" s="4" t="str">
        <x:f>IFERROR(INDEX('Material routes'!$B$6:$B$1505,MATCH(U426,'Material routes'!$A$6:$A$1505,0)),"MISSING ID")</x:f>
        <x:v>design.review.proposal_food_edible_paste</x:v>
      </x:c>
      <x:c r="K426" s="4" t="str">
        <x:f>IFERROR(INDEX('Crafting recipes'!$C$6:$C$1005,MATCH(J426,'Crafting recipes'!$A$6:$A$1005,0)),"MISSING ID")</x:f>
        <x:v>Material refinement</x:v>
      </x:c>
      <x:c r="L426" s="4" t="str">
        <x:f>IFERROR(INDEX('Material routes'!$K$6:$K$1505,MATCH(U426,'Material routes'!$A$6:$A$1505,0)),"MISSING ID")</x:f>
        <x:v>Proposal</x:v>
      </x:c>
      <x:c r="M426" s="4" t="str">
        <x:f>IFERROR(INDEX('Material routes'!$M$6:$M$1505,MATCH(U426,'Material routes'!$A$6:$A$1505,0)),"MISSING ID")</x:f>
        <x:v>Partial proposal</x:v>
      </x:c>
      <x:c r="N426" s="4" t="str">
        <x:f>IF(IFERROR(INDEX('Material routes'!$I$6:$I$1005,MATCH(U426,'Material routes'!$A$6:$A$1005,0)),"MISSING ID")=0,"",IFERROR(INDEX('Material routes'!$I$6:$I$1005,MATCH(U426,'Material routes'!$A$6:$A$1005,0)),"MISSING ID"))</x:f>
      </x:c>
      <x:c r="O426" s="4" t="str">
        <x:f>IFERROR(INDEX('Material routes'!$J$6:$J$1505,MATCH(U426,'Material routes'!$A$6:$A$1505,0)),"MISSING ID")</x:f>
        <x:v>Unspecified</x:v>
      </x:c>
      <x:c r="P426" s="4" t="str">
        <x:f>IF(IFERROR(INDEX('Material routes'!$I$6:$I$1005,MATCH(V426,'Material routes'!$A$6:$A$1005,0)),"MISSING ID")=0,"",IFERROR(INDEX('Material routes'!$I$6:$I$1005,MATCH(V426,'Material routes'!$A$6:$A$1005,0)),"MISSING ID"))</x:f>
      </x:c>
      <x:c r="Q426" s="4" t="str">
        <x:f>IFERROR(INDEX('Material routes'!$J$6:$J$1505,MATCH(V426,'Material routes'!$A$6:$A$1505,0)),"MISSING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routes'!$D$6:$D$1505,MATCH(U426,'Material routes'!$A$6:$A$1505,0)),"MISSING ID")</x:f>
        <x:v>proposal.bio.edible_fraction</x:v>
      </x:c>
      <x:c r="T426" s="4" t="str">
        <x:f>IFERROR(INDEX('Material routes'!$D$6:$D$1505,MATCH(V426,'Material routes'!$A$6:$A$1505,0)),"MISSING ID")</x:f>
        <x:v>proposal.food.edible_paste</x:v>
      </x:c>
      <x:c r="U426" s="4" t="str">
        <x:v>design.review.proposal_food_edible_paste.in.1</x:v>
      </x:c>
      <x:c r="V426" s="4" t="str">
        <x:v>design.review.proposal_food_edible_paste.out</x:v>
      </x:c>
    </x:row>
    <x:row r="427" ht="115" customHeight="1">
      <x:c r="A427" s="4" t="str">
        <x:f>IFERROR(INDEX('Material routes'!$E$6:$E$1505,MATCH(U427,'Material routes'!$A$6:$A$1505,0)),"MISSING ID")</x:f>
        <x:v>Mica composite sheet</x:v>
      </x:c>
      <x:c r="B427" s="4" t="str">
        <x:f>IFERROR(INDEX('Material routes'!$F$6:$F$1505,MATCH(U427,'Material routes'!$A$6:$A$1505,0)),"MISSING ID")</x:f>
        <x:v>T2</x:v>
      </x:c>
      <x:c r="C427" s="4" t="str">
        <x:f>IFERROR(INDEX('Material routes'!$H$6:$H$1505,MATCH(U427,'Material routes'!$A$6:$A$1505,0)),"MISSING ID")</x:f>
        <x:v>Processed material</x:v>
      </x:c>
      <x:c r="D427" s="4" t="str">
        <x:f>IFERROR(INDEX('Material routes'!$G$6:$G$1505,MATCH(U427,'Material routes'!$A$6:$A$1505,0)),"MISSING ID")</x:f>
        <x:v>Manufactured stock</x:v>
      </x:c>
      <x:c r="E427" s="4" t="str">
        <x:f>IFERROR(INDEX('Material routes'!$C$6:$C$1505,MATCH(U427,'Material routes'!$A$6:$A$1505,0)),"MISSING ID")</x:f>
        <x:v>Ingredient candidate</x:v>
      </x:c>
      <x:c r="F427" s="4" t="str">
        <x:f>IFERROR(INDEX('Material routes'!$E$6:$E$1505,MATCH(V427,'Material routes'!$A$6:$A$1505,0)),"MISSING ID")</x:f>
        <x:v>Prepared electrical insulation stock</x:v>
      </x:c>
      <x:c r="G427" s="4" t="str">
        <x:f>IFERROR(INDEX('Material routes'!$F$6:$F$1505,MATCH(V427,'Material routes'!$A$6:$A$1505,0)),"MISSING ID")</x:f>
        <x:v>T3</x:v>
      </x:c>
      <x:c r="H427" s="4" t="str">
        <x:f>IFERROR(INDEX('Material routes'!$H$6:$H$1505,MATCH(V427,'Material routes'!$A$6:$A$1505,0)),"MISSING ID")</x:f>
        <x:v>Processed material</x:v>
      </x:c>
      <x:c r="I427" s="4" t="str">
        <x:f>IFERROR(INDEX('Material routes'!$G$6:$G$1505,MATCH(V427,'Material routes'!$A$6:$A$1505,0)),"MISSING ID")</x:f>
        <x:v>Manufactured stock</x:v>
      </x:c>
      <x:c r="J427" s="4" t="str">
        <x:f>IFERROR(INDEX('Material routes'!$B$6:$B$1505,MATCH(U427,'Material routes'!$A$6:$A$1505,0)),"MISSING ID")</x:f>
        <x:v>design.review.author_electrical_insulation_stock</x:v>
      </x:c>
      <x:c r="K427" s="4" t="str">
        <x:f>IFERROR(INDEX('Crafting recipes'!$C$6:$C$1005,MATCH(J427,'Crafting recipes'!$A$6:$A$1005,0)),"MISSING ID")</x:f>
        <x:v>Material refinement</x:v>
      </x:c>
      <x:c r="L427" s="4" t="str">
        <x:f>IFERROR(INDEX('Material routes'!$K$6:$K$1505,MATCH(U427,'Material routes'!$A$6:$A$1505,0)),"MISSING ID")</x:f>
        <x:v>Proposal</x:v>
      </x:c>
      <x:c r="M427" s="4" t="str">
        <x:f>IFERROR(INDEX('Material routes'!$M$6:$M$1505,MATCH(U427,'Material routes'!$A$6:$A$1505,0)),"MISSING ID")</x:f>
        <x:v>Partial proposal</x:v>
      </x:c>
      <x:c r="N427" s="4" t="str">
        <x:f>IF(IFERROR(INDEX('Material routes'!$I$6:$I$1005,MATCH(U427,'Material routes'!$A$6:$A$1005,0)),"MISSING ID")=0,"",IFERROR(INDEX('Material routes'!$I$6:$I$1005,MATCH(U427,'Material routes'!$A$6:$A$1005,0)),"MISSING ID"))</x:f>
      </x:c>
      <x:c r="O427" s="4" t="str">
        <x:f>IFERROR(INDEX('Material routes'!$J$6:$J$1505,MATCH(U427,'Material routes'!$A$6:$A$1505,0)),"MISSING ID")</x:f>
        <x:v>Unspecified</x:v>
      </x:c>
      <x:c r="P427" s="4" t="str">
        <x:f>IF(IFERROR(INDEX('Material routes'!$I$6:$I$1005,MATCH(V427,'Material routes'!$A$6:$A$1005,0)),"MISSING ID")=0,"",IFERROR(INDEX('Material routes'!$I$6:$I$1005,MATCH(V427,'Material routes'!$A$6:$A$1005,0)),"MISSING ID"))</x:f>
      </x:c>
      <x:c r="Q427" s="4" t="str">
        <x:f>IFERROR(INDEX('Material routes'!$J$6:$J$1505,MATCH(V427,'Material routes'!$A$6:$A$1505,0)),"MISSING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routes'!$D$6:$D$1505,MATCH(U427,'Material routes'!$A$6:$A$1505,0)),"MISSING ID")</x:f>
        <x:v>proposal.branch.mica_sheet</x:v>
      </x:c>
      <x:c r="T427" s="4" t="str">
        <x:f>IFERROR(INDEX('Material routes'!$D$6:$D$1505,MATCH(V427,'Material routes'!$A$6:$A$1505,0)),"MISSING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routes'!$E$6:$E$1505,MATCH(U428,'Material routes'!$A$6:$A$1505,0)),"MISSING ID")</x:f>
        <x:v>Flexible membrane-bonding compound</x:v>
      </x:c>
      <x:c r="B428" s="4" t="str">
        <x:f>IFERROR(INDEX('Material routes'!$F$6:$F$1505,MATCH(U428,'Material routes'!$A$6:$A$1505,0)),"MISSING ID")</x:f>
        <x:v>T2</x:v>
      </x:c>
      <x:c r="C428" s="4" t="str">
        <x:f>IFERROR(INDEX('Material routes'!$H$6:$H$1505,MATCH(U428,'Material routes'!$A$6:$A$1505,0)),"MISSING ID")</x:f>
        <x:v>Chemical material</x:v>
      </x:c>
      <x:c r="D428" s="4" t="str">
        <x:f>IFERROR(INDEX('Material routes'!$G$6:$G$1505,MATCH(U428,'Material routes'!$A$6:$A$1505,0)),"MISSING ID")</x:f>
        <x:v>Processing agents</x:v>
      </x:c>
      <x:c r="E428" s="4" t="str">
        <x:f>IFERROR(INDEX('Material routes'!$C$6:$C$1505,MATCH(U428,'Material routes'!$A$6:$A$1505,0)),"MISSING ID")</x:f>
        <x:v>Ingredient candidate</x:v>
      </x:c>
      <x:c r="F428" s="4" t="str">
        <x:f>IFERROR(INDEX('Material routes'!$E$6:$E$1505,MATCH(V428,'Material routes'!$A$6:$A$1505,0)),"MISSING ID")</x:f>
        <x:v>Prepared electrical insulation stock</x:v>
      </x:c>
      <x:c r="G428" s="4" t="str">
        <x:f>IFERROR(INDEX('Material routes'!$F$6:$F$1505,MATCH(V428,'Material routes'!$A$6:$A$1505,0)),"MISSING ID")</x:f>
        <x:v>T3</x:v>
      </x:c>
      <x:c r="H428" s="4" t="str">
        <x:f>IFERROR(INDEX('Material routes'!$H$6:$H$1505,MATCH(V428,'Material routes'!$A$6:$A$1505,0)),"MISSING ID")</x:f>
        <x:v>Processed material</x:v>
      </x:c>
      <x:c r="I428" s="4" t="str">
        <x:f>IFERROR(INDEX('Material routes'!$G$6:$G$1505,MATCH(V428,'Material routes'!$A$6:$A$1505,0)),"MISSING ID")</x:f>
        <x:v>Manufactured stock</x:v>
      </x:c>
      <x:c r="J428" s="4" t="str">
        <x:f>IFERROR(INDEX('Material routes'!$B$6:$B$1505,MATCH(U428,'Material routes'!$A$6:$A$1505,0)),"MISSING ID")</x:f>
        <x:v>design.review.author_electrical_insulation_stock</x:v>
      </x:c>
      <x:c r="K428" s="4" t="str">
        <x:f>IFERROR(INDEX('Crafting recipes'!$C$6:$C$1005,MATCH(J428,'Crafting recipes'!$A$6:$A$1005,0)),"MISSING ID")</x:f>
        <x:v>Material refinement</x:v>
      </x:c>
      <x:c r="L428" s="4" t="str">
        <x:f>IFERROR(INDEX('Material routes'!$K$6:$K$1505,MATCH(U428,'Material routes'!$A$6:$A$1505,0)),"MISSING ID")</x:f>
        <x:v>Proposal</x:v>
      </x:c>
      <x:c r="M428" s="4" t="str">
        <x:f>IFERROR(INDEX('Material routes'!$M$6:$M$1505,MATCH(U428,'Material routes'!$A$6:$A$1505,0)),"MISSING ID")</x:f>
        <x:v>Partial proposal</x:v>
      </x:c>
      <x:c r="N428" s="4" t="str">
        <x:f>IF(IFERROR(INDEX('Material routes'!$I$6:$I$1005,MATCH(U428,'Material routes'!$A$6:$A$1005,0)),"MISSING ID")=0,"",IFERROR(INDEX('Material routes'!$I$6:$I$1005,MATCH(U428,'Material routes'!$A$6:$A$1005,0)),"MISSING ID"))</x:f>
      </x:c>
      <x:c r="O428" s="4" t="str">
        <x:f>IFERROR(INDEX('Material routes'!$J$6:$J$1505,MATCH(U428,'Material routes'!$A$6:$A$1505,0)),"MISSING ID")</x:f>
        <x:v>Unspecified</x:v>
      </x:c>
      <x:c r="P428" s="4" t="str">
        <x:f>IF(IFERROR(INDEX('Material routes'!$I$6:$I$1005,MATCH(V428,'Material routes'!$A$6:$A$1005,0)),"MISSING ID")=0,"",IFERROR(INDEX('Material routes'!$I$6:$I$1005,MATCH(V428,'Material routes'!$A$6:$A$1005,0)),"MISSING ID"))</x:f>
      </x:c>
      <x:c r="Q428" s="4" t="str">
        <x:f>IFERROR(INDEX('Material routes'!$J$6:$J$1505,MATCH(V428,'Material routes'!$A$6:$A$1505,0)),"MISSING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routes'!$D$6:$D$1505,MATCH(U428,'Material routes'!$A$6:$A$1505,0)),"MISSING ID")</x:f>
        <x:v>proposal.branch.flex_bond</x:v>
      </x:c>
      <x:c r="T428" s="4" t="str">
        <x:f>IFERROR(INDEX('Material routes'!$D$6:$D$1505,MATCH(V428,'Material routes'!$A$6:$A$1505,0)),"MISSING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routes'!$E$6:$E$1505,MATCH(U429,'Material routes'!$A$6:$A$1505,0)),"MISSING ID")</x:f>
        <x:v>Insulating ceramic blanks</x:v>
      </x:c>
      <x:c r="B429" s="4" t="str">
        <x:f>IFERROR(INDEX('Material routes'!$F$6:$F$1505,MATCH(U429,'Material routes'!$A$6:$A$1505,0)),"MISSING ID")</x:f>
        <x:v>T2</x:v>
      </x:c>
      <x:c r="C429" s="4" t="str">
        <x:f>IFERROR(INDEX('Material routes'!$H$6:$H$1505,MATCH(U429,'Material routes'!$A$6:$A$1505,0)),"MISSING ID")</x:f>
        <x:v>Processed material</x:v>
      </x:c>
      <x:c r="D429" s="4" t="str">
        <x:f>IFERROR(INDEX('Material routes'!$G$6:$G$1505,MATCH(U429,'Material routes'!$A$6:$A$1505,0)),"MISSING ID")</x:f>
        <x:v>Manufactured stock</x:v>
      </x:c>
      <x:c r="E429" s="4" t="str">
        <x:f>IFERROR(INDEX('Material routes'!$C$6:$C$1505,MATCH(U429,'Material routes'!$A$6:$A$1505,0)),"MISSING ID")</x:f>
        <x:v>Ingredient candidate</x:v>
      </x:c>
      <x:c r="F429" s="4" t="str">
        <x:f>IFERROR(INDEX('Material routes'!$E$6:$E$1505,MATCH(V429,'Material routes'!$A$6:$A$1505,0)),"MISSING ID")</x:f>
        <x:v>Prepared electrical insulation stock</x:v>
      </x:c>
      <x:c r="G429" s="4" t="str">
        <x:f>IFERROR(INDEX('Material routes'!$F$6:$F$1505,MATCH(V429,'Material routes'!$A$6:$A$1505,0)),"MISSING ID")</x:f>
        <x:v>T3</x:v>
      </x:c>
      <x:c r="H429" s="4" t="str">
        <x:f>IFERROR(INDEX('Material routes'!$H$6:$H$1505,MATCH(V429,'Material routes'!$A$6:$A$1505,0)),"MISSING ID")</x:f>
        <x:v>Processed material</x:v>
      </x:c>
      <x:c r="I429" s="4" t="str">
        <x:f>IFERROR(INDEX('Material routes'!$G$6:$G$1505,MATCH(V429,'Material routes'!$A$6:$A$1505,0)),"MISSING ID")</x:f>
        <x:v>Manufactured stock</x:v>
      </x:c>
      <x:c r="J429" s="4" t="str">
        <x:f>IFERROR(INDEX('Material routes'!$B$6:$B$1505,MATCH(U429,'Material routes'!$A$6:$A$1505,0)),"MISSING ID")</x:f>
        <x:v>design.review.author_electrical_insulation_stock</x:v>
      </x:c>
      <x:c r="K429" s="4" t="str">
        <x:f>IFERROR(INDEX('Crafting recipes'!$C$6:$C$1005,MATCH(J429,'Crafting recipes'!$A$6:$A$1005,0)),"MISSING ID")</x:f>
        <x:v>Material refinement</x:v>
      </x:c>
      <x:c r="L429" s="4" t="str">
        <x:f>IFERROR(INDEX('Material routes'!$K$6:$K$1505,MATCH(U429,'Material routes'!$A$6:$A$1505,0)),"MISSING ID")</x:f>
        <x:v>Proposal</x:v>
      </x:c>
      <x:c r="M429" s="4" t="str">
        <x:f>IFERROR(INDEX('Material routes'!$M$6:$M$1505,MATCH(U429,'Material routes'!$A$6:$A$1505,0)),"MISSING ID")</x:f>
        <x:v>Partial proposal</x:v>
      </x:c>
      <x:c r="N429" s="4" t="str">
        <x:f>IF(IFERROR(INDEX('Material routes'!$I$6:$I$1005,MATCH(U429,'Material routes'!$A$6:$A$1005,0)),"MISSING ID")=0,"",IFERROR(INDEX('Material routes'!$I$6:$I$1005,MATCH(U429,'Material routes'!$A$6:$A$1005,0)),"MISSING ID"))</x:f>
      </x:c>
      <x:c r="O429" s="4" t="str">
        <x:f>IFERROR(INDEX('Material routes'!$J$6:$J$1505,MATCH(U429,'Material routes'!$A$6:$A$1505,0)),"MISSING ID")</x:f>
        <x:v>Unspecified</x:v>
      </x:c>
      <x:c r="P429" s="4" t="str">
        <x:f>IF(IFERROR(INDEX('Material routes'!$I$6:$I$1005,MATCH(V429,'Material routes'!$A$6:$A$1005,0)),"MISSING ID")=0,"",IFERROR(INDEX('Material routes'!$I$6:$I$1005,MATCH(V429,'Material routes'!$A$6:$A$1005,0)),"MISSING ID"))</x:f>
      </x:c>
      <x:c r="Q429" s="4" t="str">
        <x:f>IFERROR(INDEX('Material routes'!$J$6:$J$1505,MATCH(V429,'Material routes'!$A$6:$A$1505,0)),"MISSING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routes'!$D$6:$D$1505,MATCH(U429,'Material routes'!$A$6:$A$1505,0)),"MISSING ID")</x:f>
        <x:v>proposal.natural.ceramic</x:v>
      </x:c>
      <x:c r="T429" s="4" t="str">
        <x:f>IFERROR(INDEX('Material routes'!$D$6:$D$1505,MATCH(V429,'Material routes'!$A$6:$A$1505,0)),"MISSING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routes'!$E$6:$E$1505,MATCH(U430,'Material routes'!$A$6:$A$1505,0)),"MISSING ID")</x:f>
        <x:v>Selected oxide-reactive faunal fraction</x:v>
      </x:c>
      <x:c r="B430" s="4" t="str">
        <x:f>IFERROR(INDEX('Material routes'!$F$6:$F$1505,MATCH(U430,'Material routes'!$A$6:$A$1505,0)),"MISSING ID")</x:f>
        <x:v>T1</x:v>
      </x:c>
      <x:c r="C430" s="4" t="str">
        <x:f>IFERROR(INDEX('Material routes'!$H$6:$H$1505,MATCH(U430,'Material routes'!$A$6:$A$1505,0)),"MISSING ID")</x:f>
        <x:v>Chemical material</x:v>
      </x:c>
      <x:c r="D430" s="4" t="str">
        <x:f>IFERROR(INDEX('Material routes'!$G$6:$G$1505,MATCH(U430,'Material routes'!$A$6:$A$1505,0)),"MISSING ID")</x:f>
        <x:v>Processing agents</x:v>
      </x:c>
      <x:c r="E430" s="4" t="str">
        <x:f>IFERROR(INDEX('Material routes'!$C$6:$C$1505,MATCH(U430,'Material routes'!$A$6:$A$1505,0)),"MISSING ID")</x:f>
        <x:v>Ingredient candidate</x:v>
      </x:c>
      <x:c r="F430" s="4" t="str">
        <x:f>IFERROR(INDEX('Material routes'!$E$6:$E$1505,MATCH(V430,'Material routes'!$A$6:$A$1505,0)),"MISSING ID")</x:f>
        <x:v>Rust-conversion treatment</x:v>
      </x:c>
      <x:c r="G430" s="4" t="str">
        <x:f>IFERROR(INDEX('Material routes'!$F$6:$F$1505,MATCH(V430,'Material routes'!$A$6:$A$1505,0)),"MISSING ID")</x:f>
        <x:v>T2</x:v>
      </x:c>
      <x:c r="H430" s="4" t="str">
        <x:f>IFERROR(INDEX('Material routes'!$H$6:$H$1505,MATCH(V430,'Material routes'!$A$6:$A$1505,0)),"MISSING ID")</x:f>
        <x:v>Chemical material</x:v>
      </x:c>
      <x:c r="I430" s="4" t="str">
        <x:f>IFERROR(INDEX('Material routes'!$G$6:$G$1505,MATCH(V430,'Material routes'!$A$6:$A$1505,0)),"MISSING ID")</x:f>
        <x:v>Processing agents</x:v>
      </x:c>
      <x:c r="J430" s="4" t="str">
        <x:f>IFERROR(INDEX('Material routes'!$B$6:$B$1505,MATCH(U430,'Material routes'!$A$6:$A$1505,0)),"MISSING ID")</x:f>
        <x:v>design.review.proposal_corrosion_converter</x:v>
      </x:c>
      <x:c r="K430" s="4" t="str">
        <x:f>IFERROR(INDEX('Crafting recipes'!$C$6:$C$1005,MATCH(J430,'Crafting recipes'!$A$6:$A$1005,0)),"MISSING ID")</x:f>
        <x:v>Material refinement</x:v>
      </x:c>
      <x:c r="L430" s="4" t="str">
        <x:f>IFERROR(INDEX('Material routes'!$K$6:$K$1505,MATCH(U430,'Material routes'!$A$6:$A$1505,0)),"MISSING ID")</x:f>
        <x:v>Proposal</x:v>
      </x:c>
      <x:c r="M430" s="4" t="str">
        <x:f>IFERROR(INDEX('Material routes'!$M$6:$M$1505,MATCH(U430,'Material routes'!$A$6:$A$1505,0)),"MISSING ID")</x:f>
        <x:v>Partial proposal</x:v>
      </x:c>
      <x:c r="N430" s="4" t="str">
        <x:f>IF(IFERROR(INDEX('Material routes'!$I$6:$I$1005,MATCH(U430,'Material routes'!$A$6:$A$1005,0)),"MISSING ID")=0,"",IFERROR(INDEX('Material routes'!$I$6:$I$1005,MATCH(U430,'Material routes'!$A$6:$A$1005,0)),"MISSING ID"))</x:f>
      </x:c>
      <x:c r="O430" s="4" t="str">
        <x:f>IFERROR(INDEX('Material routes'!$J$6:$J$1505,MATCH(U430,'Material routes'!$A$6:$A$1505,0)),"MISSING ID")</x:f>
        <x:v>Unspecified</x:v>
      </x:c>
      <x:c r="P430" s="4" t="str">
        <x:f>IF(IFERROR(INDEX('Material routes'!$I$6:$I$1005,MATCH(V430,'Material routes'!$A$6:$A$1005,0)),"MISSING ID")=0,"",IFERROR(INDEX('Material routes'!$I$6:$I$1005,MATCH(V430,'Material routes'!$A$6:$A$1005,0)),"MISSING ID"))</x:f>
      </x:c>
      <x:c r="Q430" s="4" t="str">
        <x:f>IFERROR(INDEX('Material routes'!$J$6:$J$1505,MATCH(V430,'Material routes'!$A$6:$A$1505,0)),"MISSING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routes'!$D$6:$D$1505,MATCH(U430,'Material routes'!$A$6:$A$1505,0)),"MISSING ID")</x:f>
        <x:v>proposal.review.oxide_reactive_fraction</x:v>
      </x:c>
      <x:c r="T430" s="4" t="str">
        <x:f>IFERROR(INDEX('Material routes'!$D$6:$D$1505,MATCH(V430,'Material routes'!$A$6:$A$1505,0)),"MISSING ID")</x:f>
        <x:v>proposal.corrosion.converter</x:v>
      </x:c>
      <x:c r="U430" s="4" t="str">
        <x:v>design.review.proposal_corrosion_converter.in.1</x:v>
      </x:c>
      <x:c r="V430" s="4" t="str">
        <x:v>design.review.proposal_corrosion_converter.out</x:v>
      </x:c>
    </x:row>
    <x:row r="431" ht="115" customHeight="1">
      <x:c r="A431" s="4" t="str">
        <x:f>IFERROR(INDEX('Material routes'!$E$6:$E$1505,MATCH(U431,'Material routes'!$A$6:$A$1505,0)),"MISSING ID")</x:f>
        <x:v>Selected faunal carrier fraction</x:v>
      </x:c>
      <x:c r="B431" s="4" t="str">
        <x:f>IFERROR(INDEX('Material routes'!$F$6:$F$1505,MATCH(U431,'Material routes'!$A$6:$A$1505,0)),"MISSING ID")</x:f>
        <x:v>T1</x:v>
      </x:c>
      <x:c r="C431" s="4" t="str">
        <x:f>IFERROR(INDEX('Material routes'!$H$6:$H$1505,MATCH(U431,'Material routes'!$A$6:$A$1505,0)),"MISSING ID")</x:f>
        <x:v>Chemical material</x:v>
      </x:c>
      <x:c r="D431" s="4" t="str">
        <x:f>IFERROR(INDEX('Material routes'!$G$6:$G$1505,MATCH(U431,'Material routes'!$A$6:$A$1505,0)),"MISSING ID")</x:f>
        <x:v>Processing agents</x:v>
      </x:c>
      <x:c r="E431" s="4" t="str">
        <x:f>IFERROR(INDEX('Material routes'!$C$6:$C$1505,MATCH(U431,'Material routes'!$A$6:$A$1505,0)),"MISSING ID")</x:f>
        <x:v>Ingredient candidate</x:v>
      </x:c>
      <x:c r="F431" s="4" t="str">
        <x:f>IFERROR(INDEX('Material routes'!$E$6:$E$1505,MATCH(V431,'Material routes'!$A$6:$A$1505,0)),"MISSING ID")</x:f>
        <x:v>Rust-conversion treatment</x:v>
      </x:c>
      <x:c r="G431" s="4" t="str">
        <x:f>IFERROR(INDEX('Material routes'!$F$6:$F$1505,MATCH(V431,'Material routes'!$A$6:$A$1505,0)),"MISSING ID")</x:f>
        <x:v>T2</x:v>
      </x:c>
      <x:c r="H431" s="4" t="str">
        <x:f>IFERROR(INDEX('Material routes'!$H$6:$H$1505,MATCH(V431,'Material routes'!$A$6:$A$1505,0)),"MISSING ID")</x:f>
        <x:v>Chemical material</x:v>
      </x:c>
      <x:c r="I431" s="4" t="str">
        <x:f>IFERROR(INDEX('Material routes'!$G$6:$G$1505,MATCH(V431,'Material routes'!$A$6:$A$1505,0)),"MISSING ID")</x:f>
        <x:v>Processing agents</x:v>
      </x:c>
      <x:c r="J431" s="4" t="str">
        <x:f>IFERROR(INDEX('Material routes'!$B$6:$B$1505,MATCH(U431,'Material routes'!$A$6:$A$1505,0)),"MISSING ID")</x:f>
        <x:v>design.review.proposal_corrosion_converter</x:v>
      </x:c>
      <x:c r="K431" s="4" t="str">
        <x:f>IFERROR(INDEX('Crafting recipes'!$C$6:$C$1005,MATCH(J431,'Crafting recipes'!$A$6:$A$1005,0)),"MISSING ID")</x:f>
        <x:v>Material refinement</x:v>
      </x:c>
      <x:c r="L431" s="4" t="str">
        <x:f>IFERROR(INDEX('Material routes'!$K$6:$K$1505,MATCH(U431,'Material routes'!$A$6:$A$1505,0)),"MISSING ID")</x:f>
        <x:v>Proposal</x:v>
      </x:c>
      <x:c r="M431" s="4" t="str">
        <x:f>IFERROR(INDEX('Material routes'!$M$6:$M$1505,MATCH(U431,'Material routes'!$A$6:$A$1505,0)),"MISSING ID")</x:f>
        <x:v>Partial proposal</x:v>
      </x:c>
      <x:c r="N431" s="4" t="str">
        <x:f>IF(IFERROR(INDEX('Material routes'!$I$6:$I$1005,MATCH(U431,'Material routes'!$A$6:$A$1005,0)),"MISSING ID")=0,"",IFERROR(INDEX('Material routes'!$I$6:$I$1005,MATCH(U431,'Material routes'!$A$6:$A$1005,0)),"MISSING ID"))</x:f>
      </x:c>
      <x:c r="O431" s="4" t="str">
        <x:f>IFERROR(INDEX('Material routes'!$J$6:$J$1505,MATCH(U431,'Material routes'!$A$6:$A$1505,0)),"MISSING ID")</x:f>
        <x:v>Unspecified</x:v>
      </x:c>
      <x:c r="P431" s="4" t="str">
        <x:f>IF(IFERROR(INDEX('Material routes'!$I$6:$I$1005,MATCH(V431,'Material routes'!$A$6:$A$1005,0)),"MISSING ID")=0,"",IFERROR(INDEX('Material routes'!$I$6:$I$1005,MATCH(V431,'Material routes'!$A$6:$A$1005,0)),"MISSING ID"))</x:f>
      </x:c>
      <x:c r="Q431" s="4" t="str">
        <x:f>IFERROR(INDEX('Material routes'!$J$6:$J$1505,MATCH(V431,'Material routes'!$A$6:$A$1505,0)),"MISSING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routes'!$D$6:$D$1505,MATCH(U431,'Material routes'!$A$6:$A$1505,0)),"MISSING ID")</x:f>
        <x:v>proposal.t1.faunal_carrier</x:v>
      </x:c>
      <x:c r="T431" s="4" t="str">
        <x:f>IFERROR(INDEX('Material routes'!$D$6:$D$1505,MATCH(V431,'Material routes'!$A$6:$A$1505,0)),"MISSING ID")</x:f>
        <x:v>proposal.corrosion.converter</x:v>
      </x:c>
      <x:c r="U431" s="4" t="str">
        <x:v>design.review.proposal_corrosion_converter.in.2</x:v>
      </x:c>
      <x:c r="V431" s="4" t="str">
        <x:v>design.review.proposal_corrosion_converter.out</x:v>
      </x:c>
    </x:row>
    <x:row r="432" ht="115" customHeight="1">
      <x:c r="A432" s="4" t="str">
        <x:f>IFERROR(INDEX('Material routes'!$E$6:$E$1505,MATCH(U432,'Material routes'!$A$6:$A$1505,0)),"MISSING ID")</x:f>
        <x:v>Prepared flexible faunal binder</x:v>
      </x:c>
      <x:c r="B432" s="4" t="str">
        <x:f>IFERROR(INDEX('Material routes'!$F$6:$F$1505,MATCH(U432,'Material routes'!$A$6:$A$1505,0)),"MISSING ID")</x:f>
        <x:v>T1</x:v>
      </x:c>
      <x:c r="C432" s="4" t="str">
        <x:f>IFERROR(INDEX('Material routes'!$H$6:$H$1505,MATCH(U432,'Material routes'!$A$6:$A$1505,0)),"MISSING ID")</x:f>
        <x:v>Chemical material</x:v>
      </x:c>
      <x:c r="D432" s="4" t="str">
        <x:f>IFERROR(INDEX('Material routes'!$G$6:$G$1505,MATCH(U432,'Material routes'!$A$6:$A$1505,0)),"MISSING ID")</x:f>
        <x:v>Processing agents</x:v>
      </x:c>
      <x:c r="E432" s="4" t="str">
        <x:f>IFERROR(INDEX('Material routes'!$C$6:$C$1505,MATCH(U432,'Material routes'!$A$6:$A$1505,0)),"MISSING ID")</x:f>
        <x:v>Ingredient candidate</x:v>
      </x:c>
      <x:c r="F432" s="4" t="str">
        <x:f>IFERROR(INDEX('Material routes'!$E$6:$E$1505,MATCH(V432,'Material routes'!$A$6:$A$1505,0)),"MISSING ID")</x:f>
        <x:v>Corrosion-inhibiting finish</x:v>
      </x:c>
      <x:c r="G432" s="4" t="str">
        <x:f>IFERROR(INDEX('Material routes'!$F$6:$F$1505,MATCH(V432,'Material routes'!$A$6:$A$1505,0)),"MISSING ID")</x:f>
        <x:v>T2</x:v>
      </x:c>
      <x:c r="H432" s="4" t="str">
        <x:f>IFERROR(INDEX('Material routes'!$H$6:$H$1505,MATCH(V432,'Material routes'!$A$6:$A$1505,0)),"MISSING ID")</x:f>
        <x:v>Chemical material</x:v>
      </x:c>
      <x:c r="I432" s="4" t="str">
        <x:f>IFERROR(INDEX('Material routes'!$G$6:$G$1505,MATCH(V432,'Material routes'!$A$6:$A$1505,0)),"MISSING ID")</x:f>
        <x:v>Processing agents</x:v>
      </x:c>
      <x:c r="J432" s="4" t="str">
        <x:f>IFERROR(INDEX('Material routes'!$B$6:$B$1505,MATCH(U432,'Material routes'!$A$6:$A$1505,0)),"MISSING ID")</x:f>
        <x:v>design.review.proposal_corrosion_inhibitor</x:v>
      </x:c>
      <x:c r="K432" s="4" t="str">
        <x:f>IFERROR(INDEX('Crafting recipes'!$C$6:$C$1005,MATCH(J432,'Crafting recipes'!$A$6:$A$1005,0)),"MISSING ID")</x:f>
        <x:v>Material refinement</x:v>
      </x:c>
      <x:c r="L432" s="4" t="str">
        <x:f>IFERROR(INDEX('Material routes'!$K$6:$K$1505,MATCH(U432,'Material routes'!$A$6:$A$1505,0)),"MISSING ID")</x:f>
        <x:v>Proposal</x:v>
      </x:c>
      <x:c r="M432" s="4" t="str">
        <x:f>IFERROR(INDEX('Material routes'!$M$6:$M$1505,MATCH(U432,'Material routes'!$A$6:$A$1505,0)),"MISSING ID")</x:f>
        <x:v>Partial proposal</x:v>
      </x:c>
      <x:c r="N432" s="4" t="str">
        <x:f>IF(IFERROR(INDEX('Material routes'!$I$6:$I$1005,MATCH(U432,'Material routes'!$A$6:$A$1005,0)),"MISSING ID")=0,"",IFERROR(INDEX('Material routes'!$I$6:$I$1005,MATCH(U432,'Material routes'!$A$6:$A$1005,0)),"MISSING ID"))</x:f>
      </x:c>
      <x:c r="O432" s="4" t="str">
        <x:f>IFERROR(INDEX('Material routes'!$J$6:$J$1505,MATCH(U432,'Material routes'!$A$6:$A$1505,0)),"MISSING ID")</x:f>
        <x:v>Unspecified</x:v>
      </x:c>
      <x:c r="P432" s="4" t="str">
        <x:f>IF(IFERROR(INDEX('Material routes'!$I$6:$I$1005,MATCH(V432,'Material routes'!$A$6:$A$1005,0)),"MISSING ID")=0,"",IFERROR(INDEX('Material routes'!$I$6:$I$1005,MATCH(V432,'Material routes'!$A$6:$A$1005,0)),"MISSING ID"))</x:f>
      </x:c>
      <x:c r="Q432" s="4" t="str">
        <x:f>IFERROR(INDEX('Material routes'!$J$6:$J$1505,MATCH(V432,'Material routes'!$A$6:$A$1505,0)),"MISSING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routes'!$D$6:$D$1505,MATCH(U432,'Material routes'!$A$6:$A$1505,0)),"MISSING ID")</x:f>
        <x:v>proposal.branch.flex_binder</x:v>
      </x:c>
      <x:c r="T432" s="4" t="str">
        <x:f>IFERROR(INDEX('Material routes'!$D$6:$D$1505,MATCH(V432,'Material routes'!$A$6:$A$1505,0)),"MISSING ID")</x:f>
        <x:v>proposal.corrosion.inhibitor</x:v>
      </x:c>
      <x:c r="U432" s="4" t="str">
        <x:v>design.review.proposal_corrosion_inhibitor.in.1</x:v>
      </x:c>
      <x:c r="V432" s="4" t="str">
        <x:v>design.review.proposal_corrosion_inhibitor.out</x:v>
      </x:c>
    </x:row>
    <x:row r="433" ht="115" customHeight="1">
      <x:c r="A433" s="4" t="str">
        <x:f>IFERROR(INDEX('Material routes'!$E$6:$E$1505,MATCH(U433,'Material routes'!$A$6:$A$1505,0)),"MISSING ID")</x:f>
        <x:v>Selected faunal carrier fraction</x:v>
      </x:c>
      <x:c r="B433" s="4" t="str">
        <x:f>IFERROR(INDEX('Material routes'!$F$6:$F$1505,MATCH(U433,'Material routes'!$A$6:$A$1505,0)),"MISSING ID")</x:f>
        <x:v>T1</x:v>
      </x:c>
      <x:c r="C433" s="4" t="str">
        <x:f>IFERROR(INDEX('Material routes'!$H$6:$H$1505,MATCH(U433,'Material routes'!$A$6:$A$1505,0)),"MISSING ID")</x:f>
        <x:v>Chemical material</x:v>
      </x:c>
      <x:c r="D433" s="4" t="str">
        <x:f>IFERROR(INDEX('Material routes'!$G$6:$G$1505,MATCH(U433,'Material routes'!$A$6:$A$1505,0)),"MISSING ID")</x:f>
        <x:v>Processing agents</x:v>
      </x:c>
      <x:c r="E433" s="4" t="str">
        <x:f>IFERROR(INDEX('Material routes'!$C$6:$C$1505,MATCH(U433,'Material routes'!$A$6:$A$1505,0)),"MISSING ID")</x:f>
        <x:v>Ingredient candidate</x:v>
      </x:c>
      <x:c r="F433" s="4" t="str">
        <x:f>IFERROR(INDEX('Material routes'!$E$6:$E$1505,MATCH(V433,'Material routes'!$A$6:$A$1505,0)),"MISSING ID")</x:f>
        <x:v>Corrosion-inhibiting finish</x:v>
      </x:c>
      <x:c r="G433" s="4" t="str">
        <x:f>IFERROR(INDEX('Material routes'!$F$6:$F$1505,MATCH(V433,'Material routes'!$A$6:$A$1505,0)),"MISSING ID")</x:f>
        <x:v>T2</x:v>
      </x:c>
      <x:c r="H433" s="4" t="str">
        <x:f>IFERROR(INDEX('Material routes'!$H$6:$H$1505,MATCH(V433,'Material routes'!$A$6:$A$1505,0)),"MISSING ID")</x:f>
        <x:v>Chemical material</x:v>
      </x:c>
      <x:c r="I433" s="4" t="str">
        <x:f>IFERROR(INDEX('Material routes'!$G$6:$G$1505,MATCH(V433,'Material routes'!$A$6:$A$1505,0)),"MISSING ID")</x:f>
        <x:v>Processing agents</x:v>
      </x:c>
      <x:c r="J433" s="4" t="str">
        <x:f>IFERROR(INDEX('Material routes'!$B$6:$B$1505,MATCH(U433,'Material routes'!$A$6:$A$1505,0)),"MISSING ID")</x:f>
        <x:v>design.review.proposal_corrosion_inhibitor</x:v>
      </x:c>
      <x:c r="K433" s="4" t="str">
        <x:f>IFERROR(INDEX('Crafting recipes'!$C$6:$C$1005,MATCH(J433,'Crafting recipes'!$A$6:$A$1005,0)),"MISSING ID")</x:f>
        <x:v>Material refinement</x:v>
      </x:c>
      <x:c r="L433" s="4" t="str">
        <x:f>IFERROR(INDEX('Material routes'!$K$6:$K$1505,MATCH(U433,'Material routes'!$A$6:$A$1505,0)),"MISSING ID")</x:f>
        <x:v>Proposal</x:v>
      </x:c>
      <x:c r="M433" s="4" t="str">
        <x:f>IFERROR(INDEX('Material routes'!$M$6:$M$1505,MATCH(U433,'Material routes'!$A$6:$A$1505,0)),"MISSING ID")</x:f>
        <x:v>Partial proposal</x:v>
      </x:c>
      <x:c r="N433" s="4" t="str">
        <x:f>IF(IFERROR(INDEX('Material routes'!$I$6:$I$1005,MATCH(U433,'Material routes'!$A$6:$A$1005,0)),"MISSING ID")=0,"",IFERROR(INDEX('Material routes'!$I$6:$I$1005,MATCH(U433,'Material routes'!$A$6:$A$1005,0)),"MISSING ID"))</x:f>
      </x:c>
      <x:c r="O433" s="4" t="str">
        <x:f>IFERROR(INDEX('Material routes'!$J$6:$J$1505,MATCH(U433,'Material routes'!$A$6:$A$1505,0)),"MISSING ID")</x:f>
        <x:v>Unspecified</x:v>
      </x:c>
      <x:c r="P433" s="4" t="str">
        <x:f>IF(IFERROR(INDEX('Material routes'!$I$6:$I$1005,MATCH(V433,'Material routes'!$A$6:$A$1005,0)),"MISSING ID")=0,"",IFERROR(INDEX('Material routes'!$I$6:$I$1005,MATCH(V433,'Material routes'!$A$6:$A$1005,0)),"MISSING ID"))</x:f>
      </x:c>
      <x:c r="Q433" s="4" t="str">
        <x:f>IFERROR(INDEX('Material routes'!$J$6:$J$1505,MATCH(V433,'Material routes'!$A$6:$A$1505,0)),"MISSING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routes'!$D$6:$D$1505,MATCH(U433,'Material routes'!$A$6:$A$1505,0)),"MISSING ID")</x:f>
        <x:v>proposal.t1.faunal_carrier</x:v>
      </x:c>
      <x:c r="T433" s="4" t="str">
        <x:f>IFERROR(INDEX('Material routes'!$D$6:$D$1505,MATCH(V433,'Material routes'!$A$6:$A$1505,0)),"MISSING ID")</x:f>
        <x:v>proposal.corrosion.inhibitor</x:v>
      </x:c>
      <x:c r="U433" s="4" t="str">
        <x:v>design.review.proposal_corrosion_inhibitor.in.2</x:v>
      </x:c>
      <x:c r="V433" s="4" t="str">
        <x:v>design.review.proposal_corrosion_inhibitor.out</x:v>
      </x:c>
    </x:row>
    <x:row r="434" ht="115" customHeight="1">
      <x:c r="A434" s="4" t="str">
        <x:f>IFERROR(INDEX('Material routes'!$E$6:$E$1505,MATCH(U434,'Material routes'!$A$6:$A$1505,0)),"MISSING ID")</x:f>
        <x:v>Graded mineral filler</x:v>
      </x:c>
      <x:c r="B434" s="4" t="str">
        <x:f>IFERROR(INDEX('Material routes'!$F$6:$F$1505,MATCH(U434,'Material routes'!$A$6:$A$1505,0)),"MISSING ID")</x:f>
        <x:v>T1</x:v>
      </x:c>
      <x:c r="C434" s="4" t="str">
        <x:f>IFERROR(INDEX('Material routes'!$H$6:$H$1505,MATCH(U434,'Material routes'!$A$6:$A$1505,0)),"MISSING ID")</x:f>
        <x:v>Processed material</x:v>
      </x:c>
      <x:c r="D434" s="4" t="str">
        <x:f>IFERROR(INDEX('Material routes'!$G$6:$G$1505,MATCH(U434,'Material routes'!$A$6:$A$1505,0)),"MISSING ID")</x:f>
        <x:v>Manufactured stock</x:v>
      </x:c>
      <x:c r="E434" s="4" t="str">
        <x:f>IFERROR(INDEX('Material routes'!$C$6:$C$1505,MATCH(U434,'Material routes'!$A$6:$A$1505,0)),"MISSING ID")</x:f>
        <x:v>Ingredient candidate</x:v>
      </x:c>
      <x:c r="F434" s="4" t="str">
        <x:f>IFERROR(INDEX('Material routes'!$E$6:$E$1505,MATCH(V434,'Material routes'!$A$6:$A$1505,0)),"MISSING ID")</x:f>
        <x:v>Corrosion-inhibiting finish</x:v>
      </x:c>
      <x:c r="G434" s="4" t="str">
        <x:f>IFERROR(INDEX('Material routes'!$F$6:$F$1505,MATCH(V434,'Material routes'!$A$6:$A$1505,0)),"MISSING ID")</x:f>
        <x:v>T2</x:v>
      </x:c>
      <x:c r="H434" s="4" t="str">
        <x:f>IFERROR(INDEX('Material routes'!$H$6:$H$1505,MATCH(V434,'Material routes'!$A$6:$A$1505,0)),"MISSING ID")</x:f>
        <x:v>Chemical material</x:v>
      </x:c>
      <x:c r="I434" s="4" t="str">
        <x:f>IFERROR(INDEX('Material routes'!$G$6:$G$1505,MATCH(V434,'Material routes'!$A$6:$A$1505,0)),"MISSING ID")</x:f>
        <x:v>Processing agents</x:v>
      </x:c>
      <x:c r="J434" s="4" t="str">
        <x:f>IFERROR(INDEX('Material routes'!$B$6:$B$1505,MATCH(U434,'Material routes'!$A$6:$A$1505,0)),"MISSING ID")</x:f>
        <x:v>design.review.proposal_corrosion_inhibitor</x:v>
      </x:c>
      <x:c r="K434" s="4" t="str">
        <x:f>IFERROR(INDEX('Crafting recipes'!$C$6:$C$1005,MATCH(J434,'Crafting recipes'!$A$6:$A$1005,0)),"MISSING ID")</x:f>
        <x:v>Material refinement</x:v>
      </x:c>
      <x:c r="L434" s="4" t="str">
        <x:f>IFERROR(INDEX('Material routes'!$K$6:$K$1505,MATCH(U434,'Material routes'!$A$6:$A$1505,0)),"MISSING ID")</x:f>
        <x:v>Proposal</x:v>
      </x:c>
      <x:c r="M434" s="4" t="str">
        <x:f>IFERROR(INDEX('Material routes'!$M$6:$M$1505,MATCH(U434,'Material routes'!$A$6:$A$1505,0)),"MISSING ID")</x:f>
        <x:v>Partial proposal</x:v>
      </x:c>
      <x:c r="N434" s="4" t="str">
        <x:f>IF(IFERROR(INDEX('Material routes'!$I$6:$I$1005,MATCH(U434,'Material routes'!$A$6:$A$1005,0)),"MISSING ID")=0,"",IFERROR(INDEX('Material routes'!$I$6:$I$1005,MATCH(U434,'Material routes'!$A$6:$A$1005,0)),"MISSING ID"))</x:f>
      </x:c>
      <x:c r="O434" s="4" t="str">
        <x:f>IFERROR(INDEX('Material routes'!$J$6:$J$1505,MATCH(U434,'Material routes'!$A$6:$A$1505,0)),"MISSING ID")</x:f>
        <x:v>Unspecified</x:v>
      </x:c>
      <x:c r="P434" s="4" t="str">
        <x:f>IF(IFERROR(INDEX('Material routes'!$I$6:$I$1005,MATCH(V434,'Material routes'!$A$6:$A$1005,0)),"MISSING ID")=0,"",IFERROR(INDEX('Material routes'!$I$6:$I$1005,MATCH(V434,'Material routes'!$A$6:$A$1005,0)),"MISSING ID"))</x:f>
      </x:c>
      <x:c r="Q434" s="4" t="str">
        <x:f>IFERROR(INDEX('Material routes'!$J$6:$J$1505,MATCH(V434,'Material routes'!$A$6:$A$1505,0)),"MISSING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routes'!$D$6:$D$1505,MATCH(U434,'Material routes'!$A$6:$A$1505,0)),"MISSING ID")</x:f>
        <x:v>proposal.t1.mineral_filler</x:v>
      </x:c>
      <x:c r="T434" s="4" t="str">
        <x:f>IFERROR(INDEX('Material routes'!$D$6:$D$1505,MATCH(V434,'Material routes'!$A$6:$A$1505,0)),"MISSING ID")</x:f>
        <x:v>proposal.corrosion.inhibitor</x:v>
      </x:c>
      <x:c r="U434" s="4" t="str">
        <x:v>design.review.proposal_corrosion_inhibitor.in.3</x:v>
      </x:c>
      <x:c r="V434" s="4" t="str">
        <x:v>design.review.proposal_corrosion_inhibitor.out</x:v>
      </x:c>
    </x:row>
    <x:row r="435" ht="115" customHeight="1">
      <x:c r="A435" s="4" t="str">
        <x:f>IFERROR(INDEX('Material routes'!$E$6:$E$1505,MATCH(U435,'Material routes'!$A$6:$A$1505,0)),"MISSING ID")</x:f>
        <x:v>Faunal chemical material (unspecified)</x:v>
      </x:c>
      <x:c r="B435" s="4" t="str">
        <x:f>IFERROR(INDEX('Material routes'!$F$6:$F$1505,MATCH(U435,'Material routes'!$A$6:$A$1505,0)),"MISSING ID")</x:f>
        <x:v>T0</x:v>
      </x:c>
      <x:c r="C435" s="4" t="str">
        <x:f>IFERROR(INDEX('Material routes'!$H$6:$H$1505,MATCH(U435,'Material routes'!$A$6:$A$1505,0)),"MISSING ID")</x:f>
        <x:v>Chemical material</x:v>
      </x:c>
      <x:c r="D435" s="4" t="str">
        <x:f>IFERROR(INDEX('Material routes'!$G$6:$G$1505,MATCH(U435,'Material routes'!$A$6:$A$1505,0)),"MISSING ID")</x:f>
        <x:v>Biological resources</x:v>
      </x:c>
      <x:c r="E435" s="4" t="str">
        <x:f>IFERROR(INDEX('Material routes'!$C$6:$C$1505,MATCH(U435,'Material routes'!$A$6:$A$1505,0)),"MISSING ID")</x:f>
        <x:v>Ingredient candidate</x:v>
      </x:c>
      <x:c r="F435" s="4" t="str">
        <x:f>IFERROR(INDEX('Material routes'!$E$6:$E$1505,MATCH(V435,'Material routes'!$A$6:$A$1505,0)),"MISSING ID")</x:f>
        <x:v>Selected oxide-reactive faunal fraction</x:v>
      </x:c>
      <x:c r="G435" s="4" t="str">
        <x:f>IFERROR(INDEX('Material routes'!$F$6:$F$1505,MATCH(V435,'Material routes'!$A$6:$A$1505,0)),"MISSING ID")</x:f>
        <x:v>T1</x:v>
      </x:c>
      <x:c r="H435" s="4" t="str">
        <x:f>IFERROR(INDEX('Material routes'!$H$6:$H$1505,MATCH(V435,'Material routes'!$A$6:$A$1505,0)),"MISSING ID")</x:f>
        <x:v>Chemical material</x:v>
      </x:c>
      <x:c r="I435" s="4" t="str">
        <x:f>IFERROR(INDEX('Material routes'!$G$6:$G$1505,MATCH(V435,'Material routes'!$A$6:$A$1505,0)),"MISSING ID")</x:f>
        <x:v>Processing agents</x:v>
      </x:c>
      <x:c r="J435" s="4" t="str">
        <x:f>IFERROR(INDEX('Material routes'!$B$6:$B$1505,MATCH(U435,'Material routes'!$A$6:$A$1505,0)),"MISSING ID")</x:f>
        <x:v>design.review.proposal_review_oxide_reactive_fraction</x:v>
      </x:c>
      <x:c r="K435" s="4" t="str">
        <x:f>IFERROR(INDEX('Crafting recipes'!$C$6:$C$1005,MATCH(J435,'Crafting recipes'!$A$6:$A$1005,0)),"MISSING ID")</x:f>
        <x:v>Material refinement</x:v>
      </x:c>
      <x:c r="L435" s="4" t="str">
        <x:f>IFERROR(INDEX('Material routes'!$K$6:$K$1505,MATCH(U435,'Material routes'!$A$6:$A$1505,0)),"MISSING ID")</x:f>
        <x:v>Proposal</x:v>
      </x:c>
      <x:c r="M435" s="4" t="str">
        <x:f>IFERROR(INDEX('Material routes'!$M$6:$M$1505,MATCH(U435,'Material routes'!$A$6:$A$1505,0)),"MISSING ID")</x:f>
        <x:v>Partial proposal</x:v>
      </x:c>
      <x:c r="N435" s="4" t="str">
        <x:f>IF(IFERROR(INDEX('Material routes'!$I$6:$I$1005,MATCH(U435,'Material routes'!$A$6:$A$1005,0)),"MISSING ID")=0,"",IFERROR(INDEX('Material routes'!$I$6:$I$1005,MATCH(U435,'Material routes'!$A$6:$A$1005,0)),"MISSING ID"))</x:f>
      </x:c>
      <x:c r="O435" s="4" t="str">
        <x:f>IFERROR(INDEX('Material routes'!$J$6:$J$1505,MATCH(U435,'Material routes'!$A$6:$A$1505,0)),"MISSING ID")</x:f>
        <x:v>Unspecified</x:v>
      </x:c>
      <x:c r="P435" s="4" t="str">
        <x:f>IF(IFERROR(INDEX('Material routes'!$I$6:$I$1005,MATCH(V435,'Material routes'!$A$6:$A$1005,0)),"MISSING ID")=0,"",IFERROR(INDEX('Material routes'!$I$6:$I$1005,MATCH(V435,'Material routes'!$A$6:$A$1005,0)),"MISSING ID"))</x:f>
      </x:c>
      <x:c r="Q435" s="4" t="str">
        <x:f>IFERROR(INDEX('Material routes'!$J$6:$J$1505,MATCH(V435,'Material routes'!$A$6:$A$1505,0)),"MISSING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routes'!$D$6:$D$1505,MATCH(U435,'Material routes'!$A$6:$A$1505,0)),"MISSING ID")</x:f>
        <x:v>proposal.bio.chemical_material</x:v>
      </x:c>
      <x:c r="T435" s="4" t="str">
        <x:f>IFERROR(INDEX('Material routes'!$D$6:$D$1505,MATCH(V435,'Material routes'!$A$6:$A$1505,0)),"MISSING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routes'!$E$6:$E$1505,MATCH(U436,'Material routes'!$A$6:$A$1505,0)),"MISSING ID")</x:f>
        <x:v>Dry mineral salts</x:v>
      </x:c>
      <x:c r="B436" s="4" t="str">
        <x:f>IFERROR(INDEX('Material routes'!$F$6:$F$1505,MATCH(U436,'Material routes'!$A$6:$A$1505,0)),"MISSING ID")</x:f>
        <x:v>T0</x:v>
      </x:c>
      <x:c r="C436" s="4" t="str">
        <x:f>IFERROR(INDEX('Material routes'!$H$6:$H$1505,MATCH(U436,'Material routes'!$A$6:$A$1505,0)),"MISSING ID")</x:f>
        <x:v>Raw material</x:v>
      </x:c>
      <x:c r="D436" s="4" t="str">
        <x:f>IFERROR(INDEX('Material routes'!$G$6:$G$1505,MATCH(U436,'Material routes'!$A$6:$A$1505,0)),"MISSING ID")</x:f>
        <x:v>Mineral resources</x:v>
      </x:c>
      <x:c r="E436" s="4" t="str">
        <x:f>IFERROR(INDEX('Material routes'!$C$6:$C$1505,MATCH(U436,'Material routes'!$A$6:$A$1505,0)),"MISSING ID")</x:f>
        <x:v>Ingredient candidate</x:v>
      </x:c>
      <x:c r="F436" s="4" t="str">
        <x:f>IFERROR(INDEX('Material routes'!$E$6:$E$1505,MATCH(V436,'Material routes'!$A$6:$A$1505,0)),"MISSING ID")</x:f>
        <x:v>Selected oxide-reactive faunal fraction</x:v>
      </x:c>
      <x:c r="G436" s="4" t="str">
        <x:f>IFERROR(INDEX('Material routes'!$F$6:$F$1505,MATCH(V436,'Material routes'!$A$6:$A$1505,0)),"MISSING ID")</x:f>
        <x:v>T1</x:v>
      </x:c>
      <x:c r="H436" s="4" t="str">
        <x:f>IFERROR(INDEX('Material routes'!$H$6:$H$1505,MATCH(V436,'Material routes'!$A$6:$A$1505,0)),"MISSING ID")</x:f>
        <x:v>Chemical material</x:v>
      </x:c>
      <x:c r="I436" s="4" t="str">
        <x:f>IFERROR(INDEX('Material routes'!$G$6:$G$1505,MATCH(V436,'Material routes'!$A$6:$A$1505,0)),"MISSING ID")</x:f>
        <x:v>Processing agents</x:v>
      </x:c>
      <x:c r="J436" s="4" t="str">
        <x:f>IFERROR(INDEX('Material routes'!$B$6:$B$1505,MATCH(U436,'Material routes'!$A$6:$A$1505,0)),"MISSING ID")</x:f>
        <x:v>design.review.proposal_review_oxide_reactive_fraction</x:v>
      </x:c>
      <x:c r="K436" s="4" t="str">
        <x:f>IFERROR(INDEX('Crafting recipes'!$C$6:$C$1005,MATCH(J436,'Crafting recipes'!$A$6:$A$1005,0)),"MISSING ID")</x:f>
        <x:v>Material refinement</x:v>
      </x:c>
      <x:c r="L436" s="4" t="str">
        <x:f>IFERROR(INDEX('Material routes'!$K$6:$K$1505,MATCH(U436,'Material routes'!$A$6:$A$1505,0)),"MISSING ID")</x:f>
        <x:v>Proposal</x:v>
      </x:c>
      <x:c r="M436" s="4" t="str">
        <x:f>IFERROR(INDEX('Material routes'!$M$6:$M$1505,MATCH(U436,'Material routes'!$A$6:$A$1505,0)),"MISSING ID")</x:f>
        <x:v>Partial proposal</x:v>
      </x:c>
      <x:c r="N436" s="4" t="str">
        <x:f>IF(IFERROR(INDEX('Material routes'!$I$6:$I$1005,MATCH(U436,'Material routes'!$A$6:$A$1005,0)),"MISSING ID")=0,"",IFERROR(INDEX('Material routes'!$I$6:$I$1005,MATCH(U436,'Material routes'!$A$6:$A$1005,0)),"MISSING ID"))</x:f>
      </x:c>
      <x:c r="O436" s="4" t="str">
        <x:f>IFERROR(INDEX('Material routes'!$J$6:$J$1505,MATCH(U436,'Material routes'!$A$6:$A$1505,0)),"MISSING ID")</x:f>
        <x:v>Unspecified</x:v>
      </x:c>
      <x:c r="P436" s="4" t="str">
        <x:f>IF(IFERROR(INDEX('Material routes'!$I$6:$I$1005,MATCH(V436,'Material routes'!$A$6:$A$1005,0)),"MISSING ID")=0,"",IFERROR(INDEX('Material routes'!$I$6:$I$1005,MATCH(V436,'Material routes'!$A$6:$A$1005,0)),"MISSING ID"))</x:f>
      </x:c>
      <x:c r="Q436" s="4" t="str">
        <x:f>IFERROR(INDEX('Material routes'!$J$6:$J$1505,MATCH(V436,'Material routes'!$A$6:$A$1505,0)),"MISSING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routes'!$D$6:$D$1505,MATCH(U436,'Material routes'!$A$6:$A$1505,0)),"MISSING ID")</x:f>
        <x:v>proposal.natural.salts</x:v>
      </x:c>
      <x:c r="T436" s="4" t="str">
        <x:f>IFERROR(INDEX('Material routes'!$D$6:$D$1505,MATCH(V436,'Material routes'!$A$6:$A$1505,0)),"MISSING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routes'!$E$6:$E$1505,MATCH(U437,'Material routes'!$A$6:$A$1505,0)),"MISSING ID")</x:f>
        <x:v>Mature formation Iron Growth pieces</x:v>
      </x:c>
      <x:c r="B437" s="4" t="str">
        <x:f>IFERROR(INDEX('Material routes'!$F$6:$F$1505,MATCH(U437,'Material routes'!$A$6:$A$1505,0)),"MISSING ID")</x:f>
        <x:v>T0</x:v>
      </x:c>
      <x:c r="C437" s="4" t="str">
        <x:f>IFERROR(INDEX('Material routes'!$H$6:$H$1505,MATCH(U437,'Material routes'!$A$6:$A$1505,0)),"MISSING ID")</x:f>
        <x:v>Raw material</x:v>
      </x:c>
      <x:c r="D437" s="4" t="str">
        <x:f>IFERROR(INDEX('Material routes'!$G$6:$G$1505,MATCH(U437,'Material routes'!$A$6:$A$1505,0)),"MISSING ID")</x:f>
        <x:v>Mineral resources</x:v>
      </x:c>
      <x:c r="E437" s="4" t="str">
        <x:f>IFERROR(INDEX('Material routes'!$C$6:$C$1505,MATCH(U437,'Material routes'!$A$6:$A$1505,0)),"MISSING ID")</x:f>
        <x:v>Ingredient candidate</x:v>
      </x:c>
      <x:c r="F437" s="4" t="str">
        <x:f>IFERROR(INDEX('Material routes'!$E$6:$E$1505,MATCH(V437,'Material routes'!$A$6:$A$1505,0)),"MISSING ID")</x:f>
        <x:v>Assayed Iron Growth feedstock</x:v>
      </x:c>
      <x:c r="G437" s="4" t="str">
        <x:f>IFERROR(INDEX('Material routes'!$F$6:$F$1505,MATCH(V437,'Material routes'!$A$6:$A$1505,0)),"MISSING ID")</x:f>
        <x:v>T1</x:v>
      </x:c>
      <x:c r="H437" s="4" t="str">
        <x:f>IFERROR(INDEX('Material routes'!$H$6:$H$1505,MATCH(V437,'Material routes'!$A$6:$A$1505,0)),"MISSING ID")</x:f>
        <x:v>Processed material</x:v>
      </x:c>
      <x:c r="I437" s="4" t="str">
        <x:f>IFERROR(INDEX('Material routes'!$G$6:$G$1505,MATCH(V437,'Material routes'!$A$6:$A$1505,0)),"MISSING ID")</x:f>
        <x:v>Manufactured stock</x:v>
      </x:c>
      <x:c r="J437" s="4" t="str">
        <x:f>IFERROR(INDEX('Material routes'!$B$6:$B$1505,MATCH(U437,'Material routes'!$A$6:$A$1505,0)),"MISSING ID")</x:f>
        <x:v>design.lore.assayed_growth</x:v>
      </x:c>
      <x:c r="K437" s="4" t="str">
        <x:f>IFERROR(INDEX('Crafting recipes'!$C$6:$C$1005,MATCH(J437,'Crafting recipes'!$A$6:$A$1005,0)),"MISSING ID")</x:f>
        <x:v>Material refinement</x:v>
      </x:c>
      <x:c r="L437" s="4" t="str">
        <x:f>IFERROR(INDEX('Material routes'!$K$6:$K$1505,MATCH(U437,'Material routes'!$A$6:$A$1505,0)),"MISSING ID")</x:f>
        <x:v>Proposal</x:v>
      </x:c>
      <x:c r="M437" s="4" t="str">
        <x:f>IFERROR(INDEX('Material routes'!$M$6:$M$1505,MATCH(U437,'Material routes'!$A$6:$A$1505,0)),"MISSING ID")</x:f>
        <x:v>Partial proposal</x:v>
      </x:c>
      <x:c r="N437" s="4" t="str">
        <x:f>IF(IFERROR(INDEX('Material routes'!$I$6:$I$1005,MATCH(U437,'Material routes'!$A$6:$A$1005,0)),"MISSING ID")=0,"",IFERROR(INDEX('Material routes'!$I$6:$I$1005,MATCH(U437,'Material routes'!$A$6:$A$1005,0)),"MISSING ID"))</x:f>
      </x:c>
      <x:c r="O437" s="4" t="str">
        <x:f>IFERROR(INDEX('Material routes'!$J$6:$J$1505,MATCH(U437,'Material routes'!$A$6:$A$1505,0)),"MISSING ID")</x:f>
        <x:v>Unspecified</x:v>
      </x:c>
      <x:c r="P437" s="4" t="str">
        <x:f>IF(IFERROR(INDEX('Material routes'!$I$6:$I$1005,MATCH(V437,'Material routes'!$A$6:$A$1005,0)),"MISSING ID")=0,"",IFERROR(INDEX('Material routes'!$I$6:$I$1005,MATCH(V437,'Material routes'!$A$6:$A$1005,0)),"MISSING ID"))</x:f>
      </x:c>
      <x:c r="Q437" s="4" t="str">
        <x:f>IFERROR(INDEX('Material routes'!$J$6:$J$1505,MATCH(V437,'Material routes'!$A$6:$A$1505,0)),"MISSING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routes'!$D$6:$D$1505,MATCH(U437,'Material routes'!$A$6:$A$1505,0)),"MISSING ID")</x:f>
        <x:v>proposal.lore.mature_growth</x:v>
      </x:c>
      <x:c r="T437" s="4" t="str">
        <x:f>IFERROR(INDEX('Material routes'!$D$6:$D$1505,MATCH(V437,'Material routes'!$A$6:$A$1505,0)),"MISSING ID")</x:f>
        <x:v>proposal.lore.assayed_growth</x:v>
      </x:c>
      <x:c r="U437" s="4" t="str">
        <x:v>design.lore.assayed_growth.in.1</x:v>
      </x:c>
      <x:c r="V437" s="4" t="str">
        <x:v>design.lore.assayed_growth.out</x:v>
      </x:c>
    </x:row>
    <x:row r="438" ht="115" customHeight="1">
      <x:c r="A438" s="4" t="str">
        <x:f>IFERROR(INDEX('Material routes'!$E$6:$E$1505,MATCH(U438,'Material routes'!$A$6:$A$1505,0)),"MISSING ID")</x:f>
        <x:v>Assayed Iron Growth feedstock</x:v>
      </x:c>
      <x:c r="B438" s="4" t="str">
        <x:f>IFERROR(INDEX('Material routes'!$F$6:$F$1505,MATCH(U438,'Material routes'!$A$6:$A$1505,0)),"MISSING ID")</x:f>
        <x:v>T1</x:v>
      </x:c>
      <x:c r="C438" s="4" t="str">
        <x:f>IFERROR(INDEX('Material routes'!$H$6:$H$1505,MATCH(U438,'Material routes'!$A$6:$A$1505,0)),"MISSING ID")</x:f>
        <x:v>Processed material</x:v>
      </x:c>
      <x:c r="D438" s="4" t="str">
        <x:f>IFERROR(INDEX('Material routes'!$G$6:$G$1505,MATCH(U438,'Material routes'!$A$6:$A$1505,0)),"MISSING ID")</x:f>
        <x:v>Manufactured stock</x:v>
      </x:c>
      <x:c r="E438" s="4" t="str">
        <x:f>IFERROR(INDEX('Material routes'!$C$6:$C$1505,MATCH(U438,'Material routes'!$A$6:$A$1505,0)),"MISSING ID")</x:f>
        <x:v>Ingredient candidate</x:v>
      </x:c>
      <x:c r="F438" s="4" t="str">
        <x:f>IFERROR(INDEX('Material routes'!$E$6:$E$1505,MATCH(V438,'Material routes'!$A$6:$A$1505,0)),"MISSING ID")</x:f>
        <x:v>Canister-grade Growth alloy stock</x:v>
      </x:c>
      <x:c r="G438" s="4" t="str">
        <x:f>IFERROR(INDEX('Material routes'!$F$6:$F$1505,MATCH(V438,'Material routes'!$A$6:$A$1505,0)),"MISSING ID")</x:f>
        <x:v>T2</x:v>
      </x:c>
      <x:c r="H438" s="4" t="str">
        <x:f>IFERROR(INDEX('Material routes'!$H$6:$H$1505,MATCH(V438,'Material routes'!$A$6:$A$1505,0)),"MISSING ID")</x:f>
        <x:v>Processed material</x:v>
      </x:c>
      <x:c r="I438" s="4" t="str">
        <x:f>IFERROR(INDEX('Material routes'!$G$6:$G$1505,MATCH(V438,'Material routes'!$A$6:$A$1505,0)),"MISSING ID")</x:f>
        <x:v>Manufactured stock</x:v>
      </x:c>
      <x:c r="J438" s="4" t="str">
        <x:f>IFERROR(INDEX('Material routes'!$B$6:$B$1505,MATCH(U438,'Material routes'!$A$6:$A$1505,0)),"MISSING ID")</x:f>
        <x:v>design.lore.growth_alloy</x:v>
      </x:c>
      <x:c r="K438" s="4" t="str">
        <x:f>IFERROR(INDEX('Crafting recipes'!$C$6:$C$1005,MATCH(J438,'Crafting recipes'!$A$6:$A$1005,0)),"MISSING ID")</x:f>
        <x:v>Material refinement</x:v>
      </x:c>
      <x:c r="L438" s="4" t="str">
        <x:f>IFERROR(INDEX('Material routes'!$K$6:$K$1505,MATCH(U438,'Material routes'!$A$6:$A$1505,0)),"MISSING ID")</x:f>
        <x:v>Proposal</x:v>
      </x:c>
      <x:c r="M438" s="4" t="str">
        <x:f>IFERROR(INDEX('Material routes'!$M$6:$M$1505,MATCH(U438,'Material routes'!$A$6:$A$1505,0)),"MISSING ID")</x:f>
        <x:v>Partial proposal</x:v>
      </x:c>
      <x:c r="N438" s="4" t="str">
        <x:f>IF(IFERROR(INDEX('Material routes'!$I$6:$I$1005,MATCH(U438,'Material routes'!$A$6:$A$1005,0)),"MISSING ID")=0,"",IFERROR(INDEX('Material routes'!$I$6:$I$1005,MATCH(U438,'Material routes'!$A$6:$A$1005,0)),"MISSING ID"))</x:f>
      </x:c>
      <x:c r="O438" s="4" t="str">
        <x:f>IFERROR(INDEX('Material routes'!$J$6:$J$1505,MATCH(U438,'Material routes'!$A$6:$A$1505,0)),"MISSING ID")</x:f>
        <x:v>Unspecified</x:v>
      </x:c>
      <x:c r="P438" s="4" t="str">
        <x:f>IF(IFERROR(INDEX('Material routes'!$I$6:$I$1005,MATCH(V438,'Material routes'!$A$6:$A$1005,0)),"MISSING ID")=0,"",IFERROR(INDEX('Material routes'!$I$6:$I$1005,MATCH(V438,'Material routes'!$A$6:$A$1005,0)),"MISSING ID"))</x:f>
      </x:c>
      <x:c r="Q438" s="4" t="str">
        <x:f>IFERROR(INDEX('Material routes'!$J$6:$J$1505,MATCH(V438,'Material routes'!$A$6:$A$1505,0)),"MISSING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routes'!$D$6:$D$1505,MATCH(U438,'Material routes'!$A$6:$A$1505,0)),"MISSING ID")</x:f>
        <x:v>proposal.lore.assayed_growth</x:v>
      </x:c>
      <x:c r="T438" s="4" t="str">
        <x:f>IFERROR(INDEX('Material routes'!$D$6:$D$1505,MATCH(V438,'Material routes'!$A$6:$A$1505,0)),"MISSING ID")</x:f>
        <x:v>proposal.lore.growth_alloy</x:v>
      </x:c>
      <x:c r="U438" s="4" t="str">
        <x:v>design.lore.growth_alloy.in.1</x:v>
      </x:c>
      <x:c r="V438" s="4" t="str">
        <x:v>design.lore.growth_alloy.out</x:v>
      </x:c>
    </x:row>
    <x:row r="439" ht="115" customHeight="1">
      <x:c r="A439" s="4" t="str">
        <x:f>IFERROR(INDEX('Material routes'!$E$6:$E$1505,MATCH(U439,'Material routes'!$A$6:$A$1505,0)),"MISSING ID")</x:f>
        <x:v>Prepared metallurgical flux</x:v>
      </x:c>
      <x:c r="B439" s="4" t="str">
        <x:f>IFERROR(INDEX('Material routes'!$F$6:$F$1505,MATCH(U439,'Material routes'!$A$6:$A$1505,0)),"MISSING ID")</x:f>
        <x:v>T1</x:v>
      </x:c>
      <x:c r="C439" s="4" t="str">
        <x:f>IFERROR(INDEX('Material routes'!$H$6:$H$1505,MATCH(U439,'Material routes'!$A$6:$A$1505,0)),"MISSING ID")</x:f>
        <x:v>Processed material</x:v>
      </x:c>
      <x:c r="D439" s="4" t="str">
        <x:f>IFERROR(INDEX('Material routes'!$G$6:$G$1505,MATCH(U439,'Material routes'!$A$6:$A$1505,0)),"MISSING ID")</x:f>
        <x:v>Processing agents</x:v>
      </x:c>
      <x:c r="E439" s="4" t="str">
        <x:f>IFERROR(INDEX('Material routes'!$C$6:$C$1505,MATCH(U439,'Material routes'!$A$6:$A$1505,0)),"MISSING ID")</x:f>
        <x:v>Ingredient candidate</x:v>
      </x:c>
      <x:c r="F439" s="4" t="str">
        <x:f>IFERROR(INDEX('Material routes'!$E$6:$E$1505,MATCH(V439,'Material routes'!$A$6:$A$1505,0)),"MISSING ID")</x:f>
        <x:v>Canister-grade Growth alloy stock</x:v>
      </x:c>
      <x:c r="G439" s="4" t="str">
        <x:f>IFERROR(INDEX('Material routes'!$F$6:$F$1505,MATCH(V439,'Material routes'!$A$6:$A$1505,0)),"MISSING ID")</x:f>
        <x:v>T2</x:v>
      </x:c>
      <x:c r="H439" s="4" t="str">
        <x:f>IFERROR(INDEX('Material routes'!$H$6:$H$1505,MATCH(V439,'Material routes'!$A$6:$A$1505,0)),"MISSING ID")</x:f>
        <x:v>Processed material</x:v>
      </x:c>
      <x:c r="I439" s="4" t="str">
        <x:f>IFERROR(INDEX('Material routes'!$G$6:$G$1505,MATCH(V439,'Material routes'!$A$6:$A$1505,0)),"MISSING ID")</x:f>
        <x:v>Manufactured stock</x:v>
      </x:c>
      <x:c r="J439" s="4" t="str">
        <x:f>IFERROR(INDEX('Material routes'!$B$6:$B$1505,MATCH(U439,'Material routes'!$A$6:$A$1505,0)),"MISSING ID")</x:f>
        <x:v>design.lore.growth_alloy</x:v>
      </x:c>
      <x:c r="K439" s="4" t="str">
        <x:f>IFERROR(INDEX('Crafting recipes'!$C$6:$C$1005,MATCH(J439,'Crafting recipes'!$A$6:$A$1005,0)),"MISSING ID")</x:f>
        <x:v>Material refinement</x:v>
      </x:c>
      <x:c r="L439" s="4" t="str">
        <x:f>IFERROR(INDEX('Material routes'!$K$6:$K$1505,MATCH(U439,'Material routes'!$A$6:$A$1505,0)),"MISSING ID")</x:f>
        <x:v>Proposal</x:v>
      </x:c>
      <x:c r="M439" s="4" t="str">
        <x:f>IFERROR(INDEX('Material routes'!$M$6:$M$1505,MATCH(U439,'Material routes'!$A$6:$A$1505,0)),"MISSING ID")</x:f>
        <x:v>Partial proposal</x:v>
      </x:c>
      <x:c r="N439" s="4" t="str">
        <x:f>IF(IFERROR(INDEX('Material routes'!$I$6:$I$1005,MATCH(U439,'Material routes'!$A$6:$A$1005,0)),"MISSING ID")=0,"",IFERROR(INDEX('Material routes'!$I$6:$I$1005,MATCH(U439,'Material routes'!$A$6:$A$1005,0)),"MISSING ID"))</x:f>
      </x:c>
      <x:c r="O439" s="4" t="str">
        <x:f>IFERROR(INDEX('Material routes'!$J$6:$J$1505,MATCH(U439,'Material routes'!$A$6:$A$1505,0)),"MISSING ID")</x:f>
        <x:v>Unspecified</x:v>
      </x:c>
      <x:c r="P439" s="4" t="str">
        <x:f>IF(IFERROR(INDEX('Material routes'!$I$6:$I$1005,MATCH(V439,'Material routes'!$A$6:$A$1005,0)),"MISSING ID")=0,"",IFERROR(INDEX('Material routes'!$I$6:$I$1005,MATCH(V439,'Material routes'!$A$6:$A$1005,0)),"MISSING ID"))</x:f>
      </x:c>
      <x:c r="Q439" s="4" t="str">
        <x:f>IFERROR(INDEX('Material routes'!$J$6:$J$1505,MATCH(V439,'Material routes'!$A$6:$A$1505,0)),"MISSING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routes'!$D$6:$D$1505,MATCH(U439,'Material routes'!$A$6:$A$1505,0)),"MISSING ID")</x:f>
        <x:v>proposal.branch.flux</x:v>
      </x:c>
      <x:c r="T439" s="4" t="str">
        <x:f>IFERROR(INDEX('Material routes'!$D$6:$D$1505,MATCH(V439,'Material routes'!$A$6:$A$1505,0)),"MISSING ID")</x:f>
        <x:v>proposal.lore.growth_alloy</x:v>
      </x:c>
      <x:c r="U439" s="4" t="str">
        <x:v>design.lore.growth_alloy.in.2</x:v>
      </x:c>
      <x:c r="V439" s="4" t="str">
        <x:v>design.lore.growth_alloy.out</x:v>
      </x:c>
    </x:row>
    <x:row r="440" ht="115" customHeight="1">
      <x:c r="A440" s="4" t="str">
        <x:f>IFERROR(INDEX('Material routes'!$E$6:$E$1505,MATCH(U440,'Material routes'!$A$6:$A$1505,0)),"MISSING ID")</x:f>
        <x:v>Manganese-bearing alloy feed</x:v>
      </x:c>
      <x:c r="B440" s="4" t="str">
        <x:f>IFERROR(INDEX('Material routes'!$F$6:$F$1505,MATCH(U440,'Material routes'!$A$6:$A$1505,0)),"MISSING ID")</x:f>
        <x:v>T1</x:v>
      </x:c>
      <x:c r="C440" s="4" t="str">
        <x:f>IFERROR(INDEX('Material routes'!$H$6:$H$1505,MATCH(U440,'Material routes'!$A$6:$A$1505,0)),"MISSING ID")</x:f>
        <x:v>Processed material</x:v>
      </x:c>
      <x:c r="D440" s="4" t="str">
        <x:f>IFERROR(INDEX('Material routes'!$G$6:$G$1505,MATCH(U440,'Material routes'!$A$6:$A$1505,0)),"MISSING ID")</x:f>
        <x:v>Manufactured stock</x:v>
      </x:c>
      <x:c r="E440" s="4" t="str">
        <x:f>IFERROR(INDEX('Material routes'!$C$6:$C$1505,MATCH(U440,'Material routes'!$A$6:$A$1505,0)),"MISSING ID")</x:f>
        <x:v>Ingredient candidate</x:v>
      </x:c>
      <x:c r="F440" s="4" t="str">
        <x:f>IFERROR(INDEX('Material routes'!$E$6:$E$1505,MATCH(V440,'Material routes'!$A$6:$A$1505,0)),"MISSING ID")</x:f>
        <x:v>Canister-grade Growth alloy stock</x:v>
      </x:c>
      <x:c r="G440" s="4" t="str">
        <x:f>IFERROR(INDEX('Material routes'!$F$6:$F$1505,MATCH(V440,'Material routes'!$A$6:$A$1505,0)),"MISSING ID")</x:f>
        <x:v>T2</x:v>
      </x:c>
      <x:c r="H440" s="4" t="str">
        <x:f>IFERROR(INDEX('Material routes'!$H$6:$H$1505,MATCH(V440,'Material routes'!$A$6:$A$1505,0)),"MISSING ID")</x:f>
        <x:v>Processed material</x:v>
      </x:c>
      <x:c r="I440" s="4" t="str">
        <x:f>IFERROR(INDEX('Material routes'!$G$6:$G$1505,MATCH(V440,'Material routes'!$A$6:$A$1505,0)),"MISSING ID")</x:f>
        <x:v>Manufactured stock</x:v>
      </x:c>
      <x:c r="J440" s="4" t="str">
        <x:f>IFERROR(INDEX('Material routes'!$B$6:$B$1505,MATCH(U440,'Material routes'!$A$6:$A$1505,0)),"MISSING ID")</x:f>
        <x:v>design.lore.growth_alloy</x:v>
      </x:c>
      <x:c r="K440" s="4" t="str">
        <x:f>IFERROR(INDEX('Crafting recipes'!$C$6:$C$1005,MATCH(J440,'Crafting recipes'!$A$6:$A$1005,0)),"MISSING ID")</x:f>
        <x:v>Material refinement</x:v>
      </x:c>
      <x:c r="L440" s="4" t="str">
        <x:f>IFERROR(INDEX('Material routes'!$K$6:$K$1505,MATCH(U440,'Material routes'!$A$6:$A$1505,0)),"MISSING ID")</x:f>
        <x:v>Proposal</x:v>
      </x:c>
      <x:c r="M440" s="4" t="str">
        <x:f>IFERROR(INDEX('Material routes'!$M$6:$M$1505,MATCH(U440,'Material routes'!$A$6:$A$1505,0)),"MISSING ID")</x:f>
        <x:v>Partial proposal</x:v>
      </x:c>
      <x:c r="N440" s="4" t="str">
        <x:f>IF(IFERROR(INDEX('Material routes'!$I$6:$I$1005,MATCH(U440,'Material routes'!$A$6:$A$1005,0)),"MISSING ID")=0,"",IFERROR(INDEX('Material routes'!$I$6:$I$1005,MATCH(U440,'Material routes'!$A$6:$A$1005,0)),"MISSING ID"))</x:f>
      </x:c>
      <x:c r="O440" s="4" t="str">
        <x:f>IFERROR(INDEX('Material routes'!$J$6:$J$1505,MATCH(U440,'Material routes'!$A$6:$A$1505,0)),"MISSING ID")</x:f>
        <x:v>Unspecified</x:v>
      </x:c>
      <x:c r="P440" s="4" t="str">
        <x:f>IF(IFERROR(INDEX('Material routes'!$I$6:$I$1005,MATCH(V440,'Material routes'!$A$6:$A$1005,0)),"MISSING ID")=0,"",IFERROR(INDEX('Material routes'!$I$6:$I$1005,MATCH(V440,'Material routes'!$A$6:$A$1005,0)),"MISSING ID"))</x:f>
      </x:c>
      <x:c r="Q440" s="4" t="str">
        <x:f>IFERROR(INDEX('Material routes'!$J$6:$J$1505,MATCH(V440,'Material routes'!$A$6:$A$1505,0)),"MISSING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routes'!$D$6:$D$1505,MATCH(U440,'Material routes'!$A$6:$A$1505,0)),"MISSING ID")</x:f>
        <x:v>proposal.branch.manganese_feed</x:v>
      </x:c>
      <x:c r="T440" s="4" t="str">
        <x:f>IFERROR(INDEX('Material routes'!$D$6:$D$1505,MATCH(V440,'Material routes'!$A$6:$A$1505,0)),"MISSING ID")</x:f>
        <x:v>proposal.lore.growth_alloy</x:v>
      </x:c>
      <x:c r="U440" s="4" t="str">
        <x:v>design.lore.growth_alloy.in.3</x:v>
      </x:c>
      <x:c r="V440" s="4" t="str">
        <x:v>design.lore.growth_alloy.out</x:v>
      </x:c>
    </x:row>
    <x:row r="441" ht="115" customHeight="1">
      <x:c r="A441" s="4" t="str">
        <x:f>IFERROR(INDEX('Material routes'!$E$6:$E$1505,MATCH(U441,'Material routes'!$A$6:$A$1505,0)),"MISSING ID")</x:f>
        <x:v>Canister-grade Growth alloy stock</x:v>
      </x:c>
      <x:c r="B441" s="4" t="str">
        <x:f>IFERROR(INDEX('Material routes'!$F$6:$F$1505,MATCH(U441,'Material routes'!$A$6:$A$1505,0)),"MISSING ID")</x:f>
        <x:v>T2</x:v>
      </x:c>
      <x:c r="C441" s="4" t="str">
        <x:f>IFERROR(INDEX('Material routes'!$H$6:$H$1505,MATCH(U441,'Material routes'!$A$6:$A$1505,0)),"MISSING ID")</x:f>
        <x:v>Processed material</x:v>
      </x:c>
      <x:c r="D441" s="4" t="str">
        <x:f>IFERROR(INDEX('Material routes'!$G$6:$G$1505,MATCH(U441,'Material routes'!$A$6:$A$1505,0)),"MISSING ID")</x:f>
        <x:v>Manufactured stock</x:v>
      </x:c>
      <x:c r="E441" s="4" t="str">
        <x:f>IFERROR(INDEX('Material routes'!$C$6:$C$1505,MATCH(U441,'Material routes'!$A$6:$A$1505,0)),"MISSING ID")</x:f>
        <x:v>Ingredient candidate</x:v>
      </x:c>
      <x:c r="F441" s="4" t="str">
        <x:f>IFERROR(INDEX('Material routes'!$E$6:$E$1505,MATCH(V441,'Material routes'!$A$6:$A$1505,0)),"MISSING ID")</x:f>
        <x:v>Growth-alloy seal-seat blanks</x:v>
      </x:c>
      <x:c r="G441" s="4" t="str">
        <x:f>IFERROR(INDEX('Material routes'!$F$6:$F$1505,MATCH(V441,'Material routes'!$A$6:$A$1505,0)),"MISSING ID")</x:f>
        <x:v>T3</x:v>
      </x:c>
      <x:c r="H441" s="4" t="str">
        <x:f>IFERROR(INDEX('Material routes'!$H$6:$H$1505,MATCH(V441,'Material routes'!$A$6:$A$1505,0)),"MISSING ID")</x:f>
        <x:v>Crafting component</x:v>
      </x:c>
      <x:c r="I441" s="4" t="str">
        <x:f>IFERROR(INDEX('Material routes'!$G$6:$G$1505,MATCH(V441,'Material routes'!$A$6:$A$1505,0)),"MISSING ID")</x:f>
        <x:v>Crafting components</x:v>
      </x:c>
      <x:c r="J441" s="4" t="str">
        <x:f>IFERROR(INDEX('Material routes'!$B$6:$B$1505,MATCH(U441,'Material routes'!$A$6:$A$1505,0)),"MISSING ID")</x:f>
        <x:v>design.lore.growth_seat_blank</x:v>
      </x:c>
      <x:c r="K441" s="4" t="str">
        <x:f>IFERROR(INDEX('Crafting recipes'!$C$6:$C$1005,MATCH(J441,'Crafting recipes'!$A$6:$A$1005,0)),"MISSING ID")</x:f>
        <x:v>Material refinement</x:v>
      </x:c>
      <x:c r="L441" s="4" t="str">
        <x:f>IFERROR(INDEX('Material routes'!$K$6:$K$1505,MATCH(U441,'Material routes'!$A$6:$A$1505,0)),"MISSING ID")</x:f>
        <x:v>Proposal</x:v>
      </x:c>
      <x:c r="M441" s="4" t="str">
        <x:f>IFERROR(INDEX('Material routes'!$M$6:$M$1505,MATCH(U441,'Material routes'!$A$6:$A$1505,0)),"MISSING ID")</x:f>
        <x:v>Partial proposal</x:v>
      </x:c>
      <x:c r="N441" s="4" t="str">
        <x:f>IF(IFERROR(INDEX('Material routes'!$I$6:$I$1005,MATCH(U441,'Material routes'!$A$6:$A$1005,0)),"MISSING ID")=0,"",IFERROR(INDEX('Material routes'!$I$6:$I$1005,MATCH(U441,'Material routes'!$A$6:$A$1005,0)),"MISSING ID"))</x:f>
      </x:c>
      <x:c r="O441" s="4" t="str">
        <x:f>IFERROR(INDEX('Material routes'!$J$6:$J$1505,MATCH(U441,'Material routes'!$A$6:$A$1505,0)),"MISSING ID")</x:f>
        <x:v>Unspecified</x:v>
      </x:c>
      <x:c r="P441" s="4" t="str">
        <x:f>IF(IFERROR(INDEX('Material routes'!$I$6:$I$1005,MATCH(V441,'Material routes'!$A$6:$A$1005,0)),"MISSING ID")=0,"",IFERROR(INDEX('Material routes'!$I$6:$I$1005,MATCH(V441,'Material routes'!$A$6:$A$1005,0)),"MISSING ID"))</x:f>
      </x:c>
      <x:c r="Q441" s="4" t="str">
        <x:f>IFERROR(INDEX('Material routes'!$J$6:$J$1505,MATCH(V441,'Material routes'!$A$6:$A$1505,0)),"MISSING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routes'!$D$6:$D$1505,MATCH(U441,'Material routes'!$A$6:$A$1505,0)),"MISSING ID")</x:f>
        <x:v>proposal.lore.growth_alloy</x:v>
      </x:c>
      <x:c r="T441" s="4" t="str">
        <x:f>IFERROR(INDEX('Material routes'!$D$6:$D$1505,MATCH(V441,'Material routes'!$A$6:$A$1505,0)),"MISSING ID")</x:f>
        <x:v>proposal.lore.growth_seat_blank</x:v>
      </x:c>
      <x:c r="U441" s="4" t="str">
        <x:v>design.lore.growth_seat_blank.in.1</x:v>
      </x:c>
      <x:c r="V441" s="4" t="str">
        <x:v>design.lore.growth_seat_blank.out</x:v>
      </x:c>
    </x:row>
    <x:row r="442" ht="115" customHeight="1">
      <x:c r="A442" s="4" t="str">
        <x:f>IFERROR(INDEX('Material routes'!$E$6:$E$1505,MATCH(U442,'Material routes'!$A$6:$A$1505,0)),"MISSING ID")</x:f>
        <x:v>Graded abrasive grit</x:v>
      </x:c>
      <x:c r="B442" s="4" t="str">
        <x:f>IFERROR(INDEX('Material routes'!$F$6:$F$1505,MATCH(U442,'Material routes'!$A$6:$A$1505,0)),"MISSING ID")</x:f>
        <x:v>T1</x:v>
      </x:c>
      <x:c r="C442" s="4" t="str">
        <x:f>IFERROR(INDEX('Material routes'!$H$6:$H$1505,MATCH(U442,'Material routes'!$A$6:$A$1505,0)),"MISSING ID")</x:f>
        <x:v>Processed material</x:v>
      </x:c>
      <x:c r="D442" s="4" t="str">
        <x:f>IFERROR(INDEX('Material routes'!$G$6:$G$1505,MATCH(U442,'Material routes'!$A$6:$A$1505,0)),"MISSING ID")</x:f>
        <x:v>Manufactured stock</x:v>
      </x:c>
      <x:c r="E442" s="4" t="str">
        <x:f>IFERROR(INDEX('Material routes'!$C$6:$C$1505,MATCH(U442,'Material routes'!$A$6:$A$1505,0)),"MISSING ID")</x:f>
        <x:v>Ingredient candidate</x:v>
      </x:c>
      <x:c r="F442" s="4" t="str">
        <x:f>IFERROR(INDEX('Material routes'!$E$6:$E$1505,MATCH(V442,'Material routes'!$A$6:$A$1505,0)),"MISSING ID")</x:f>
        <x:v>Growth-alloy seal-seat blanks</x:v>
      </x:c>
      <x:c r="G442" s="4" t="str">
        <x:f>IFERROR(INDEX('Material routes'!$F$6:$F$1505,MATCH(V442,'Material routes'!$A$6:$A$1505,0)),"MISSING ID")</x:f>
        <x:v>T3</x:v>
      </x:c>
      <x:c r="H442" s="4" t="str">
        <x:f>IFERROR(INDEX('Material routes'!$H$6:$H$1505,MATCH(V442,'Material routes'!$A$6:$A$1505,0)),"MISSING ID")</x:f>
        <x:v>Crafting component</x:v>
      </x:c>
      <x:c r="I442" s="4" t="str">
        <x:f>IFERROR(INDEX('Material routes'!$G$6:$G$1505,MATCH(V442,'Material routes'!$A$6:$A$1505,0)),"MISSING ID")</x:f>
        <x:v>Crafting components</x:v>
      </x:c>
      <x:c r="J442" s="4" t="str">
        <x:f>IFERROR(INDEX('Material routes'!$B$6:$B$1505,MATCH(U442,'Material routes'!$A$6:$A$1505,0)),"MISSING ID")</x:f>
        <x:v>design.lore.growth_seat_blank</x:v>
      </x:c>
      <x:c r="K442" s="4" t="str">
        <x:f>IFERROR(INDEX('Crafting recipes'!$C$6:$C$1005,MATCH(J442,'Crafting recipes'!$A$6:$A$1005,0)),"MISSING ID")</x:f>
        <x:v>Material refinement</x:v>
      </x:c>
      <x:c r="L442" s="4" t="str">
        <x:f>IFERROR(INDEX('Material routes'!$K$6:$K$1505,MATCH(U442,'Material routes'!$A$6:$A$1505,0)),"MISSING ID")</x:f>
        <x:v>Proposal</x:v>
      </x:c>
      <x:c r="M442" s="4" t="str">
        <x:f>IFERROR(INDEX('Material routes'!$M$6:$M$1505,MATCH(U442,'Material routes'!$A$6:$A$1505,0)),"MISSING ID")</x:f>
        <x:v>Partial proposal</x:v>
      </x:c>
      <x:c r="N442" s="4" t="str">
        <x:f>IF(IFERROR(INDEX('Material routes'!$I$6:$I$1005,MATCH(U442,'Material routes'!$A$6:$A$1005,0)),"MISSING ID")=0,"",IFERROR(INDEX('Material routes'!$I$6:$I$1005,MATCH(U442,'Material routes'!$A$6:$A$1005,0)),"MISSING ID"))</x:f>
      </x:c>
      <x:c r="O442" s="4" t="str">
        <x:f>IFERROR(INDEX('Material routes'!$J$6:$J$1505,MATCH(U442,'Material routes'!$A$6:$A$1505,0)),"MISSING ID")</x:f>
        <x:v>Unspecified</x:v>
      </x:c>
      <x:c r="P442" s="4" t="str">
        <x:f>IF(IFERROR(INDEX('Material routes'!$I$6:$I$1005,MATCH(V442,'Material routes'!$A$6:$A$1005,0)),"MISSING ID")=0,"",IFERROR(INDEX('Material routes'!$I$6:$I$1005,MATCH(V442,'Material routes'!$A$6:$A$1005,0)),"MISSING ID"))</x:f>
      </x:c>
      <x:c r="Q442" s="4" t="str">
        <x:f>IFERROR(INDEX('Material routes'!$J$6:$J$1505,MATCH(V442,'Material routes'!$A$6:$A$1505,0)),"MISSING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routes'!$D$6:$D$1505,MATCH(U442,'Material routes'!$A$6:$A$1505,0)),"MISSING ID")</x:f>
        <x:v>proposal.natural.abrasive</x:v>
      </x:c>
      <x:c r="T442" s="4" t="str">
        <x:f>IFERROR(INDEX('Material routes'!$D$6:$D$1505,MATCH(V442,'Material routes'!$A$6:$A$1505,0)),"MISSING ID")</x:f>
        <x:v>proposal.lore.growth_seat_blank</x:v>
      </x:c>
      <x:c r="U442" s="4" t="str">
        <x:v>design.lore.growth_seat_blank.in.2</x:v>
      </x:c>
      <x:c r="V442" s="4" t="str">
        <x:v>design.lore.growth_seat_blank.out</x:v>
      </x:c>
    </x:row>
    <x:row r="443" ht="115" customHeight="1">
      <x:c r="A443" s="4" t="str">
        <x:f>IFERROR(INDEX('Material routes'!$E$6:$E$1505,MATCH(U443,'Material routes'!$A$6:$A$1505,0)),"MISSING ID")</x:f>
        <x:v>Growth-alloy seal-seat blanks</x:v>
      </x:c>
      <x:c r="B443" s="4" t="str">
        <x:f>IFERROR(INDEX('Material routes'!$F$6:$F$1505,MATCH(U443,'Material routes'!$A$6:$A$1505,0)),"MISSING ID")</x:f>
        <x:v>T3</x:v>
      </x:c>
      <x:c r="C443" s="4" t="str">
        <x:f>IFERROR(INDEX('Material routes'!$H$6:$H$1505,MATCH(U443,'Material routes'!$A$6:$A$1505,0)),"MISSING ID")</x:f>
        <x:v>Crafting component</x:v>
      </x:c>
      <x:c r="D443" s="4" t="str">
        <x:f>IFERROR(INDEX('Material routes'!$G$6:$G$1505,MATCH(U443,'Material routes'!$A$6:$A$1505,0)),"MISSING ID")</x:f>
        <x:v>Crafting components</x:v>
      </x:c>
      <x:c r="E443" s="4" t="str">
        <x:f>IFERROR(INDEX('Material routes'!$C$6:$C$1505,MATCH(U443,'Material routes'!$A$6:$A$1505,0)),"MISSING ID")</x:f>
        <x:v>Ingredient candidate</x:v>
      </x:c>
      <x:c r="F443" s="4" t="str">
        <x:f>IFERROR(INDEX('Material routes'!$E$6:$E$1505,MATCH(V443,'Material routes'!$A$6:$A$1505,0)),"MISSING ID")</x:f>
        <x:v>Matched Growth seal-seat assembly</x:v>
      </x:c>
      <x:c r="G443" s="4" t="str">
        <x:f>IFERROR(INDEX('Material routes'!$F$6:$F$1505,MATCH(V443,'Material routes'!$A$6:$A$1505,0)),"MISSING ID")</x:f>
        <x:v>T4</x:v>
      </x:c>
      <x:c r="H443" s="4" t="str">
        <x:f>IFERROR(INDEX('Material routes'!$H$6:$H$1505,MATCH(V443,'Material routes'!$A$6:$A$1505,0)),"MISSING ID")</x:f>
        <x:v>Crafting component</x:v>
      </x:c>
      <x:c r="I443" s="4" t="str">
        <x:f>IFERROR(INDEX('Material routes'!$G$6:$G$1505,MATCH(V443,'Material routes'!$A$6:$A$1505,0)),"MISSING ID")</x:f>
        <x:v>Crafting components</x:v>
      </x:c>
      <x:c r="J443" s="4" t="str">
        <x:f>IFERROR(INDEX('Material routes'!$B$6:$B$1505,MATCH(U443,'Material routes'!$A$6:$A$1505,0)),"MISSING ID")</x:f>
        <x:v>design.lore.growth_seat_assembly</x:v>
      </x:c>
      <x:c r="K443" s="4" t="str">
        <x:f>IFERROR(INDEX('Crafting recipes'!$C$6:$C$1005,MATCH(J443,'Crafting recipes'!$A$6:$A$1005,0)),"MISSING ID")</x:f>
        <x:v>Material refinement</x:v>
      </x:c>
      <x:c r="L443" s="4" t="str">
        <x:f>IFERROR(INDEX('Material routes'!$K$6:$K$1505,MATCH(U443,'Material routes'!$A$6:$A$1505,0)),"MISSING ID")</x:f>
        <x:v>Proposal</x:v>
      </x:c>
      <x:c r="M443" s="4" t="str">
        <x:f>IFERROR(INDEX('Material routes'!$M$6:$M$1505,MATCH(U443,'Material routes'!$A$6:$A$1505,0)),"MISSING ID")</x:f>
        <x:v>Partial proposal</x:v>
      </x:c>
      <x:c r="N443" s="4" t="str">
        <x:f>IF(IFERROR(INDEX('Material routes'!$I$6:$I$1005,MATCH(U443,'Material routes'!$A$6:$A$1005,0)),"MISSING ID")=0,"",IFERROR(INDEX('Material routes'!$I$6:$I$1005,MATCH(U443,'Material routes'!$A$6:$A$1005,0)),"MISSING ID"))</x:f>
      </x:c>
      <x:c r="O443" s="4" t="str">
        <x:f>IFERROR(INDEX('Material routes'!$J$6:$J$1505,MATCH(U443,'Material routes'!$A$6:$A$1505,0)),"MISSING ID")</x:f>
        <x:v>Unspecified</x:v>
      </x:c>
      <x:c r="P443" s="4" t="str">
        <x:f>IF(IFERROR(INDEX('Material routes'!$I$6:$I$1005,MATCH(V443,'Material routes'!$A$6:$A$1005,0)),"MISSING ID")=0,"",IFERROR(INDEX('Material routes'!$I$6:$I$1005,MATCH(V443,'Material routes'!$A$6:$A$1005,0)),"MISSING ID"))</x:f>
      </x:c>
      <x:c r="Q443" s="4" t="str">
        <x:f>IFERROR(INDEX('Material routes'!$J$6:$J$1505,MATCH(V443,'Material routes'!$A$6:$A$1505,0)),"MISSING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routes'!$D$6:$D$1505,MATCH(U443,'Material routes'!$A$6:$A$1505,0)),"MISSING ID")</x:f>
        <x:v>proposal.lore.growth_seat_blank</x:v>
      </x:c>
      <x:c r="T443" s="4" t="str">
        <x:f>IFERROR(INDEX('Material routes'!$D$6:$D$1505,MATCH(V443,'Material routes'!$A$6:$A$1505,0)),"MISSING ID")</x:f>
        <x:v>proposal.lore.growth_seat_assembly</x:v>
      </x:c>
      <x:c r="U443" s="4" t="str">
        <x:v>design.lore.growth_seat_assembly.in.1</x:v>
      </x:c>
      <x:c r="V443" s="4" t="str">
        <x:v>design.lore.growth_seat_assembly.out</x:v>
      </x:c>
    </x:row>
    <x:row r="444" ht="115" customHeight="1">
      <x:c r="A444" s="4" t="str">
        <x:f>IFERROR(INDEX('Material routes'!$E$6:$E$1505,MATCH(U444,'Material routes'!$A$6:$A$1505,0)),"MISSING ID")</x:f>
        <x:v>Canister joint sealant</x:v>
      </x:c>
      <x:c r="B444" s="4" t="str">
        <x:f>IFERROR(INDEX('Material routes'!$F$6:$F$1505,MATCH(U444,'Material routes'!$A$6:$A$1505,0)),"MISSING ID")</x:f>
        <x:v>T3</x:v>
      </x:c>
      <x:c r="C444" s="4" t="str">
        <x:f>IFERROR(INDEX('Material routes'!$H$6:$H$1505,MATCH(U444,'Material routes'!$A$6:$A$1505,0)),"MISSING ID")</x:f>
        <x:v>Chemical material</x:v>
      </x:c>
      <x:c r="D444" s="4" t="str">
        <x:f>IFERROR(INDEX('Material routes'!$G$6:$G$1505,MATCH(U444,'Material routes'!$A$6:$A$1505,0)),"MISSING ID")</x:f>
        <x:v>Crafting components</x:v>
      </x:c>
      <x:c r="E444" s="4" t="str">
        <x:f>IFERROR(INDEX('Material routes'!$C$6:$C$1505,MATCH(U444,'Material routes'!$A$6:$A$1505,0)),"MISSING ID")</x:f>
        <x:v>Ingredient candidate</x:v>
      </x:c>
      <x:c r="F444" s="4" t="str">
        <x:f>IFERROR(INDEX('Material routes'!$E$6:$E$1505,MATCH(V444,'Material routes'!$A$6:$A$1505,0)),"MISSING ID")</x:f>
        <x:v>Matched Growth seal-seat assembly</x:v>
      </x:c>
      <x:c r="G444" s="4" t="str">
        <x:f>IFERROR(INDEX('Material routes'!$F$6:$F$1505,MATCH(V444,'Material routes'!$A$6:$A$1505,0)),"MISSING ID")</x:f>
        <x:v>T4</x:v>
      </x:c>
      <x:c r="H444" s="4" t="str">
        <x:f>IFERROR(INDEX('Material routes'!$H$6:$H$1505,MATCH(V444,'Material routes'!$A$6:$A$1505,0)),"MISSING ID")</x:f>
        <x:v>Crafting component</x:v>
      </x:c>
      <x:c r="I444" s="4" t="str">
        <x:f>IFERROR(INDEX('Material routes'!$G$6:$G$1505,MATCH(V444,'Material routes'!$A$6:$A$1505,0)),"MISSING ID")</x:f>
        <x:v>Crafting components</x:v>
      </x:c>
      <x:c r="J444" s="4" t="str">
        <x:f>IFERROR(INDEX('Material routes'!$B$6:$B$1505,MATCH(U444,'Material routes'!$A$6:$A$1505,0)),"MISSING ID")</x:f>
        <x:v>design.lore.growth_seat_assembly</x:v>
      </x:c>
      <x:c r="K444" s="4" t="str">
        <x:f>IFERROR(INDEX('Crafting recipes'!$C$6:$C$1005,MATCH(J444,'Crafting recipes'!$A$6:$A$1005,0)),"MISSING ID")</x:f>
        <x:v>Material refinement</x:v>
      </x:c>
      <x:c r="L444" s="4" t="str">
        <x:f>IFERROR(INDEX('Material routes'!$K$6:$K$1505,MATCH(U444,'Material routes'!$A$6:$A$1505,0)),"MISSING ID")</x:f>
        <x:v>Proposal</x:v>
      </x:c>
      <x:c r="M444" s="4" t="str">
        <x:f>IFERROR(INDEX('Material routes'!$M$6:$M$1505,MATCH(U444,'Material routes'!$A$6:$A$1505,0)),"MISSING ID")</x:f>
        <x:v>Partial proposal</x:v>
      </x:c>
      <x:c r="N444" s="4" t="str">
        <x:f>IF(IFERROR(INDEX('Material routes'!$I$6:$I$1005,MATCH(U444,'Material routes'!$A$6:$A$1005,0)),"MISSING ID")=0,"",IFERROR(INDEX('Material routes'!$I$6:$I$1005,MATCH(U444,'Material routes'!$A$6:$A$1005,0)),"MISSING ID"))</x:f>
      </x:c>
      <x:c r="O444" s="4" t="str">
        <x:f>IFERROR(INDEX('Material routes'!$J$6:$J$1505,MATCH(U444,'Material routes'!$A$6:$A$1505,0)),"MISSING ID")</x:f>
        <x:v>Unspecified</x:v>
      </x:c>
      <x:c r="P444" s="4" t="str">
        <x:f>IF(IFERROR(INDEX('Material routes'!$I$6:$I$1005,MATCH(V444,'Material routes'!$A$6:$A$1005,0)),"MISSING ID")=0,"",IFERROR(INDEX('Material routes'!$I$6:$I$1005,MATCH(V444,'Material routes'!$A$6:$A$1005,0)),"MISSING ID"))</x:f>
      </x:c>
      <x:c r="Q444" s="4" t="str">
        <x:f>IFERROR(INDEX('Material routes'!$J$6:$J$1505,MATCH(V444,'Material routes'!$A$6:$A$1505,0)),"MISSING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routes'!$D$6:$D$1505,MATCH(U444,'Material routes'!$A$6:$A$1505,0)),"MISSING ID")</x:f>
        <x:v>proposal.canister.sealant</x:v>
      </x:c>
      <x:c r="T444" s="4" t="str">
        <x:f>IFERROR(INDEX('Material routes'!$D$6:$D$1505,MATCH(V444,'Material routes'!$A$6:$A$1505,0)),"MISSING ID")</x:f>
        <x:v>proposal.lore.growth_seat_assembly</x:v>
      </x:c>
      <x:c r="U444" s="4" t="str">
        <x:v>design.lore.growth_seat_assembly.in.2</x:v>
      </x:c>
      <x:c r="V444" s="4" t="str">
        <x:v>design.lore.growth_seat_assembly.out</x:v>
      </x:c>
    </x:row>
    <x:row r="445" ht="115" customHeight="1">
      <x:c r="A445" s="4" t="str">
        <x:f>IFERROR(INDEX('Material routes'!$E$6:$E$1505,MATCH(U445,'Material routes'!$A$6:$A$1505,0)),"MISSING ID")</x:f>
        <x:v>Prepared bronze bearing stock</x:v>
      </x:c>
      <x:c r="B445" s="4" t="str">
        <x:f>IFERROR(INDEX('Material routes'!$F$6:$F$1505,MATCH(U445,'Material routes'!$A$6:$A$1505,0)),"MISSING ID")</x:f>
        <x:v>T2</x:v>
      </x:c>
      <x:c r="C445" s="4" t="str">
        <x:f>IFERROR(INDEX('Material routes'!$H$6:$H$1505,MATCH(U445,'Material routes'!$A$6:$A$1505,0)),"MISSING ID")</x:f>
        <x:v>Processed material</x:v>
      </x:c>
      <x:c r="D445" s="4" t="str">
        <x:f>IFERROR(INDEX('Material routes'!$G$6:$G$1505,MATCH(U445,'Material routes'!$A$6:$A$1505,0)),"MISSING ID")</x:f>
        <x:v>Manufactured stock</x:v>
      </x:c>
      <x:c r="E445" s="4" t="str">
        <x:f>IFERROR(INDEX('Material routes'!$C$6:$C$1505,MATCH(U445,'Material routes'!$A$6:$A$1505,0)),"MISSING ID")</x:f>
        <x:v>Ingredient candidate</x:v>
      </x:c>
      <x:c r="F445" s="4" t="str">
        <x:f>IFERROR(INDEX('Material routes'!$E$6:$E$1505,MATCH(V445,'Material routes'!$A$6:$A$1505,0)),"MISSING ID")</x:f>
        <x:v>Matched Growth seal-seat assembly</x:v>
      </x:c>
      <x:c r="G445" s="4" t="str">
        <x:f>IFERROR(INDEX('Material routes'!$F$6:$F$1505,MATCH(V445,'Material routes'!$A$6:$A$1505,0)),"MISSING ID")</x:f>
        <x:v>T4</x:v>
      </x:c>
      <x:c r="H445" s="4" t="str">
        <x:f>IFERROR(INDEX('Material routes'!$H$6:$H$1505,MATCH(V445,'Material routes'!$A$6:$A$1505,0)),"MISSING ID")</x:f>
        <x:v>Crafting component</x:v>
      </x:c>
      <x:c r="I445" s="4" t="str">
        <x:f>IFERROR(INDEX('Material routes'!$G$6:$G$1505,MATCH(V445,'Material routes'!$A$6:$A$1505,0)),"MISSING ID")</x:f>
        <x:v>Crafting components</x:v>
      </x:c>
      <x:c r="J445" s="4" t="str">
        <x:f>IFERROR(INDEX('Material routes'!$B$6:$B$1505,MATCH(U445,'Material routes'!$A$6:$A$1505,0)),"MISSING ID")</x:f>
        <x:v>design.lore.growth_seat_assembly</x:v>
      </x:c>
      <x:c r="K445" s="4" t="str">
        <x:f>IFERROR(INDEX('Crafting recipes'!$C$6:$C$1005,MATCH(J445,'Crafting recipes'!$A$6:$A$1005,0)),"MISSING ID")</x:f>
        <x:v>Material refinement</x:v>
      </x:c>
      <x:c r="L445" s="4" t="str">
        <x:f>IFERROR(INDEX('Material routes'!$K$6:$K$1505,MATCH(U445,'Material routes'!$A$6:$A$1505,0)),"MISSING ID")</x:f>
        <x:v>Proposal</x:v>
      </x:c>
      <x:c r="M445" s="4" t="str">
        <x:f>IFERROR(INDEX('Material routes'!$M$6:$M$1505,MATCH(U445,'Material routes'!$A$6:$A$1505,0)),"MISSING ID")</x:f>
        <x:v>Partial proposal</x:v>
      </x:c>
      <x:c r="N445" s="4" t="str">
        <x:f>IF(IFERROR(INDEX('Material routes'!$I$6:$I$1005,MATCH(U445,'Material routes'!$A$6:$A$1005,0)),"MISSING ID")=0,"",IFERROR(INDEX('Material routes'!$I$6:$I$1005,MATCH(U445,'Material routes'!$A$6:$A$1005,0)),"MISSING ID"))</x:f>
      </x:c>
      <x:c r="O445" s="4" t="str">
        <x:f>IFERROR(INDEX('Material routes'!$J$6:$J$1505,MATCH(U445,'Material routes'!$A$6:$A$1505,0)),"MISSING ID")</x:f>
        <x:v>Unspecified</x:v>
      </x:c>
      <x:c r="P445" s="4" t="str">
        <x:f>IF(IFERROR(INDEX('Material routes'!$I$6:$I$1005,MATCH(V445,'Material routes'!$A$6:$A$1005,0)),"MISSING ID")=0,"",IFERROR(INDEX('Material routes'!$I$6:$I$1005,MATCH(V445,'Material routes'!$A$6:$A$1005,0)),"MISSING ID"))</x:f>
      </x:c>
      <x:c r="Q445" s="4" t="str">
        <x:f>IFERROR(INDEX('Material routes'!$J$6:$J$1505,MATCH(V445,'Material routes'!$A$6:$A$1505,0)),"MISSING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routes'!$D$6:$D$1505,MATCH(U445,'Material routes'!$A$6:$A$1505,0)),"MISSING ID")</x:f>
        <x:v>proposal.branch.bearing_bronze</x:v>
      </x:c>
      <x:c r="T445" s="4" t="str">
        <x:f>IFERROR(INDEX('Material routes'!$D$6:$D$1505,MATCH(V445,'Material routes'!$A$6:$A$1505,0)),"MISSING ID")</x:f>
        <x:v>proposal.lore.growth_seat_assembly</x:v>
      </x:c>
      <x:c r="U445" s="4" t="str">
        <x:v>design.lore.growth_seat_assembly.in.3</x:v>
      </x:c>
      <x:c r="V445" s="4" t="str">
        <x:v>design.lore.growth_seat_assembly.out</x:v>
      </x:c>
    </x:row>
    <x:row r="446" ht="115" customHeight="1">
      <x:c r="A446" s="4" t="str">
        <x:f>IFERROR(INDEX('Material routes'!$E$6:$E$1505,MATCH(U446,'Material routes'!$A$6:$A$1505,0)),"MISSING ID")</x:f>
        <x:v>Alkaline mineral crust</x:v>
      </x:c>
      <x:c r="B446" s="4" t="str">
        <x:f>IFERROR(INDEX('Material routes'!$F$6:$F$1505,MATCH(U446,'Material routes'!$A$6:$A$1505,0)),"MISSING ID")</x:f>
        <x:v>T0</x:v>
      </x:c>
      <x:c r="C446" s="4" t="str">
        <x:f>IFERROR(INDEX('Material routes'!$H$6:$H$1505,MATCH(U446,'Material routes'!$A$6:$A$1505,0)),"MISSING ID")</x:f>
        <x:v>Raw material</x:v>
      </x:c>
      <x:c r="D446" s="4" t="str">
        <x:f>IFERROR(INDEX('Material routes'!$G$6:$G$1505,MATCH(U446,'Material routes'!$A$6:$A$1505,0)),"MISSING ID")</x:f>
        <x:v>Mineral resources</x:v>
      </x:c>
      <x:c r="E446" s="4" t="str">
        <x:f>IFERROR(INDEX('Material routes'!$C$6:$C$1505,MATCH(U446,'Material routes'!$A$6:$A$1505,0)),"MISSING ID")</x:f>
        <x:v>Ingredient candidate</x:v>
      </x:c>
      <x:c r="F446" s="4" t="str">
        <x:f>IFERROR(INDEX('Material routes'!$E$6:$E$1505,MATCH(V446,'Material routes'!$A$6:$A$1505,0)),"MISSING ID")</x:f>
        <x:v>Prepared alkaline mineral concentrate</x:v>
      </x:c>
      <x:c r="G446" s="4" t="str">
        <x:f>IFERROR(INDEX('Material routes'!$F$6:$F$1505,MATCH(V446,'Material routes'!$A$6:$A$1505,0)),"MISSING ID")</x:f>
        <x:v>T1</x:v>
      </x:c>
      <x:c r="H446" s="4" t="str">
        <x:f>IFERROR(INDEX('Material routes'!$H$6:$H$1505,MATCH(V446,'Material routes'!$A$6:$A$1505,0)),"MISSING ID")</x:f>
        <x:v>Chemical material</x:v>
      </x:c>
      <x:c r="I446" s="4" t="str">
        <x:f>IFERROR(INDEX('Material routes'!$G$6:$G$1505,MATCH(V446,'Material routes'!$A$6:$A$1505,0)),"MISSING ID")</x:f>
        <x:v>Processing agents</x:v>
      </x:c>
      <x:c r="J446" s="4" t="str">
        <x:f>IFERROR(INDEX('Material routes'!$B$6:$B$1505,MATCH(U446,'Material routes'!$A$6:$A$1505,0)),"MISSING ID")</x:f>
        <x:v>design.lore.alkali_concentrate</x:v>
      </x:c>
      <x:c r="K446" s="4" t="str">
        <x:f>IFERROR(INDEX('Crafting recipes'!$C$6:$C$1005,MATCH(J446,'Crafting recipes'!$A$6:$A$1005,0)),"MISSING ID")</x:f>
        <x:v>Material refinement</x:v>
      </x:c>
      <x:c r="L446" s="4" t="str">
        <x:f>IFERROR(INDEX('Material routes'!$K$6:$K$1505,MATCH(U446,'Material routes'!$A$6:$A$1505,0)),"MISSING ID")</x:f>
        <x:v>Proposal</x:v>
      </x:c>
      <x:c r="M446" s="4" t="str">
        <x:f>IFERROR(INDEX('Material routes'!$M$6:$M$1505,MATCH(U446,'Material routes'!$A$6:$A$1505,0)),"MISSING ID")</x:f>
        <x:v>Partial proposal</x:v>
      </x:c>
      <x:c r="N446" s="4" t="str">
        <x:f>IF(IFERROR(INDEX('Material routes'!$I$6:$I$1005,MATCH(U446,'Material routes'!$A$6:$A$1005,0)),"MISSING ID")=0,"",IFERROR(INDEX('Material routes'!$I$6:$I$1005,MATCH(U446,'Material routes'!$A$6:$A$1005,0)),"MISSING ID"))</x:f>
      </x:c>
      <x:c r="O446" s="4" t="str">
        <x:f>IFERROR(INDEX('Material routes'!$J$6:$J$1505,MATCH(U446,'Material routes'!$A$6:$A$1505,0)),"MISSING ID")</x:f>
        <x:v>Unspecified</x:v>
      </x:c>
      <x:c r="P446" s="4" t="str">
        <x:f>IF(IFERROR(INDEX('Material routes'!$I$6:$I$1005,MATCH(V446,'Material routes'!$A$6:$A$1005,0)),"MISSING ID")=0,"",IFERROR(INDEX('Material routes'!$I$6:$I$1005,MATCH(V446,'Material routes'!$A$6:$A$1005,0)),"MISSING ID"))</x:f>
      </x:c>
      <x:c r="Q446" s="4" t="str">
        <x:f>IFERROR(INDEX('Material routes'!$J$6:$J$1505,MATCH(V446,'Material routes'!$A$6:$A$1505,0)),"MISSING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routes'!$D$6:$D$1505,MATCH(U446,'Material routes'!$A$6:$A$1505,0)),"MISSING ID")</x:f>
        <x:v>proposal.lore.alkaline_crust</x:v>
      </x:c>
      <x:c r="T446" s="4" t="str">
        <x:f>IFERROR(INDEX('Material routes'!$D$6:$D$1505,MATCH(V446,'Material routes'!$A$6:$A$1505,0)),"MISSING ID")</x:f>
        <x:v>proposal.lore.alkali_concentrate</x:v>
      </x:c>
      <x:c r="U446" s="4" t="str">
        <x:v>design.lore.alkali_concentrate.in.1</x:v>
      </x:c>
      <x:c r="V446" s="4" t="str">
        <x:v>design.lore.alkali_concentrate.out</x:v>
      </x:c>
    </x:row>
    <x:row r="447" ht="115" customHeight="1">
      <x:c r="A447" s="4" t="str">
        <x:f>IFERROR(INDEX('Material routes'!$E$6:$E$1505,MATCH(U447,'Material routes'!$A$6:$A$1505,0)),"MISSING ID")</x:f>
        <x:v>Raw sulfur</x:v>
      </x:c>
      <x:c r="B447" s="4" t="str">
        <x:f>IFERROR(INDEX('Material routes'!$F$6:$F$1505,MATCH(U447,'Material routes'!$A$6:$A$1505,0)),"MISSING ID")</x:f>
        <x:v>T0</x:v>
      </x:c>
      <x:c r="C447" s="4" t="str">
        <x:f>IFERROR(INDEX('Material routes'!$H$6:$H$1505,MATCH(U447,'Material routes'!$A$6:$A$1505,0)),"MISSING ID")</x:f>
        <x:v>Raw material</x:v>
      </x:c>
      <x:c r="D447" s="4" t="str">
        <x:f>IFERROR(INDEX('Material routes'!$G$6:$G$1505,MATCH(U447,'Material routes'!$A$6:$A$1505,0)),"MISSING ID")</x:f>
        <x:v>Mineral resources</x:v>
      </x:c>
      <x:c r="E447" s="4" t="str">
        <x:f>IFERROR(INDEX('Material routes'!$C$6:$C$1505,MATCH(U447,'Material routes'!$A$6:$A$1505,0)),"MISSING ID")</x:f>
        <x:v>Ingredient candidate</x:v>
      </x:c>
      <x:c r="F447" s="4" t="str">
        <x:f>IFERROR(INDEX('Material routes'!$E$6:$E$1505,MATCH(V447,'Material routes'!$A$6:$A$1505,0)),"MISSING ID")</x:f>
        <x:v>Prepared sulfur process charge</x:v>
      </x:c>
      <x:c r="G447" s="4" t="str">
        <x:f>IFERROR(INDEX('Material routes'!$F$6:$F$1505,MATCH(V447,'Material routes'!$A$6:$A$1505,0)),"MISSING ID")</x:f>
        <x:v>T1</x:v>
      </x:c>
      <x:c r="H447" s="4" t="str">
        <x:f>IFERROR(INDEX('Material routes'!$H$6:$H$1505,MATCH(V447,'Material routes'!$A$6:$A$1505,0)),"MISSING ID")</x:f>
        <x:v>Chemical material</x:v>
      </x:c>
      <x:c r="I447" s="4" t="str">
        <x:f>IFERROR(INDEX('Material routes'!$G$6:$G$1505,MATCH(V447,'Material routes'!$A$6:$A$1505,0)),"MISSING ID")</x:f>
        <x:v>Processing agents</x:v>
      </x:c>
      <x:c r="J447" s="4" t="str">
        <x:f>IFERROR(INDEX('Material routes'!$B$6:$B$1505,MATCH(U447,'Material routes'!$A$6:$A$1505,0)),"MISSING ID")</x:f>
        <x:v>design.lore.sulfur_charge</x:v>
      </x:c>
      <x:c r="K447" s="4" t="str">
        <x:f>IFERROR(INDEX('Crafting recipes'!$C$6:$C$1005,MATCH(J447,'Crafting recipes'!$A$6:$A$1005,0)),"MISSING ID")</x:f>
        <x:v>Material refinement</x:v>
      </x:c>
      <x:c r="L447" s="4" t="str">
        <x:f>IFERROR(INDEX('Material routes'!$K$6:$K$1505,MATCH(U447,'Material routes'!$A$6:$A$1505,0)),"MISSING ID")</x:f>
        <x:v>Proposal</x:v>
      </x:c>
      <x:c r="M447" s="4" t="str">
        <x:f>IFERROR(INDEX('Material routes'!$M$6:$M$1505,MATCH(U447,'Material routes'!$A$6:$A$1505,0)),"MISSING ID")</x:f>
        <x:v>Partial proposal</x:v>
      </x:c>
      <x:c r="N447" s="4" t="str">
        <x:f>IF(IFERROR(INDEX('Material routes'!$I$6:$I$1005,MATCH(U447,'Material routes'!$A$6:$A$1005,0)),"MISSING ID")=0,"",IFERROR(INDEX('Material routes'!$I$6:$I$1005,MATCH(U447,'Material routes'!$A$6:$A$1005,0)),"MISSING ID"))</x:f>
      </x:c>
      <x:c r="O447" s="4" t="str">
        <x:f>IFERROR(INDEX('Material routes'!$J$6:$J$1505,MATCH(U447,'Material routes'!$A$6:$A$1505,0)),"MISSING ID")</x:f>
        <x:v>Unspecified</x:v>
      </x:c>
      <x:c r="P447" s="4" t="str">
        <x:f>IF(IFERROR(INDEX('Material routes'!$I$6:$I$1005,MATCH(V447,'Material routes'!$A$6:$A$1005,0)),"MISSING ID")=0,"",IFERROR(INDEX('Material routes'!$I$6:$I$1005,MATCH(V447,'Material routes'!$A$6:$A$1005,0)),"MISSING ID"))</x:f>
      </x:c>
      <x:c r="Q447" s="4" t="str">
        <x:f>IFERROR(INDEX('Material routes'!$J$6:$J$1505,MATCH(V447,'Material routes'!$A$6:$A$1505,0)),"MISSING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routes'!$D$6:$D$1505,MATCH(U447,'Material routes'!$A$6:$A$1505,0)),"MISSING ID")</x:f>
        <x:v>proposal.natural.sulfur</x:v>
      </x:c>
      <x:c r="T447" s="4" t="str">
        <x:f>IFERROR(INDEX('Material routes'!$D$6:$D$1505,MATCH(V447,'Material routes'!$A$6:$A$1505,0)),"MISSING ID")</x:f>
        <x:v>proposal.lore.sulfur_charge</x:v>
      </x:c>
      <x:c r="U447" s="4" t="str">
        <x:v>design.lore.sulfur_charge.in.1</x:v>
      </x:c>
      <x:c r="V447" s="4" t="str">
        <x:v>design.lore.sulfur_charge.out</x:v>
      </x:c>
    </x:row>
    <x:row r="448" ht="115" customHeight="1">
      <x:c r="A448" s="4" t="str">
        <x:f>IFERROR(INDEX('Material routes'!$E$6:$E$1505,MATCH(U448,'Material routes'!$A$6:$A$1505,0)),"MISSING ID")</x:f>
        <x:v>Dry mineral salts</x:v>
      </x:c>
      <x:c r="B448" s="4" t="str">
        <x:f>IFERROR(INDEX('Material routes'!$F$6:$F$1505,MATCH(U448,'Material routes'!$A$6:$A$1505,0)),"MISSING ID")</x:f>
        <x:v>T0</x:v>
      </x:c>
      <x:c r="C448" s="4" t="str">
        <x:f>IFERROR(INDEX('Material routes'!$H$6:$H$1505,MATCH(U448,'Material routes'!$A$6:$A$1505,0)),"MISSING ID")</x:f>
        <x:v>Raw material</x:v>
      </x:c>
      <x:c r="D448" s="4" t="str">
        <x:f>IFERROR(INDEX('Material routes'!$G$6:$G$1505,MATCH(U448,'Material routes'!$A$6:$A$1505,0)),"MISSING ID")</x:f>
        <x:v>Mineral resources</x:v>
      </x:c>
      <x:c r="E448" s="4" t="str">
        <x:f>IFERROR(INDEX('Material routes'!$C$6:$C$1505,MATCH(U448,'Material routes'!$A$6:$A$1505,0)),"MISSING ID")</x:f>
        <x:v>Ingredient candidate</x:v>
      </x:c>
      <x:c r="F448" s="4" t="str">
        <x:f>IFERROR(INDEX('Material routes'!$E$6:$E$1505,MATCH(V448,'Material routes'!$A$6:$A$1505,0)),"MISSING ID")</x:f>
        <x:v>Prepared sulfur process charge</x:v>
      </x:c>
      <x:c r="G448" s="4" t="str">
        <x:f>IFERROR(INDEX('Material routes'!$F$6:$F$1505,MATCH(V448,'Material routes'!$A$6:$A$1505,0)),"MISSING ID")</x:f>
        <x:v>T1</x:v>
      </x:c>
      <x:c r="H448" s="4" t="str">
        <x:f>IFERROR(INDEX('Material routes'!$H$6:$H$1505,MATCH(V448,'Material routes'!$A$6:$A$1505,0)),"MISSING ID")</x:f>
        <x:v>Chemical material</x:v>
      </x:c>
      <x:c r="I448" s="4" t="str">
        <x:f>IFERROR(INDEX('Material routes'!$G$6:$G$1505,MATCH(V448,'Material routes'!$A$6:$A$1505,0)),"MISSING ID")</x:f>
        <x:v>Processing agents</x:v>
      </x:c>
      <x:c r="J448" s="4" t="str">
        <x:f>IFERROR(INDEX('Material routes'!$B$6:$B$1505,MATCH(U448,'Material routes'!$A$6:$A$1505,0)),"MISSING ID")</x:f>
        <x:v>design.lore.sulfur_charge</x:v>
      </x:c>
      <x:c r="K448" s="4" t="str">
        <x:f>IFERROR(INDEX('Crafting recipes'!$C$6:$C$1005,MATCH(J448,'Crafting recipes'!$A$6:$A$1005,0)),"MISSING ID")</x:f>
        <x:v>Material refinement</x:v>
      </x:c>
      <x:c r="L448" s="4" t="str">
        <x:f>IFERROR(INDEX('Material routes'!$K$6:$K$1505,MATCH(U448,'Material routes'!$A$6:$A$1505,0)),"MISSING ID")</x:f>
        <x:v>Proposal</x:v>
      </x:c>
      <x:c r="M448" s="4" t="str">
        <x:f>IFERROR(INDEX('Material routes'!$M$6:$M$1505,MATCH(U448,'Material routes'!$A$6:$A$1505,0)),"MISSING ID")</x:f>
        <x:v>Partial proposal</x:v>
      </x:c>
      <x:c r="N448" s="4" t="str">
        <x:f>IF(IFERROR(INDEX('Material routes'!$I$6:$I$1005,MATCH(U448,'Material routes'!$A$6:$A$1005,0)),"MISSING ID")=0,"",IFERROR(INDEX('Material routes'!$I$6:$I$1005,MATCH(U448,'Material routes'!$A$6:$A$1005,0)),"MISSING ID"))</x:f>
      </x:c>
      <x:c r="O448" s="4" t="str">
        <x:f>IFERROR(INDEX('Material routes'!$J$6:$J$1505,MATCH(U448,'Material routes'!$A$6:$A$1505,0)),"MISSING ID")</x:f>
        <x:v>Unspecified</x:v>
      </x:c>
      <x:c r="P448" s="4" t="str">
        <x:f>IF(IFERROR(INDEX('Material routes'!$I$6:$I$1005,MATCH(V448,'Material routes'!$A$6:$A$1005,0)),"MISSING ID")=0,"",IFERROR(INDEX('Material routes'!$I$6:$I$1005,MATCH(V448,'Material routes'!$A$6:$A$1005,0)),"MISSING ID"))</x:f>
      </x:c>
      <x:c r="Q448" s="4" t="str">
        <x:f>IFERROR(INDEX('Material routes'!$J$6:$J$1505,MATCH(V448,'Material routes'!$A$6:$A$1505,0)),"MISSING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routes'!$D$6:$D$1505,MATCH(U448,'Material routes'!$A$6:$A$1505,0)),"MISSING ID")</x:f>
        <x:v>proposal.natural.salts</x:v>
      </x:c>
      <x:c r="T448" s="4" t="str">
        <x:f>IFERROR(INDEX('Material routes'!$D$6:$D$1505,MATCH(V448,'Material routes'!$A$6:$A$1505,0)),"MISSING ID")</x:f>
        <x:v>proposal.lore.sulfur_charge</x:v>
      </x:c>
      <x:c r="U448" s="4" t="str">
        <x:v>design.lore.sulfur_charge.in.2</x:v>
      </x:c>
      <x:c r="V448" s="4" t="str">
        <x:v>design.lore.sulfur_charge.out</x:v>
      </x:c>
    </x:row>
    <x:row r="449" ht="115" customHeight="1">
      <x:c r="A449" s="4" t="str">
        <x:f>IFERROR(INDEX('Material routes'!$E$6:$E$1505,MATCH(U449,'Material routes'!$A$6:$A$1505,0)),"MISSING ID")</x:f>
        <x:v>Contained Phagia vat byproduct</x:v>
      </x:c>
      <x:c r="B449" s="4" t="str">
        <x:f>IFERROR(INDEX('Material routes'!$F$6:$F$1505,MATCH(U449,'Material routes'!$A$6:$A$1505,0)),"MISSING ID")</x:f>
        <x:v>T0</x:v>
      </x:c>
      <x:c r="C449" s="4" t="str">
        <x:f>IFERROR(INDEX('Material routes'!$H$6:$H$1505,MATCH(U449,'Material routes'!$A$6:$A$1505,0)),"MISSING ID")</x:f>
        <x:v>Raw material</x:v>
      </x:c>
      <x:c r="D449" s="4" t="str">
        <x:f>IFERROR(INDEX('Material routes'!$G$6:$G$1505,MATCH(U449,'Material routes'!$A$6:$A$1505,0)),"MISSING ID")</x:f>
        <x:v>Biological resources</x:v>
      </x:c>
      <x:c r="E449" s="4" t="str">
        <x:f>IFERROR(INDEX('Material routes'!$C$6:$C$1505,MATCH(U449,'Material routes'!$A$6:$A$1505,0)),"MISSING ID")</x:f>
        <x:v>Ingredient candidate</x:v>
      </x:c>
      <x:c r="F449" s="4" t="str">
        <x:f>IFERROR(INDEX('Material routes'!$E$6:$E$1505,MATCH(V449,'Material routes'!$A$6:$A$1505,0)),"MISSING ID")</x:f>
        <x:v>Selected Phagia enzyme fraction</x:v>
      </x:c>
      <x:c r="G449" s="4" t="str">
        <x:f>IFERROR(INDEX('Material routes'!$F$6:$F$1505,MATCH(V449,'Material routes'!$A$6:$A$1505,0)),"MISSING ID")</x:f>
        <x:v>T1</x:v>
      </x:c>
      <x:c r="H449" s="4" t="str">
        <x:f>IFERROR(INDEX('Material routes'!$H$6:$H$1505,MATCH(V449,'Material routes'!$A$6:$A$1505,0)),"MISSING ID")</x:f>
        <x:v>Chemical material</x:v>
      </x:c>
      <x:c r="I449" s="4" t="str">
        <x:f>IFERROR(INDEX('Material routes'!$G$6:$G$1505,MATCH(V449,'Material routes'!$A$6:$A$1505,0)),"MISSING ID")</x:f>
        <x:v>Processing agents</x:v>
      </x:c>
      <x:c r="J449" s="4" t="str">
        <x:f>IFERROR(INDEX('Material routes'!$B$6:$B$1505,MATCH(U449,'Material routes'!$A$6:$A$1505,0)),"MISSING ID")</x:f>
        <x:v>design.lore.phagia_enzyme</x:v>
      </x:c>
      <x:c r="K449" s="4" t="str">
        <x:f>IFERROR(INDEX('Crafting recipes'!$C$6:$C$1005,MATCH(J449,'Crafting recipes'!$A$6:$A$1005,0)),"MISSING ID")</x:f>
        <x:v>Material refinement</x:v>
      </x:c>
      <x:c r="L449" s="4" t="str">
        <x:f>IFERROR(INDEX('Material routes'!$K$6:$K$1505,MATCH(U449,'Material routes'!$A$6:$A$1505,0)),"MISSING ID")</x:f>
        <x:v>Proposal</x:v>
      </x:c>
      <x:c r="M449" s="4" t="str">
        <x:f>IFERROR(INDEX('Material routes'!$M$6:$M$1505,MATCH(U449,'Material routes'!$A$6:$A$1505,0)),"MISSING ID")</x:f>
        <x:v>Partial proposal</x:v>
      </x:c>
      <x:c r="N449" s="4" t="str">
        <x:f>IF(IFERROR(INDEX('Material routes'!$I$6:$I$1005,MATCH(U449,'Material routes'!$A$6:$A$1005,0)),"MISSING ID")=0,"",IFERROR(INDEX('Material routes'!$I$6:$I$1005,MATCH(U449,'Material routes'!$A$6:$A$1005,0)),"MISSING ID"))</x:f>
      </x:c>
      <x:c r="O449" s="4" t="str">
        <x:f>IFERROR(INDEX('Material routes'!$J$6:$J$1505,MATCH(U449,'Material routes'!$A$6:$A$1505,0)),"MISSING ID")</x:f>
        <x:v>Unspecified</x:v>
      </x:c>
      <x:c r="P449" s="4" t="str">
        <x:f>IF(IFERROR(INDEX('Material routes'!$I$6:$I$1005,MATCH(V449,'Material routes'!$A$6:$A$1005,0)),"MISSING ID")=0,"",IFERROR(INDEX('Material routes'!$I$6:$I$1005,MATCH(V449,'Material routes'!$A$6:$A$1005,0)),"MISSING ID"))</x:f>
      </x:c>
      <x:c r="Q449" s="4" t="str">
        <x:f>IFERROR(INDEX('Material routes'!$J$6:$J$1505,MATCH(V449,'Material routes'!$A$6:$A$1505,0)),"MISSING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routes'!$D$6:$D$1505,MATCH(U449,'Material routes'!$A$6:$A$1505,0)),"MISSING ID")</x:f>
        <x:v>proposal.lore.phagia_byproduct</x:v>
      </x:c>
      <x:c r="T449" s="4" t="str">
        <x:f>IFERROR(INDEX('Material routes'!$D$6:$D$1505,MATCH(V449,'Material routes'!$A$6:$A$1505,0)),"MISSING ID")</x:f>
        <x:v>proposal.lore.phagia_enzyme</x:v>
      </x:c>
      <x:c r="U449" s="4" t="str">
        <x:v>design.lore.phagia_enzyme.in.1</x:v>
      </x:c>
      <x:c r="V449" s="4" t="str">
        <x:v>design.lore.phagia_enzyme.out</x:v>
      </x:c>
    </x:row>
    <x:row r="450" ht="115" customHeight="1">
      <x:c r="A450" s="4" t="str">
        <x:f>IFERROR(INDEX('Material routes'!$E$6:$E$1505,MATCH(U450,'Material routes'!$A$6:$A$1505,0)),"MISSING ID")</x:f>
        <x:v>Contained Phagia vat byproduct</x:v>
      </x:c>
      <x:c r="B450" s="4" t="str">
        <x:f>IFERROR(INDEX('Material routes'!$F$6:$F$1505,MATCH(U450,'Material routes'!$A$6:$A$1505,0)),"MISSING ID")</x:f>
        <x:v>T0</x:v>
      </x:c>
      <x:c r="C450" s="4" t="str">
        <x:f>IFERROR(INDEX('Material routes'!$H$6:$H$1505,MATCH(U450,'Material routes'!$A$6:$A$1505,0)),"MISSING ID")</x:f>
        <x:v>Raw material</x:v>
      </x:c>
      <x:c r="D450" s="4" t="str">
        <x:f>IFERROR(INDEX('Material routes'!$G$6:$G$1505,MATCH(U450,'Material routes'!$A$6:$A$1505,0)),"MISSING ID")</x:f>
        <x:v>Biological resources</x:v>
      </x:c>
      <x:c r="E450" s="4" t="str">
        <x:f>IFERROR(INDEX('Material routes'!$C$6:$C$1505,MATCH(U450,'Material routes'!$A$6:$A$1505,0)),"MISSING ID")</x:f>
        <x:v>Ingredient candidate</x:v>
      </x:c>
      <x:c r="F450" s="4" t="str">
        <x:f>IFERROR(INDEX('Material routes'!$E$6:$E$1505,MATCH(V450,'Material routes'!$A$6:$A$1505,0)),"MISSING ID")</x:f>
        <x:v>Selected Phagia mild-acid fraction</x:v>
      </x:c>
      <x:c r="G450" s="4" t="str">
        <x:f>IFERROR(INDEX('Material routes'!$F$6:$F$1505,MATCH(V450,'Material routes'!$A$6:$A$1505,0)),"MISSING ID")</x:f>
        <x:v>T1</x:v>
      </x:c>
      <x:c r="H450" s="4" t="str">
        <x:f>IFERROR(INDEX('Material routes'!$H$6:$H$1505,MATCH(V450,'Material routes'!$A$6:$A$1505,0)),"MISSING ID")</x:f>
        <x:v>Chemical material</x:v>
      </x:c>
      <x:c r="I450" s="4" t="str">
        <x:f>IFERROR(INDEX('Material routes'!$G$6:$G$1505,MATCH(V450,'Material routes'!$A$6:$A$1505,0)),"MISSING ID")</x:f>
        <x:v>Processing agents</x:v>
      </x:c>
      <x:c r="J450" s="4" t="str">
        <x:f>IFERROR(INDEX('Material routes'!$B$6:$B$1505,MATCH(U450,'Material routes'!$A$6:$A$1505,0)),"MISSING ID")</x:f>
        <x:v>design.lore.phagia_acid</x:v>
      </x:c>
      <x:c r="K450" s="4" t="str">
        <x:f>IFERROR(INDEX('Crafting recipes'!$C$6:$C$1005,MATCH(J450,'Crafting recipes'!$A$6:$A$1005,0)),"MISSING ID")</x:f>
        <x:v>Material refinement</x:v>
      </x:c>
      <x:c r="L450" s="4" t="str">
        <x:f>IFERROR(INDEX('Material routes'!$K$6:$K$1505,MATCH(U450,'Material routes'!$A$6:$A$1505,0)),"MISSING ID")</x:f>
        <x:v>Proposal</x:v>
      </x:c>
      <x:c r="M450" s="4" t="str">
        <x:f>IFERROR(INDEX('Material routes'!$M$6:$M$1505,MATCH(U450,'Material routes'!$A$6:$A$1505,0)),"MISSING ID")</x:f>
        <x:v>Partial proposal</x:v>
      </x:c>
      <x:c r="N450" s="4" t="str">
        <x:f>IF(IFERROR(INDEX('Material routes'!$I$6:$I$1005,MATCH(U450,'Material routes'!$A$6:$A$1005,0)),"MISSING ID")=0,"",IFERROR(INDEX('Material routes'!$I$6:$I$1005,MATCH(U450,'Material routes'!$A$6:$A$1005,0)),"MISSING ID"))</x:f>
      </x:c>
      <x:c r="O450" s="4" t="str">
        <x:f>IFERROR(INDEX('Material routes'!$J$6:$J$1505,MATCH(U450,'Material routes'!$A$6:$A$1505,0)),"MISSING ID")</x:f>
        <x:v>Unspecified</x:v>
      </x:c>
      <x:c r="P450" s="4" t="str">
        <x:f>IF(IFERROR(INDEX('Material routes'!$I$6:$I$1005,MATCH(V450,'Material routes'!$A$6:$A$1005,0)),"MISSING ID")=0,"",IFERROR(INDEX('Material routes'!$I$6:$I$1005,MATCH(V450,'Material routes'!$A$6:$A$1005,0)),"MISSING ID"))</x:f>
      </x:c>
      <x:c r="Q450" s="4" t="str">
        <x:f>IFERROR(INDEX('Material routes'!$J$6:$J$1505,MATCH(V450,'Material routes'!$A$6:$A$1505,0)),"MISSING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routes'!$D$6:$D$1505,MATCH(U450,'Material routes'!$A$6:$A$1505,0)),"MISSING ID")</x:f>
        <x:v>proposal.lore.phagia_byproduct</x:v>
      </x:c>
      <x:c r="T450" s="4" t="str">
        <x:f>IFERROR(INDEX('Material routes'!$D$6:$D$1505,MATCH(V450,'Material routes'!$A$6:$A$1505,0)),"MISSING ID")</x:f>
        <x:v>proposal.lore.phagia_acid</x:v>
      </x:c>
      <x:c r="U450" s="4" t="str">
        <x:v>design.lore.phagia_acid.in.1</x:v>
      </x:c>
      <x:c r="V450" s="4" t="str">
        <x:v>design.lore.phagia_acid.out</x:v>
      </x:c>
    </x:row>
    <x:row r="451" ht="115" customHeight="1">
      <x:c r="A451" s="4" t="str">
        <x:f>IFERROR(INDEX('Material routes'!$E$6:$E$1505,MATCH(U451,'Material routes'!$A$6:$A$1505,0)),"MISSING ID")</x:f>
        <x:v>Contained Phagia vat byproduct</x:v>
      </x:c>
      <x:c r="B451" s="4" t="str">
        <x:f>IFERROR(INDEX('Material routes'!$F$6:$F$1505,MATCH(U451,'Material routes'!$A$6:$A$1505,0)),"MISSING ID")</x:f>
        <x:v>T0</x:v>
      </x:c>
      <x:c r="C451" s="4" t="str">
        <x:f>IFERROR(INDEX('Material routes'!$H$6:$H$1505,MATCH(U451,'Material routes'!$A$6:$A$1505,0)),"MISSING ID")</x:f>
        <x:v>Raw material</x:v>
      </x:c>
      <x:c r="D451" s="4" t="str">
        <x:f>IFERROR(INDEX('Material routes'!$G$6:$G$1505,MATCH(U451,'Material routes'!$A$6:$A$1505,0)),"MISSING ID")</x:f>
        <x:v>Biological resources</x:v>
      </x:c>
      <x:c r="E451" s="4" t="str">
        <x:f>IFERROR(INDEX('Material routes'!$C$6:$C$1505,MATCH(U451,'Material routes'!$A$6:$A$1505,0)),"MISSING ID")</x:f>
        <x:v>Ingredient candidate</x:v>
      </x:c>
      <x:c r="F451" s="4" t="str">
        <x:f>IFERROR(INDEX('Material routes'!$E$6:$E$1505,MATCH(V451,'Material routes'!$A$6:$A$1505,0)),"MISSING ID")</x:f>
        <x:v>Concentrated Phagia adhesive base</x:v>
      </x:c>
      <x:c r="G451" s="4" t="str">
        <x:f>IFERROR(INDEX('Material routes'!$F$6:$F$1505,MATCH(V451,'Material routes'!$A$6:$A$1505,0)),"MISSING ID")</x:f>
        <x:v>T1</x:v>
      </x:c>
      <x:c r="H451" s="4" t="str">
        <x:f>IFERROR(INDEX('Material routes'!$H$6:$H$1505,MATCH(V451,'Material routes'!$A$6:$A$1505,0)),"MISSING ID")</x:f>
        <x:v>Chemical material</x:v>
      </x:c>
      <x:c r="I451" s="4" t="str">
        <x:f>IFERROR(INDEX('Material routes'!$G$6:$G$1505,MATCH(V451,'Material routes'!$A$6:$A$1505,0)),"MISSING ID")</x:f>
        <x:v>Processing agents</x:v>
      </x:c>
      <x:c r="J451" s="4" t="str">
        <x:f>IFERROR(INDEX('Material routes'!$B$6:$B$1505,MATCH(U451,'Material routes'!$A$6:$A$1505,0)),"MISSING ID")</x:f>
        <x:v>design.lore.phagia_adhesive</x:v>
      </x:c>
      <x:c r="K451" s="4" t="str">
        <x:f>IFERROR(INDEX('Crafting recipes'!$C$6:$C$1005,MATCH(J451,'Crafting recipes'!$A$6:$A$1005,0)),"MISSING ID")</x:f>
        <x:v>Material refinement</x:v>
      </x:c>
      <x:c r="L451" s="4" t="str">
        <x:f>IFERROR(INDEX('Material routes'!$K$6:$K$1505,MATCH(U451,'Material routes'!$A$6:$A$1505,0)),"MISSING ID")</x:f>
        <x:v>Proposal</x:v>
      </x:c>
      <x:c r="M451" s="4" t="str">
        <x:f>IFERROR(INDEX('Material routes'!$M$6:$M$1505,MATCH(U451,'Material routes'!$A$6:$A$1505,0)),"MISSING ID")</x:f>
        <x:v>Partial proposal</x:v>
      </x:c>
      <x:c r="N451" s="4" t="str">
        <x:f>IF(IFERROR(INDEX('Material routes'!$I$6:$I$1005,MATCH(U451,'Material routes'!$A$6:$A$1005,0)),"MISSING ID")=0,"",IFERROR(INDEX('Material routes'!$I$6:$I$1005,MATCH(U451,'Material routes'!$A$6:$A$1005,0)),"MISSING ID"))</x:f>
      </x:c>
      <x:c r="O451" s="4" t="str">
        <x:f>IFERROR(INDEX('Material routes'!$J$6:$J$1505,MATCH(U451,'Material routes'!$A$6:$A$1505,0)),"MISSING ID")</x:f>
        <x:v>Unspecified</x:v>
      </x:c>
      <x:c r="P451" s="4" t="str">
        <x:f>IF(IFERROR(INDEX('Material routes'!$I$6:$I$1005,MATCH(V451,'Material routes'!$A$6:$A$1005,0)),"MISSING ID")=0,"",IFERROR(INDEX('Material routes'!$I$6:$I$1005,MATCH(V451,'Material routes'!$A$6:$A$1005,0)),"MISSING ID"))</x:f>
      </x:c>
      <x:c r="Q451" s="4" t="str">
        <x:f>IFERROR(INDEX('Material routes'!$J$6:$J$1505,MATCH(V451,'Material routes'!$A$6:$A$1505,0)),"MISSING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routes'!$D$6:$D$1505,MATCH(U451,'Material routes'!$A$6:$A$1505,0)),"MISSING ID")</x:f>
        <x:v>proposal.lore.phagia_byproduct</x:v>
      </x:c>
      <x:c r="T451" s="4" t="str">
        <x:f>IFERROR(INDEX('Material routes'!$D$6:$D$1505,MATCH(V451,'Material routes'!$A$6:$A$1505,0)),"MISSING ID")</x:f>
        <x:v>proposal.lore.phagia_adhesive</x:v>
      </x:c>
      <x:c r="U451" s="4" t="str">
        <x:v>design.lore.phagia_adhesive.in.1</x:v>
      </x:c>
      <x:c r="V451" s="4" t="str">
        <x:v>design.lore.phagia_adhesive.out</x:v>
      </x:c>
    </x:row>
    <x:row r="452" ht="115" customHeight="1">
      <x:c r="A452" s="4" t="str">
        <x:f>IFERROR(INDEX('Material routes'!$E$6:$E$1505,MATCH(U452,'Material routes'!$A$6:$A$1505,0)),"MISSING ID")</x:f>
        <x:v>Prepared alkaline mineral concentrate</x:v>
      </x:c>
      <x:c r="B452" s="4" t="str">
        <x:f>IFERROR(INDEX('Material routes'!$F$6:$F$1505,MATCH(U452,'Material routes'!$A$6:$A$1505,0)),"MISSING ID")</x:f>
        <x:v>T1</x:v>
      </x:c>
      <x:c r="C452" s="4" t="str">
        <x:f>IFERROR(INDEX('Material routes'!$H$6:$H$1505,MATCH(U452,'Material routes'!$A$6:$A$1505,0)),"MISSING ID")</x:f>
        <x:v>Chemical material</x:v>
      </x:c>
      <x:c r="D452" s="4" t="str">
        <x:f>IFERROR(INDEX('Material routes'!$G$6:$G$1505,MATCH(U452,'Material routes'!$A$6:$A$1505,0)),"MISSING ID")</x:f>
        <x:v>Processing agents</x:v>
      </x:c>
      <x:c r="E452" s="4" t="str">
        <x:f>IFERROR(INDEX('Material routes'!$C$6:$C$1505,MATCH(U452,'Material routes'!$A$6:$A$1505,0)),"MISSING ID")</x:f>
        <x:v>Ingredient candidate</x:v>
      </x:c>
      <x:c r="F452" s="4" t="str">
        <x:f>IFERROR(INDEX('Material routes'!$E$6:$E$1505,MATCH(V452,'Material routes'!$A$6:$A$1505,0)),"MISSING ID")</x:f>
        <x:v>Chitin-cleaning process charge</x:v>
      </x:c>
      <x:c r="G452" s="4" t="str">
        <x:f>IFERROR(INDEX('Material routes'!$F$6:$F$1505,MATCH(V452,'Material routes'!$A$6:$A$1505,0)),"MISSING ID")</x:f>
        <x:v>T2</x:v>
      </x:c>
      <x:c r="H452" s="4" t="str">
        <x:f>IFERROR(INDEX('Material routes'!$H$6:$H$1505,MATCH(V452,'Material routes'!$A$6:$A$1505,0)),"MISSING ID")</x:f>
        <x:v>Chemical material</x:v>
      </x:c>
      <x:c r="I452" s="4" t="str">
        <x:f>IFERROR(INDEX('Material routes'!$G$6:$G$1505,MATCH(V452,'Material routes'!$A$6:$A$1505,0)),"MISSING ID")</x:f>
        <x:v>Processing agents</x:v>
      </x:c>
      <x:c r="J452" s="4" t="str">
        <x:f>IFERROR(INDEX('Material routes'!$B$6:$B$1505,MATCH(U452,'Material routes'!$A$6:$A$1505,0)),"MISSING ID")</x:f>
        <x:v>design.lore.shell_cleaning_charge</x:v>
      </x:c>
      <x:c r="K452" s="4" t="str">
        <x:f>IFERROR(INDEX('Crafting recipes'!$C$6:$C$1005,MATCH(J452,'Crafting recipes'!$A$6:$A$1005,0)),"MISSING ID")</x:f>
        <x:v>Material refinement</x:v>
      </x:c>
      <x:c r="L452" s="4" t="str">
        <x:f>IFERROR(INDEX('Material routes'!$K$6:$K$1505,MATCH(U452,'Material routes'!$A$6:$A$1505,0)),"MISSING ID")</x:f>
        <x:v>Proposal</x:v>
      </x:c>
      <x:c r="M452" s="4" t="str">
        <x:f>IFERROR(INDEX('Material routes'!$M$6:$M$1505,MATCH(U452,'Material routes'!$A$6:$A$1505,0)),"MISSING ID")</x:f>
        <x:v>Partial proposal</x:v>
      </x:c>
      <x:c r="N452" s="4" t="str">
        <x:f>IF(IFERROR(INDEX('Material routes'!$I$6:$I$1005,MATCH(U452,'Material routes'!$A$6:$A$1005,0)),"MISSING ID")=0,"",IFERROR(INDEX('Material routes'!$I$6:$I$1005,MATCH(U452,'Material routes'!$A$6:$A$1005,0)),"MISSING ID"))</x:f>
      </x:c>
      <x:c r="O452" s="4" t="str">
        <x:f>IFERROR(INDEX('Material routes'!$J$6:$J$1505,MATCH(U452,'Material routes'!$A$6:$A$1505,0)),"MISSING ID")</x:f>
        <x:v>Unspecified</x:v>
      </x:c>
      <x:c r="P452" s="4" t="str">
        <x:f>IF(IFERROR(INDEX('Material routes'!$I$6:$I$1005,MATCH(V452,'Material routes'!$A$6:$A$1005,0)),"MISSING ID")=0,"",IFERROR(INDEX('Material routes'!$I$6:$I$1005,MATCH(V452,'Material routes'!$A$6:$A$1005,0)),"MISSING ID"))</x:f>
      </x:c>
      <x:c r="Q452" s="4" t="str">
        <x:f>IFERROR(INDEX('Material routes'!$J$6:$J$1505,MATCH(V452,'Material routes'!$A$6:$A$1505,0)),"MISSING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routes'!$D$6:$D$1505,MATCH(U452,'Material routes'!$A$6:$A$1505,0)),"MISSING ID")</x:f>
        <x:v>proposal.lore.alkali_concentrate</x:v>
      </x:c>
      <x:c r="T452" s="4" t="str">
        <x:f>IFERROR(INDEX('Material routes'!$D$6:$D$1505,MATCH(V452,'Material routes'!$A$6:$A$1505,0)),"MISSING ID")</x:f>
        <x:v>proposal.lore.shell_cleaning_charge</x:v>
      </x:c>
      <x:c r="U452" s="4" t="str">
        <x:v>design.lore.shell_cleaning_charge.in.1</x:v>
      </x:c>
      <x:c r="V452" s="4" t="str">
        <x:v>design.lore.shell_cleaning_charge.out</x:v>
      </x:c>
    </x:row>
    <x:row r="453" ht="115" customHeight="1">
      <x:c r="A453" s="4" t="str">
        <x:f>IFERROR(INDEX('Material routes'!$E$6:$E$1505,MATCH(U453,'Material routes'!$A$6:$A$1505,0)),"MISSING ID")</x:f>
        <x:v>Selected Phagia enzyme fraction</x:v>
      </x:c>
      <x:c r="B453" s="4" t="str">
        <x:f>IFERROR(INDEX('Material routes'!$F$6:$F$1505,MATCH(U453,'Material routes'!$A$6:$A$1505,0)),"MISSING ID")</x:f>
        <x:v>T1</x:v>
      </x:c>
      <x:c r="C453" s="4" t="str">
        <x:f>IFERROR(INDEX('Material routes'!$H$6:$H$1505,MATCH(U453,'Material routes'!$A$6:$A$1505,0)),"MISSING ID")</x:f>
        <x:v>Chemical material</x:v>
      </x:c>
      <x:c r="D453" s="4" t="str">
        <x:f>IFERROR(INDEX('Material routes'!$G$6:$G$1505,MATCH(U453,'Material routes'!$A$6:$A$1505,0)),"MISSING ID")</x:f>
        <x:v>Processing agents</x:v>
      </x:c>
      <x:c r="E453" s="4" t="str">
        <x:f>IFERROR(INDEX('Material routes'!$C$6:$C$1505,MATCH(U453,'Material routes'!$A$6:$A$1505,0)),"MISSING ID")</x:f>
        <x:v>Ingredient candidate</x:v>
      </x:c>
      <x:c r="F453" s="4" t="str">
        <x:f>IFERROR(INDEX('Material routes'!$E$6:$E$1505,MATCH(V453,'Material routes'!$A$6:$A$1505,0)),"MISSING ID")</x:f>
        <x:v>Chitin-cleaning process charge</x:v>
      </x:c>
      <x:c r="G453" s="4" t="str">
        <x:f>IFERROR(INDEX('Material routes'!$F$6:$F$1505,MATCH(V453,'Material routes'!$A$6:$A$1505,0)),"MISSING ID")</x:f>
        <x:v>T2</x:v>
      </x:c>
      <x:c r="H453" s="4" t="str">
        <x:f>IFERROR(INDEX('Material routes'!$H$6:$H$1505,MATCH(V453,'Material routes'!$A$6:$A$1505,0)),"MISSING ID")</x:f>
        <x:v>Chemical material</x:v>
      </x:c>
      <x:c r="I453" s="4" t="str">
        <x:f>IFERROR(INDEX('Material routes'!$G$6:$G$1505,MATCH(V453,'Material routes'!$A$6:$A$1505,0)),"MISSING ID")</x:f>
        <x:v>Processing agents</x:v>
      </x:c>
      <x:c r="J453" s="4" t="str">
        <x:f>IFERROR(INDEX('Material routes'!$B$6:$B$1505,MATCH(U453,'Material routes'!$A$6:$A$1505,0)),"MISSING ID")</x:f>
        <x:v>design.lore.shell_cleaning_charge</x:v>
      </x:c>
      <x:c r="K453" s="4" t="str">
        <x:f>IFERROR(INDEX('Crafting recipes'!$C$6:$C$1005,MATCH(J453,'Crafting recipes'!$A$6:$A$1005,0)),"MISSING ID")</x:f>
        <x:v>Material refinement</x:v>
      </x:c>
      <x:c r="L453" s="4" t="str">
        <x:f>IFERROR(INDEX('Material routes'!$K$6:$K$1505,MATCH(U453,'Material routes'!$A$6:$A$1505,0)),"MISSING ID")</x:f>
        <x:v>Proposal</x:v>
      </x:c>
      <x:c r="M453" s="4" t="str">
        <x:f>IFERROR(INDEX('Material routes'!$M$6:$M$1505,MATCH(U453,'Material routes'!$A$6:$A$1505,0)),"MISSING ID")</x:f>
        <x:v>Partial proposal</x:v>
      </x:c>
      <x:c r="N453" s="4" t="str">
        <x:f>IF(IFERROR(INDEX('Material routes'!$I$6:$I$1005,MATCH(U453,'Material routes'!$A$6:$A$1005,0)),"MISSING ID")=0,"",IFERROR(INDEX('Material routes'!$I$6:$I$1005,MATCH(U453,'Material routes'!$A$6:$A$1005,0)),"MISSING ID"))</x:f>
      </x:c>
      <x:c r="O453" s="4" t="str">
        <x:f>IFERROR(INDEX('Material routes'!$J$6:$J$1505,MATCH(U453,'Material routes'!$A$6:$A$1505,0)),"MISSING ID")</x:f>
        <x:v>Unspecified</x:v>
      </x:c>
      <x:c r="P453" s="4" t="str">
        <x:f>IF(IFERROR(INDEX('Material routes'!$I$6:$I$1005,MATCH(V453,'Material routes'!$A$6:$A$1005,0)),"MISSING ID")=0,"",IFERROR(INDEX('Material routes'!$I$6:$I$1005,MATCH(V453,'Material routes'!$A$6:$A$1005,0)),"MISSING ID"))</x:f>
      </x:c>
      <x:c r="Q453" s="4" t="str">
        <x:f>IFERROR(INDEX('Material routes'!$J$6:$J$1505,MATCH(V453,'Material routes'!$A$6:$A$1505,0)),"MISSING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routes'!$D$6:$D$1505,MATCH(U453,'Material routes'!$A$6:$A$1505,0)),"MISSING ID")</x:f>
        <x:v>proposal.lore.phagia_enzyme</x:v>
      </x:c>
      <x:c r="T453" s="4" t="str">
        <x:f>IFERROR(INDEX('Material routes'!$D$6:$D$1505,MATCH(V453,'Material routes'!$A$6:$A$1505,0)),"MISSING ID")</x:f>
        <x:v>proposal.lore.shell_cleaning_charge</x:v>
      </x:c>
      <x:c r="U453" s="4" t="str">
        <x:v>design.lore.shell_cleaning_charge.in.2</x:v>
      </x:c>
      <x:c r="V453" s="4" t="str">
        <x:v>design.lore.shell_cleaning_charge.out</x:v>
      </x:c>
    </x:row>
    <x:row r="454" ht="115" customHeight="1">
      <x:c r="A454" s="4" t="str">
        <x:f>IFERROR(INDEX('Material routes'!$E$6:$E$1505,MATCH(U454,'Material routes'!$A$6:$A$1505,0)),"MISSING ID")</x:f>
        <x:v>Selected faunal carrier fraction</x:v>
      </x:c>
      <x:c r="B454" s="4" t="str">
        <x:f>IFERROR(INDEX('Material routes'!$F$6:$F$1505,MATCH(U454,'Material routes'!$A$6:$A$1505,0)),"MISSING ID")</x:f>
        <x:v>T1</x:v>
      </x:c>
      <x:c r="C454" s="4" t="str">
        <x:f>IFERROR(INDEX('Material routes'!$H$6:$H$1505,MATCH(U454,'Material routes'!$A$6:$A$1505,0)),"MISSING ID")</x:f>
        <x:v>Chemical material</x:v>
      </x:c>
      <x:c r="D454" s="4" t="str">
        <x:f>IFERROR(INDEX('Material routes'!$G$6:$G$1505,MATCH(U454,'Material routes'!$A$6:$A$1505,0)),"MISSING ID")</x:f>
        <x:v>Processing agents</x:v>
      </x:c>
      <x:c r="E454" s="4" t="str">
        <x:f>IFERROR(INDEX('Material routes'!$C$6:$C$1505,MATCH(U454,'Material routes'!$A$6:$A$1505,0)),"MISSING ID")</x:f>
        <x:v>Ingredient candidate</x:v>
      </x:c>
      <x:c r="F454" s="4" t="str">
        <x:f>IFERROR(INDEX('Material routes'!$E$6:$E$1505,MATCH(V454,'Material routes'!$A$6:$A$1505,0)),"MISSING ID")</x:f>
        <x:v>Chitin-cleaning process charge</x:v>
      </x:c>
      <x:c r="G454" s="4" t="str">
        <x:f>IFERROR(INDEX('Material routes'!$F$6:$F$1505,MATCH(V454,'Material routes'!$A$6:$A$1505,0)),"MISSING ID")</x:f>
        <x:v>T2</x:v>
      </x:c>
      <x:c r="H454" s="4" t="str">
        <x:f>IFERROR(INDEX('Material routes'!$H$6:$H$1505,MATCH(V454,'Material routes'!$A$6:$A$1505,0)),"MISSING ID")</x:f>
        <x:v>Chemical material</x:v>
      </x:c>
      <x:c r="I454" s="4" t="str">
        <x:f>IFERROR(INDEX('Material routes'!$G$6:$G$1505,MATCH(V454,'Material routes'!$A$6:$A$1505,0)),"MISSING ID")</x:f>
        <x:v>Processing agents</x:v>
      </x:c>
      <x:c r="J454" s="4" t="str">
        <x:f>IFERROR(INDEX('Material routes'!$B$6:$B$1505,MATCH(U454,'Material routes'!$A$6:$A$1505,0)),"MISSING ID")</x:f>
        <x:v>design.lore.shell_cleaning_charge</x:v>
      </x:c>
      <x:c r="K454" s="4" t="str">
        <x:f>IFERROR(INDEX('Crafting recipes'!$C$6:$C$1005,MATCH(J454,'Crafting recipes'!$A$6:$A$1005,0)),"MISSING ID")</x:f>
        <x:v>Material refinement</x:v>
      </x:c>
      <x:c r="L454" s="4" t="str">
        <x:f>IFERROR(INDEX('Material routes'!$K$6:$K$1505,MATCH(U454,'Material routes'!$A$6:$A$1505,0)),"MISSING ID")</x:f>
        <x:v>Proposal</x:v>
      </x:c>
      <x:c r="M454" s="4" t="str">
        <x:f>IFERROR(INDEX('Material routes'!$M$6:$M$1505,MATCH(U454,'Material routes'!$A$6:$A$1505,0)),"MISSING ID")</x:f>
        <x:v>Partial proposal</x:v>
      </x:c>
      <x:c r="N454" s="4" t="str">
        <x:f>IF(IFERROR(INDEX('Material routes'!$I$6:$I$1005,MATCH(U454,'Material routes'!$A$6:$A$1005,0)),"MISSING ID")=0,"",IFERROR(INDEX('Material routes'!$I$6:$I$1005,MATCH(U454,'Material routes'!$A$6:$A$1005,0)),"MISSING ID"))</x:f>
      </x:c>
      <x:c r="O454" s="4" t="str">
        <x:f>IFERROR(INDEX('Material routes'!$J$6:$J$1505,MATCH(U454,'Material routes'!$A$6:$A$1505,0)),"MISSING ID")</x:f>
        <x:v>Unspecified</x:v>
      </x:c>
      <x:c r="P454" s="4" t="str">
        <x:f>IF(IFERROR(INDEX('Material routes'!$I$6:$I$1005,MATCH(V454,'Material routes'!$A$6:$A$1005,0)),"MISSING ID")=0,"",IFERROR(INDEX('Material routes'!$I$6:$I$1005,MATCH(V454,'Material routes'!$A$6:$A$1005,0)),"MISSING ID"))</x:f>
      </x:c>
      <x:c r="Q454" s="4" t="str">
        <x:f>IFERROR(INDEX('Material routes'!$J$6:$J$1505,MATCH(V454,'Material routes'!$A$6:$A$1505,0)),"MISSING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routes'!$D$6:$D$1505,MATCH(U454,'Material routes'!$A$6:$A$1505,0)),"MISSING ID")</x:f>
        <x:v>proposal.t1.faunal_carrier</x:v>
      </x:c>
      <x:c r="T454" s="4" t="str">
        <x:f>IFERROR(INDEX('Material routes'!$D$6:$D$1505,MATCH(V454,'Material routes'!$A$6:$A$1505,0)),"MISSING ID")</x:f>
        <x:v>proposal.lore.shell_cleaning_charge</x:v>
      </x:c>
      <x:c r="U454" s="4" t="str">
        <x:v>design.lore.shell_cleaning_charge.in.3</x:v>
      </x:c>
      <x:c r="V454" s="4" t="str">
        <x:v>design.lore.shell_cleaning_charge.out</x:v>
      </x:c>
    </x:row>
    <x:row r="455" ht="115" customHeight="1">
      <x:c r="A455" s="4" t="str">
        <x:f>IFERROR(INDEX('Material routes'!$E$6:$E$1505,MATCH(U455,'Material routes'!$A$6:$A$1505,0)),"MISSING ID")</x:f>
        <x:v>Prepared alkaline mineral concentrate</x:v>
      </x:c>
      <x:c r="B455" s="4" t="str">
        <x:f>IFERROR(INDEX('Material routes'!$F$6:$F$1505,MATCH(U455,'Material routes'!$A$6:$A$1505,0)),"MISSING ID")</x:f>
        <x:v>T1</x:v>
      </x:c>
      <x:c r="C455" s="4" t="str">
        <x:f>IFERROR(INDEX('Material routes'!$H$6:$H$1505,MATCH(U455,'Material routes'!$A$6:$A$1505,0)),"MISSING ID")</x:f>
        <x:v>Chemical material</x:v>
      </x:c>
      <x:c r="D455" s="4" t="str">
        <x:f>IFERROR(INDEX('Material routes'!$G$6:$G$1505,MATCH(U455,'Material routes'!$A$6:$A$1505,0)),"MISSING ID")</x:f>
        <x:v>Processing agents</x:v>
      </x:c>
      <x:c r="E455" s="4" t="str">
        <x:f>IFERROR(INDEX('Material routes'!$C$6:$C$1505,MATCH(U455,'Material routes'!$A$6:$A$1505,0)),"MISSING ID")</x:f>
        <x:v>Ingredient candidate</x:v>
      </x:c>
      <x:c r="F455" s="4" t="str">
        <x:f>IFERROR(INDEX('Material routes'!$E$6:$E$1505,MATCH(V455,'Material routes'!$A$6:$A$1505,0)),"MISSING ID")</x:f>
        <x:v>Concentrated chitin binder residue</x:v>
      </x:c>
      <x:c r="G455" s="4" t="str">
        <x:f>IFERROR(INDEX('Material routes'!$F$6:$F$1505,MATCH(V455,'Material routes'!$A$6:$A$1505,0)),"MISSING ID")</x:f>
        <x:v>T2</x:v>
      </x:c>
      <x:c r="H455" s="4" t="str">
        <x:f>IFERROR(INDEX('Material routes'!$H$6:$H$1505,MATCH(V455,'Material routes'!$A$6:$A$1505,0)),"MISSING ID")</x:f>
        <x:v>Chemical material</x:v>
      </x:c>
      <x:c r="I455" s="4" t="str">
        <x:f>IFERROR(INDEX('Material routes'!$G$6:$G$1505,MATCH(V455,'Material routes'!$A$6:$A$1505,0)),"MISSING ID")</x:f>
        <x:v>Processing agents</x:v>
      </x:c>
      <x:c r="J455" s="4" t="str">
        <x:f>IFERROR(INDEX('Material routes'!$B$6:$B$1505,MATCH(U455,'Material routes'!$A$6:$A$1505,0)),"MISSING ID")</x:f>
        <x:v>design.lore.chitin_binder_residue</x:v>
      </x:c>
      <x:c r="K455" s="4" t="str">
        <x:f>IFERROR(INDEX('Crafting recipes'!$C$6:$C$1005,MATCH(J455,'Crafting recipes'!$A$6:$A$1005,0)),"MISSING ID")</x:f>
        <x:v>Material refinement</x:v>
      </x:c>
      <x:c r="L455" s="4" t="str">
        <x:f>IFERROR(INDEX('Material routes'!$K$6:$K$1505,MATCH(U455,'Material routes'!$A$6:$A$1505,0)),"MISSING ID")</x:f>
        <x:v>Proposal</x:v>
      </x:c>
      <x:c r="M455" s="4" t="str">
        <x:f>IFERROR(INDEX('Material routes'!$M$6:$M$1505,MATCH(U455,'Material routes'!$A$6:$A$1505,0)),"MISSING ID")</x:f>
        <x:v>Partial proposal</x:v>
      </x:c>
      <x:c r="N455" s="4" t="str">
        <x:f>IF(IFERROR(INDEX('Material routes'!$I$6:$I$1005,MATCH(U455,'Material routes'!$A$6:$A$1005,0)),"MISSING ID")=0,"",IFERROR(INDEX('Material routes'!$I$6:$I$1005,MATCH(U455,'Material routes'!$A$6:$A$1005,0)),"MISSING ID"))</x:f>
      </x:c>
      <x:c r="O455" s="4" t="str">
        <x:f>IFERROR(INDEX('Material routes'!$J$6:$J$1505,MATCH(U455,'Material routes'!$A$6:$A$1505,0)),"MISSING ID")</x:f>
        <x:v>Unspecified</x:v>
      </x:c>
      <x:c r="P455" s="4" t="str">
        <x:f>IF(IFERROR(INDEX('Material routes'!$I$6:$I$1005,MATCH(V455,'Material routes'!$A$6:$A$1005,0)),"MISSING ID")=0,"",IFERROR(INDEX('Material routes'!$I$6:$I$1005,MATCH(V455,'Material routes'!$A$6:$A$1005,0)),"MISSING ID"))</x:f>
      </x:c>
      <x:c r="Q455" s="4" t="str">
        <x:f>IFERROR(INDEX('Material routes'!$J$6:$J$1505,MATCH(V455,'Material routes'!$A$6:$A$1505,0)),"MISSING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routes'!$D$6:$D$1505,MATCH(U455,'Material routes'!$A$6:$A$1505,0)),"MISSING ID")</x:f>
        <x:v>proposal.lore.alkali_concentrate</x:v>
      </x:c>
      <x:c r="T455" s="4" t="str">
        <x:f>IFERROR(INDEX('Material routes'!$D$6:$D$1505,MATCH(V455,'Material routes'!$A$6:$A$1505,0)),"MISSING ID")</x:f>
        <x:v>proposal.lore.chitin_binder_residue</x:v>
      </x:c>
      <x:c r="U455" s="4" t="str">
        <x:v>design.lore.chitin_binder_residue.in.1</x:v>
      </x:c>
      <x:c r="V455" s="4" t="str">
        <x:v>design.lore.chitin_binder_residue.out</x:v>
      </x:c>
    </x:row>
    <x:row r="456" ht="115" customHeight="1">
      <x:c r="A456" s="4" t="str">
        <x:f>IFERROR(INDEX('Material routes'!$E$6:$E$1505,MATCH(U456,'Material routes'!$A$6:$A$1505,0)),"MISSING ID")</x:f>
        <x:v>Shell husks / shed plates</x:v>
      </x:c>
      <x:c r="B456" s="4" t="str">
        <x:f>IFERROR(INDEX('Material routes'!$F$6:$F$1505,MATCH(U456,'Material routes'!$A$6:$A$1505,0)),"MISSING ID")</x:f>
        <x:v>T0</x:v>
      </x:c>
      <x:c r="C456" s="4" t="str">
        <x:f>IFERROR(INDEX('Material routes'!$H$6:$H$1505,MATCH(U456,'Material routes'!$A$6:$A$1505,0)),"MISSING ID")</x:f>
        <x:v>Raw material</x:v>
      </x:c>
      <x:c r="D456" s="4" t="str">
        <x:f>IFERROR(INDEX('Material routes'!$G$6:$G$1505,MATCH(U456,'Material routes'!$A$6:$A$1505,0)),"MISSING ID")</x:f>
        <x:v>Biological resources</x:v>
      </x:c>
      <x:c r="E456" s="4" t="str">
        <x:f>IFERROR(INDEX('Material routes'!$C$6:$C$1505,MATCH(U456,'Material routes'!$A$6:$A$1505,0)),"MISSING ID")</x:f>
        <x:v>Ingredient candidate</x:v>
      </x:c>
      <x:c r="F456" s="4" t="str">
        <x:f>IFERROR(INDEX('Material routes'!$E$6:$E$1505,MATCH(V456,'Material routes'!$A$6:$A$1505,0)),"MISSING ID")</x:f>
        <x:v>Concentrated chitin binder residue</x:v>
      </x:c>
      <x:c r="G456" s="4" t="str">
        <x:f>IFERROR(INDEX('Material routes'!$F$6:$F$1505,MATCH(V456,'Material routes'!$A$6:$A$1505,0)),"MISSING ID")</x:f>
        <x:v>T2</x:v>
      </x:c>
      <x:c r="H456" s="4" t="str">
        <x:f>IFERROR(INDEX('Material routes'!$H$6:$H$1505,MATCH(V456,'Material routes'!$A$6:$A$1505,0)),"MISSING ID")</x:f>
        <x:v>Chemical material</x:v>
      </x:c>
      <x:c r="I456" s="4" t="str">
        <x:f>IFERROR(INDEX('Material routes'!$G$6:$G$1505,MATCH(V456,'Material routes'!$A$6:$A$1505,0)),"MISSING ID")</x:f>
        <x:v>Processing agents</x:v>
      </x:c>
      <x:c r="J456" s="4" t="str">
        <x:f>IFERROR(INDEX('Material routes'!$B$6:$B$1505,MATCH(U456,'Material routes'!$A$6:$A$1505,0)),"MISSING ID")</x:f>
        <x:v>design.lore.chitin_binder_residue</x:v>
      </x:c>
      <x:c r="K456" s="4" t="str">
        <x:f>IFERROR(INDEX('Crafting recipes'!$C$6:$C$1005,MATCH(J456,'Crafting recipes'!$A$6:$A$1005,0)),"MISSING ID")</x:f>
        <x:v>Material refinement</x:v>
      </x:c>
      <x:c r="L456" s="4" t="str">
        <x:f>IFERROR(INDEX('Material routes'!$K$6:$K$1505,MATCH(U456,'Material routes'!$A$6:$A$1505,0)),"MISSING ID")</x:f>
        <x:v>Proposal</x:v>
      </x:c>
      <x:c r="M456" s="4" t="str">
        <x:f>IFERROR(INDEX('Material routes'!$M$6:$M$1505,MATCH(U456,'Material routes'!$A$6:$A$1505,0)),"MISSING ID")</x:f>
        <x:v>Partial proposal</x:v>
      </x:c>
      <x:c r="N456" s="4" t="str">
        <x:f>IF(IFERROR(INDEX('Material routes'!$I$6:$I$1005,MATCH(U456,'Material routes'!$A$6:$A$1005,0)),"MISSING ID")=0,"",IFERROR(INDEX('Material routes'!$I$6:$I$1005,MATCH(U456,'Material routes'!$A$6:$A$1005,0)),"MISSING ID"))</x:f>
      </x:c>
      <x:c r="O456" s="4" t="str">
        <x:f>IFERROR(INDEX('Material routes'!$J$6:$J$1505,MATCH(U456,'Material routes'!$A$6:$A$1505,0)),"MISSING ID")</x:f>
        <x:v>Unspecified</x:v>
      </x:c>
      <x:c r="P456" s="4" t="str">
        <x:f>IF(IFERROR(INDEX('Material routes'!$I$6:$I$1005,MATCH(V456,'Material routes'!$A$6:$A$1005,0)),"MISSING ID")=0,"",IFERROR(INDEX('Material routes'!$I$6:$I$1005,MATCH(V456,'Material routes'!$A$6:$A$1005,0)),"MISSING ID"))</x:f>
      </x:c>
      <x:c r="Q456" s="4" t="str">
        <x:f>IFERROR(INDEX('Material routes'!$J$6:$J$1505,MATCH(V456,'Material routes'!$A$6:$A$1505,0)),"MISSING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routes'!$D$6:$D$1505,MATCH(U456,'Material routes'!$A$6:$A$1505,0)),"MISSING ID")</x:f>
        <x:v>proposal.bio.shell</x:v>
      </x:c>
      <x:c r="T456" s="4" t="str">
        <x:f>IFERROR(INDEX('Material routes'!$D$6:$D$1505,MATCH(V456,'Material routes'!$A$6:$A$1505,0)),"MISSING ID")</x:f>
        <x:v>proposal.lore.chitin_binder_residue</x:v>
      </x:c>
      <x:c r="U456" s="4" t="str">
        <x:v>design.lore.chitin_binder_residue.in.2</x:v>
      </x:c>
      <x:c r="V456" s="4" t="str">
        <x:v>design.lore.chitin_binder_residue.out</x:v>
      </x:c>
    </x:row>
    <x:row r="457" ht="115" customHeight="1">
      <x:c r="A457" s="4" t="str">
        <x:f>IFERROR(INDEX('Material routes'!$E$6:$E$1505,MATCH(U457,'Material routes'!$A$6:$A$1505,0)),"MISSING ID")</x:f>
        <x:v>Selected faunal carrier fraction</x:v>
      </x:c>
      <x:c r="B457" s="4" t="str">
        <x:f>IFERROR(INDEX('Material routes'!$F$6:$F$1505,MATCH(U457,'Material routes'!$A$6:$A$1505,0)),"MISSING ID")</x:f>
        <x:v>T1</x:v>
      </x:c>
      <x:c r="C457" s="4" t="str">
        <x:f>IFERROR(INDEX('Material routes'!$H$6:$H$1505,MATCH(U457,'Material routes'!$A$6:$A$1505,0)),"MISSING ID")</x:f>
        <x:v>Chemical material</x:v>
      </x:c>
      <x:c r="D457" s="4" t="str">
        <x:f>IFERROR(INDEX('Material routes'!$G$6:$G$1505,MATCH(U457,'Material routes'!$A$6:$A$1505,0)),"MISSING ID")</x:f>
        <x:v>Processing agents</x:v>
      </x:c>
      <x:c r="E457" s="4" t="str">
        <x:f>IFERROR(INDEX('Material routes'!$C$6:$C$1505,MATCH(U457,'Material routes'!$A$6:$A$1505,0)),"MISSING ID")</x:f>
        <x:v>Ingredient candidate</x:v>
      </x:c>
      <x:c r="F457" s="4" t="str">
        <x:f>IFERROR(INDEX('Material routes'!$E$6:$E$1505,MATCH(V457,'Material routes'!$A$6:$A$1505,0)),"MISSING ID")</x:f>
        <x:v>Concentrated chitin binder residue</x:v>
      </x:c>
      <x:c r="G457" s="4" t="str">
        <x:f>IFERROR(INDEX('Material routes'!$F$6:$F$1505,MATCH(V457,'Material routes'!$A$6:$A$1505,0)),"MISSING ID")</x:f>
        <x:v>T2</x:v>
      </x:c>
      <x:c r="H457" s="4" t="str">
        <x:f>IFERROR(INDEX('Material routes'!$H$6:$H$1505,MATCH(V457,'Material routes'!$A$6:$A$1505,0)),"MISSING ID")</x:f>
        <x:v>Chemical material</x:v>
      </x:c>
      <x:c r="I457" s="4" t="str">
        <x:f>IFERROR(INDEX('Material routes'!$G$6:$G$1505,MATCH(V457,'Material routes'!$A$6:$A$1505,0)),"MISSING ID")</x:f>
        <x:v>Processing agents</x:v>
      </x:c>
      <x:c r="J457" s="4" t="str">
        <x:f>IFERROR(INDEX('Material routes'!$B$6:$B$1505,MATCH(U457,'Material routes'!$A$6:$A$1505,0)),"MISSING ID")</x:f>
        <x:v>design.lore.chitin_binder_residue</x:v>
      </x:c>
      <x:c r="K457" s="4" t="str">
        <x:f>IFERROR(INDEX('Crafting recipes'!$C$6:$C$1005,MATCH(J457,'Crafting recipes'!$A$6:$A$1005,0)),"MISSING ID")</x:f>
        <x:v>Material refinement</x:v>
      </x:c>
      <x:c r="L457" s="4" t="str">
        <x:f>IFERROR(INDEX('Material routes'!$K$6:$K$1505,MATCH(U457,'Material routes'!$A$6:$A$1505,0)),"MISSING ID")</x:f>
        <x:v>Proposal</x:v>
      </x:c>
      <x:c r="M457" s="4" t="str">
        <x:f>IFERROR(INDEX('Material routes'!$M$6:$M$1505,MATCH(U457,'Material routes'!$A$6:$A$1505,0)),"MISSING ID")</x:f>
        <x:v>Partial proposal</x:v>
      </x:c>
      <x:c r="N457" s="4" t="str">
        <x:f>IF(IFERROR(INDEX('Material routes'!$I$6:$I$1005,MATCH(U457,'Material routes'!$A$6:$A$1005,0)),"MISSING ID")=0,"",IFERROR(INDEX('Material routes'!$I$6:$I$1005,MATCH(U457,'Material routes'!$A$6:$A$1005,0)),"MISSING ID"))</x:f>
      </x:c>
      <x:c r="O457" s="4" t="str">
        <x:f>IFERROR(INDEX('Material routes'!$J$6:$J$1505,MATCH(U457,'Material routes'!$A$6:$A$1505,0)),"MISSING ID")</x:f>
        <x:v>Unspecified</x:v>
      </x:c>
      <x:c r="P457" s="4" t="str">
        <x:f>IF(IFERROR(INDEX('Material routes'!$I$6:$I$1005,MATCH(V457,'Material routes'!$A$6:$A$1005,0)),"MISSING ID")=0,"",IFERROR(INDEX('Material routes'!$I$6:$I$1005,MATCH(V457,'Material routes'!$A$6:$A$1005,0)),"MISSING ID"))</x:f>
      </x:c>
      <x:c r="Q457" s="4" t="str">
        <x:f>IFERROR(INDEX('Material routes'!$J$6:$J$1505,MATCH(V457,'Material routes'!$A$6:$A$1505,0)),"MISSING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routes'!$D$6:$D$1505,MATCH(U457,'Material routes'!$A$6:$A$1505,0)),"MISSING ID")</x:f>
        <x:v>proposal.t1.faunal_carrier</x:v>
      </x:c>
      <x:c r="T457" s="4" t="str">
        <x:f>IFERROR(INDEX('Material routes'!$D$6:$D$1505,MATCH(V457,'Material routes'!$A$6:$A$1505,0)),"MISSING ID")</x:f>
        <x:v>proposal.lore.chitin_binder_residue</x:v>
      </x:c>
      <x:c r="U457" s="4" t="str">
        <x:v>design.lore.chitin_binder_residue.in.3</x:v>
      </x:c>
      <x:c r="V457" s="4" t="str">
        <x:v>design.lore.chitin_binder_residue.out</x:v>
      </x:c>
    </x:row>
    <x:row r="458" ht="115" customHeight="1">
      <x:c r="A458" s="4" t="str">
        <x:f>IFERROR(INDEX('Material routes'!$E$6:$E$1505,MATCH(U458,'Material routes'!$A$6:$A$1505,0)),"MISSING ID")</x:f>
        <x:v>Dried joint membrane</x:v>
      </x:c>
      <x:c r="B458" s="4" t="str">
        <x:f>IFERROR(INDEX('Material routes'!$F$6:$F$1505,MATCH(U458,'Material routes'!$A$6:$A$1505,0)),"MISSING ID")</x:f>
        <x:v>T0</x:v>
      </x:c>
      <x:c r="C458" s="4" t="str">
        <x:f>IFERROR(INDEX('Material routes'!$H$6:$H$1505,MATCH(U458,'Material routes'!$A$6:$A$1505,0)),"MISSING ID")</x:f>
        <x:v>Raw material</x:v>
      </x:c>
      <x:c r="D458" s="4" t="str">
        <x:f>IFERROR(INDEX('Material routes'!$G$6:$G$1505,MATCH(U458,'Material routes'!$A$6:$A$1505,0)),"MISSING ID")</x:f>
        <x:v>Biological resources</x:v>
      </x:c>
      <x:c r="E458" s="4" t="str">
        <x:f>IFERROR(INDEX('Material routes'!$C$6:$C$1505,MATCH(U458,'Material routes'!$A$6:$A$1505,0)),"MISSING ID")</x:f>
        <x:v>Ingredient candidate</x:v>
      </x:c>
      <x:c r="F458" s="4" t="str">
        <x:f>IFERROR(INDEX('Material routes'!$E$6:$E$1505,MATCH(V458,'Material routes'!$A$6:$A$1505,0)),"MISSING ID")</x:f>
        <x:v>Rendered membrane bonding stock</x:v>
      </x:c>
      <x:c r="G458" s="4" t="str">
        <x:f>IFERROR(INDEX('Material routes'!$F$6:$F$1505,MATCH(V458,'Material routes'!$A$6:$A$1505,0)),"MISSING ID")</x:f>
        <x:v>T1</x:v>
      </x:c>
      <x:c r="H458" s="4" t="str">
        <x:f>IFERROR(INDEX('Material routes'!$H$6:$H$1505,MATCH(V458,'Material routes'!$A$6:$A$1505,0)),"MISSING ID")</x:f>
        <x:v>Chemical material</x:v>
      </x:c>
      <x:c r="I458" s="4" t="str">
        <x:f>IFERROR(INDEX('Material routes'!$G$6:$G$1505,MATCH(V458,'Material routes'!$A$6:$A$1505,0)),"MISSING ID")</x:f>
        <x:v>Processing agents</x:v>
      </x:c>
      <x:c r="J458" s="4" t="str">
        <x:f>IFERROR(INDEX('Material routes'!$B$6:$B$1505,MATCH(U458,'Material routes'!$A$6:$A$1505,0)),"MISSING ID")</x:f>
        <x:v>design.lore.membrane_bond</x:v>
      </x:c>
      <x:c r="K458" s="4" t="str">
        <x:f>IFERROR(INDEX('Crafting recipes'!$C$6:$C$1005,MATCH(J458,'Crafting recipes'!$A$6:$A$1005,0)),"MISSING ID")</x:f>
        <x:v>Material refinement</x:v>
      </x:c>
      <x:c r="L458" s="4" t="str">
        <x:f>IFERROR(INDEX('Material routes'!$K$6:$K$1505,MATCH(U458,'Material routes'!$A$6:$A$1505,0)),"MISSING ID")</x:f>
        <x:v>Proposal</x:v>
      </x:c>
      <x:c r="M458" s="4" t="str">
        <x:f>IFERROR(INDEX('Material routes'!$M$6:$M$1505,MATCH(U458,'Material routes'!$A$6:$A$1505,0)),"MISSING ID")</x:f>
        <x:v>Partial proposal</x:v>
      </x:c>
      <x:c r="N458" s="4" t="str">
        <x:f>IF(IFERROR(INDEX('Material routes'!$I$6:$I$1005,MATCH(U458,'Material routes'!$A$6:$A$1005,0)),"MISSING ID")=0,"",IFERROR(INDEX('Material routes'!$I$6:$I$1005,MATCH(U458,'Material routes'!$A$6:$A$1005,0)),"MISSING ID"))</x:f>
      </x:c>
      <x:c r="O458" s="4" t="str">
        <x:f>IFERROR(INDEX('Material routes'!$J$6:$J$1505,MATCH(U458,'Material routes'!$A$6:$A$1505,0)),"MISSING ID")</x:f>
        <x:v>Unspecified</x:v>
      </x:c>
      <x:c r="P458" s="4" t="str">
        <x:f>IF(IFERROR(INDEX('Material routes'!$I$6:$I$1005,MATCH(V458,'Material routes'!$A$6:$A$1005,0)),"MISSING ID")=0,"",IFERROR(INDEX('Material routes'!$I$6:$I$1005,MATCH(V458,'Material routes'!$A$6:$A$1005,0)),"MISSING ID"))</x:f>
      </x:c>
      <x:c r="Q458" s="4" t="str">
        <x:f>IFERROR(INDEX('Material routes'!$J$6:$J$1505,MATCH(V458,'Material routes'!$A$6:$A$1505,0)),"MISSING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routes'!$D$6:$D$1505,MATCH(U458,'Material routes'!$A$6:$A$1505,0)),"MISSING ID")</x:f>
        <x:v>proposal.bio.membrane</x:v>
      </x:c>
      <x:c r="T458" s="4" t="str">
        <x:f>IFERROR(INDEX('Material routes'!$D$6:$D$1505,MATCH(V458,'Material routes'!$A$6:$A$1505,0)),"MISSING ID")</x:f>
        <x:v>proposal.lore.membrane_bond</x:v>
      </x:c>
      <x:c r="U458" s="4" t="str">
        <x:v>design.lore.membrane_bond.in.1</x:v>
      </x:c>
      <x:c r="V458" s="4" t="str">
        <x:v>design.lore.membrane_bond.out</x:v>
      </x:c>
    </x:row>
    <x:row r="459" ht="115" customHeight="1">
      <x:c r="A459" s="4" t="str">
        <x:f>IFERROR(INDEX('Material routes'!$E$6:$E$1505,MATCH(U459,'Material routes'!$A$6:$A$1505,0)),"MISSING ID")</x:f>
        <x:v>Faunal liquid material (unspecified)</x:v>
      </x:c>
      <x:c r="B459" s="4" t="str">
        <x:f>IFERROR(INDEX('Material routes'!$F$6:$F$1505,MATCH(U459,'Material routes'!$A$6:$A$1505,0)),"MISSING ID")</x:f>
        <x:v>T0</x:v>
      </x:c>
      <x:c r="C459" s="4" t="str">
        <x:f>IFERROR(INDEX('Material routes'!$H$6:$H$1505,MATCH(U459,'Material routes'!$A$6:$A$1505,0)),"MISSING ID")</x:f>
        <x:v>Chemical material</x:v>
      </x:c>
      <x:c r="D459" s="4" t="str">
        <x:f>IFERROR(INDEX('Material routes'!$G$6:$G$1505,MATCH(U459,'Material routes'!$A$6:$A$1505,0)),"MISSING ID")</x:f>
        <x:v>Biological resources</x:v>
      </x:c>
      <x:c r="E459" s="4" t="str">
        <x:f>IFERROR(INDEX('Material routes'!$C$6:$C$1505,MATCH(U459,'Material routes'!$A$6:$A$1505,0)),"MISSING ID")</x:f>
        <x:v>Ingredient candidate</x:v>
      </x:c>
      <x:c r="F459" s="4" t="str">
        <x:f>IFERROR(INDEX('Material routes'!$E$6:$E$1505,MATCH(V459,'Material routes'!$A$6:$A$1505,0)),"MISSING ID")</x:f>
        <x:v>Rendered membrane bonding stock</x:v>
      </x:c>
      <x:c r="G459" s="4" t="str">
        <x:f>IFERROR(INDEX('Material routes'!$F$6:$F$1505,MATCH(V459,'Material routes'!$A$6:$A$1505,0)),"MISSING ID")</x:f>
        <x:v>T1</x:v>
      </x:c>
      <x:c r="H459" s="4" t="str">
        <x:f>IFERROR(INDEX('Material routes'!$H$6:$H$1505,MATCH(V459,'Material routes'!$A$6:$A$1505,0)),"MISSING ID")</x:f>
        <x:v>Chemical material</x:v>
      </x:c>
      <x:c r="I459" s="4" t="str">
        <x:f>IFERROR(INDEX('Material routes'!$G$6:$G$1505,MATCH(V459,'Material routes'!$A$6:$A$1505,0)),"MISSING ID")</x:f>
        <x:v>Processing agents</x:v>
      </x:c>
      <x:c r="J459" s="4" t="str">
        <x:f>IFERROR(INDEX('Material routes'!$B$6:$B$1505,MATCH(U459,'Material routes'!$A$6:$A$1505,0)),"MISSING ID")</x:f>
        <x:v>design.lore.membrane_bond</x:v>
      </x:c>
      <x:c r="K459" s="4" t="str">
        <x:f>IFERROR(INDEX('Crafting recipes'!$C$6:$C$1005,MATCH(J459,'Crafting recipes'!$A$6:$A$1005,0)),"MISSING ID")</x:f>
        <x:v>Material refinement</x:v>
      </x:c>
      <x:c r="L459" s="4" t="str">
        <x:f>IFERROR(INDEX('Material routes'!$K$6:$K$1505,MATCH(U459,'Material routes'!$A$6:$A$1505,0)),"MISSING ID")</x:f>
        <x:v>Proposal</x:v>
      </x:c>
      <x:c r="M459" s="4" t="str">
        <x:f>IFERROR(INDEX('Material routes'!$M$6:$M$1505,MATCH(U459,'Material routes'!$A$6:$A$1505,0)),"MISSING ID")</x:f>
        <x:v>Partial proposal</x:v>
      </x:c>
      <x:c r="N459" s="4" t="str">
        <x:f>IF(IFERROR(INDEX('Material routes'!$I$6:$I$1005,MATCH(U459,'Material routes'!$A$6:$A$1005,0)),"MISSING ID")=0,"",IFERROR(INDEX('Material routes'!$I$6:$I$1005,MATCH(U459,'Material routes'!$A$6:$A$1005,0)),"MISSING ID"))</x:f>
      </x:c>
      <x:c r="O459" s="4" t="str">
        <x:f>IFERROR(INDEX('Material routes'!$J$6:$J$1505,MATCH(U459,'Material routes'!$A$6:$A$1505,0)),"MISSING ID")</x:f>
        <x:v>Unspecified</x:v>
      </x:c>
      <x:c r="P459" s="4" t="str">
        <x:f>IF(IFERROR(INDEX('Material routes'!$I$6:$I$1005,MATCH(V459,'Material routes'!$A$6:$A$1005,0)),"MISSING ID")=0,"",IFERROR(INDEX('Material routes'!$I$6:$I$1005,MATCH(V459,'Material routes'!$A$6:$A$1005,0)),"MISSING ID"))</x:f>
      </x:c>
      <x:c r="Q459" s="4" t="str">
        <x:f>IFERROR(INDEX('Material routes'!$J$6:$J$1505,MATCH(V459,'Material routes'!$A$6:$A$1505,0)),"MISSING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routes'!$D$6:$D$1505,MATCH(U459,'Material routes'!$A$6:$A$1505,0)),"MISSING ID")</x:f>
        <x:v>proposal.bio.liquid_material</x:v>
      </x:c>
      <x:c r="T459" s="4" t="str">
        <x:f>IFERROR(INDEX('Material routes'!$D$6:$D$1505,MATCH(V459,'Material routes'!$A$6:$A$1505,0)),"MISSING ID")</x:f>
        <x:v>proposal.lore.membrane_bond</x:v>
      </x:c>
      <x:c r="U459" s="4" t="str">
        <x:v>design.lore.membrane_bond.in.2</x:v>
      </x:c>
      <x:c r="V459" s="4" t="str">
        <x:v>design.lore.membrane_bond.out</x:v>
      </x:c>
    </x:row>
    <x:row r="460" ht="115" customHeight="1">
      <x:c r="A460" s="4" t="str">
        <x:f>IFERROR(INDEX('Material routes'!$E$6:$E$1505,MATCH(U460,'Material routes'!$A$6:$A$1505,0)),"MISSING ID")</x:f>
        <x:v>Mineral-rich ichor</x:v>
      </x:c>
      <x:c r="B460" s="4" t="str">
        <x:f>IFERROR(INDEX('Material routes'!$F$6:$F$1505,MATCH(U460,'Material routes'!$A$6:$A$1505,0)),"MISSING ID")</x:f>
        <x:v>T0</x:v>
      </x:c>
      <x:c r="C460" s="4" t="str">
        <x:f>IFERROR(INDEX('Material routes'!$H$6:$H$1505,MATCH(U460,'Material routes'!$A$6:$A$1505,0)),"MISSING ID")</x:f>
        <x:v>Chemical material</x:v>
      </x:c>
      <x:c r="D460" s="4" t="str">
        <x:f>IFERROR(INDEX('Material routes'!$G$6:$G$1505,MATCH(U460,'Material routes'!$A$6:$A$1505,0)),"MISSING ID")</x:f>
        <x:v>Biological resources</x:v>
      </x:c>
      <x:c r="E460" s="4" t="str">
        <x:f>IFERROR(INDEX('Material routes'!$C$6:$C$1505,MATCH(U460,'Material routes'!$A$6:$A$1505,0)),"MISSING ID")</x:f>
        <x:v>Ingredient candidate</x:v>
      </x:c>
      <x:c r="F460" s="4" t="str">
        <x:f>IFERROR(INDEX('Material routes'!$E$6:$E$1505,MATCH(V460,'Material routes'!$A$6:$A$1505,0)),"MISSING ID")</x:f>
        <x:v>Separated ichor mineral sediment</x:v>
      </x:c>
      <x:c r="G460" s="4" t="str">
        <x:f>IFERROR(INDEX('Material routes'!$F$6:$F$1505,MATCH(V460,'Material routes'!$A$6:$A$1505,0)),"MISSING ID")</x:f>
        <x:v>T1</x:v>
      </x:c>
      <x:c r="H460" s="4" t="str">
        <x:f>IFERROR(INDEX('Material routes'!$H$6:$H$1505,MATCH(V460,'Material routes'!$A$6:$A$1505,0)),"MISSING ID")</x:f>
        <x:v>Chemical material</x:v>
      </x:c>
      <x:c r="I460" s="4" t="str">
        <x:f>IFERROR(INDEX('Material routes'!$G$6:$G$1505,MATCH(V460,'Material routes'!$A$6:$A$1505,0)),"MISSING ID")</x:f>
        <x:v>Processing agents</x:v>
      </x:c>
      <x:c r="J460" s="4" t="str">
        <x:f>IFERROR(INDEX('Material routes'!$B$6:$B$1505,MATCH(U460,'Material routes'!$A$6:$A$1505,0)),"MISSING ID")</x:f>
        <x:v>design.lore.ichor_sediment</x:v>
      </x:c>
      <x:c r="K460" s="4" t="str">
        <x:f>IFERROR(INDEX('Crafting recipes'!$C$6:$C$1005,MATCH(J460,'Crafting recipes'!$A$6:$A$1005,0)),"MISSING ID")</x:f>
        <x:v>Material refinement</x:v>
      </x:c>
      <x:c r="L460" s="4" t="str">
        <x:f>IFERROR(INDEX('Material routes'!$K$6:$K$1505,MATCH(U460,'Material routes'!$A$6:$A$1505,0)),"MISSING ID")</x:f>
        <x:v>Proposal</x:v>
      </x:c>
      <x:c r="M460" s="4" t="str">
        <x:f>IFERROR(INDEX('Material routes'!$M$6:$M$1505,MATCH(U460,'Material routes'!$A$6:$A$1505,0)),"MISSING ID")</x:f>
        <x:v>Partial proposal</x:v>
      </x:c>
      <x:c r="N460" s="4" t="str">
        <x:f>IF(IFERROR(INDEX('Material routes'!$I$6:$I$1005,MATCH(U460,'Material routes'!$A$6:$A$1005,0)),"MISSING ID")=0,"",IFERROR(INDEX('Material routes'!$I$6:$I$1005,MATCH(U460,'Material routes'!$A$6:$A$1005,0)),"MISSING ID"))</x:f>
      </x:c>
      <x:c r="O460" s="4" t="str">
        <x:f>IFERROR(INDEX('Material routes'!$J$6:$J$1505,MATCH(U460,'Material routes'!$A$6:$A$1505,0)),"MISSING ID")</x:f>
        <x:v>Unspecified</x:v>
      </x:c>
      <x:c r="P460" s="4" t="str">
        <x:f>IF(IFERROR(INDEX('Material routes'!$I$6:$I$1005,MATCH(V460,'Material routes'!$A$6:$A$1005,0)),"MISSING ID")=0,"",IFERROR(INDEX('Material routes'!$I$6:$I$1005,MATCH(V460,'Material routes'!$A$6:$A$1005,0)),"MISSING ID"))</x:f>
      </x:c>
      <x:c r="Q460" s="4" t="str">
        <x:f>IFERROR(INDEX('Material routes'!$J$6:$J$1505,MATCH(V460,'Material routes'!$A$6:$A$1505,0)),"MISSING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routes'!$D$6:$D$1505,MATCH(U460,'Material routes'!$A$6:$A$1505,0)),"MISSING ID")</x:f>
        <x:v>proposal.chemical.mineral_ichor</x:v>
      </x:c>
      <x:c r="T460" s="4" t="str">
        <x:f>IFERROR(INDEX('Material routes'!$D$6:$D$1505,MATCH(V460,'Material routes'!$A$6:$A$1505,0)),"MISSING ID")</x:f>
        <x:v>proposal.lore.ichor_sediment</x:v>
      </x:c>
      <x:c r="U460" s="4" t="str">
        <x:v>design.lore.ichor_sediment.in.1</x:v>
      </x:c>
      <x:c r="V460" s="4" t="str">
        <x:v>design.lore.ichor_sediment.out</x:v>
      </x:c>
    </x:row>
    <x:row r="461" ht="115" customHeight="1">
      <x:c r="A461" s="4" t="str">
        <x:f>IFERROR(INDEX('Material routes'!$E$6:$E$1505,MATCH(U461,'Material routes'!$A$6:$A$1505,0)),"MISSING ID")</x:f>
        <x:v>Harvested electroactive fiber bundles</x:v>
      </x:c>
      <x:c r="B461" s="4" t="str">
        <x:f>IFERROR(INDEX('Material routes'!$F$6:$F$1505,MATCH(U461,'Material routes'!$A$6:$A$1505,0)),"MISSING ID")</x:f>
        <x:v>T0</x:v>
      </x:c>
      <x:c r="C461" s="4" t="str">
        <x:f>IFERROR(INDEX('Material routes'!$H$6:$H$1505,MATCH(U461,'Material routes'!$A$6:$A$1505,0)),"MISSING ID")</x:f>
        <x:v>Raw material</x:v>
      </x:c>
      <x:c r="D461" s="4" t="str">
        <x:f>IFERROR(INDEX('Material routes'!$G$6:$G$1505,MATCH(U461,'Material routes'!$A$6:$A$1505,0)),"MISSING ID")</x:f>
        <x:v>Biological resources</x:v>
      </x:c>
      <x:c r="E461" s="4" t="str">
        <x:f>IFERROR(INDEX('Material routes'!$C$6:$C$1505,MATCH(U461,'Material routes'!$A$6:$A$1505,0)),"MISSING ID")</x:f>
        <x:v>Ingredient candidate</x:v>
      </x:c>
      <x:c r="F461" s="4" t="str">
        <x:f>IFERROR(INDEX('Material routes'!$E$6:$E$1505,MATCH(V461,'Material routes'!$A$6:$A$1505,0)),"MISSING ID")</x:f>
        <x:v>Dried electroactive-fiber reinforcement stock</x:v>
      </x:c>
      <x:c r="G461" s="4" t="str">
        <x:f>IFERROR(INDEX('Material routes'!$F$6:$F$1505,MATCH(V461,'Material routes'!$A$6:$A$1505,0)),"MISSING ID")</x:f>
        <x:v>T1</x:v>
      </x:c>
      <x:c r="H461" s="4" t="str">
        <x:f>IFERROR(INDEX('Material routes'!$H$6:$H$1505,MATCH(V461,'Material routes'!$A$6:$A$1505,0)),"MISSING ID")</x:f>
        <x:v>Processed material</x:v>
      </x:c>
      <x:c r="I461" s="4" t="str">
        <x:f>IFERROR(INDEX('Material routes'!$G$6:$G$1505,MATCH(V461,'Material routes'!$A$6:$A$1505,0)),"MISSING ID")</x:f>
        <x:v>Manufactured stock</x:v>
      </x:c>
      <x:c r="J461" s="4" t="str">
        <x:f>IFERROR(INDEX('Material routes'!$B$6:$B$1505,MATCH(U461,'Material routes'!$A$6:$A$1505,0)),"MISSING ID")</x:f>
        <x:v>design.lore.dried_fiber</x:v>
      </x:c>
      <x:c r="K461" s="4" t="str">
        <x:f>IFERROR(INDEX('Crafting recipes'!$C$6:$C$1005,MATCH(J461,'Crafting recipes'!$A$6:$A$1005,0)),"MISSING ID")</x:f>
        <x:v>Material refinement</x:v>
      </x:c>
      <x:c r="L461" s="4" t="str">
        <x:f>IFERROR(INDEX('Material routes'!$K$6:$K$1505,MATCH(U461,'Material routes'!$A$6:$A$1505,0)),"MISSING ID")</x:f>
        <x:v>Proposal</x:v>
      </x:c>
      <x:c r="M461" s="4" t="str">
        <x:f>IFERROR(INDEX('Material routes'!$M$6:$M$1505,MATCH(U461,'Material routes'!$A$6:$A$1505,0)),"MISSING ID")</x:f>
        <x:v>Partial proposal</x:v>
      </x:c>
      <x:c r="N461" s="4" t="str">
        <x:f>IF(IFERROR(INDEX('Material routes'!$I$6:$I$1005,MATCH(U461,'Material routes'!$A$6:$A$1005,0)),"MISSING ID")=0,"",IFERROR(INDEX('Material routes'!$I$6:$I$1005,MATCH(U461,'Material routes'!$A$6:$A$1005,0)),"MISSING ID"))</x:f>
      </x:c>
      <x:c r="O461" s="4" t="str">
        <x:f>IFERROR(INDEX('Material routes'!$J$6:$J$1505,MATCH(U461,'Material routes'!$A$6:$A$1505,0)),"MISSING ID")</x:f>
        <x:v>Unspecified</x:v>
      </x:c>
      <x:c r="P461" s="4" t="str">
        <x:f>IF(IFERROR(INDEX('Material routes'!$I$6:$I$1005,MATCH(V461,'Material routes'!$A$6:$A$1005,0)),"MISSING ID")=0,"",IFERROR(INDEX('Material routes'!$I$6:$I$1005,MATCH(V461,'Material routes'!$A$6:$A$1005,0)),"MISSING ID"))</x:f>
      </x:c>
      <x:c r="Q461" s="4" t="str">
        <x:f>IFERROR(INDEX('Material routes'!$J$6:$J$1505,MATCH(V461,'Material routes'!$A$6:$A$1505,0)),"MISSING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routes'!$D$6:$D$1505,MATCH(U461,'Material routes'!$A$6:$A$1505,0)),"MISSING ID")</x:f>
        <x:v>proposal.lore.electroactive_bundle</x:v>
      </x:c>
      <x:c r="T461" s="4" t="str">
        <x:f>IFERROR(INDEX('Material routes'!$D$6:$D$1505,MATCH(V461,'Material routes'!$A$6:$A$1505,0)),"MISSING ID")</x:f>
        <x:v>proposal.lore.dried_fiber</x:v>
      </x:c>
      <x:c r="U461" s="4" t="str">
        <x:v>design.lore.dried_fiber.in.1</x:v>
      </x:c>
      <x:c r="V461" s="4" t="str">
        <x:v>design.lore.dried_fiber.out</x:v>
      </x:c>
    </x:row>
    <x:row r="462" ht="115" customHeight="1">
      <x:c r="A462" s="4" t="str">
        <x:f>IFERROR(INDEX('Material routes'!$E$6:$E$1505,MATCH(U462,'Material routes'!$A$6:$A$1505,0)),"MISSING ID")</x:f>
        <x:v>Coarse Aggregate</x:v>
      </x:c>
      <x:c r="B462" s="4" t="str">
        <x:f>IFERROR(INDEX('Material routes'!$F$6:$F$1505,MATCH(U462,'Material routes'!$A$6:$A$1505,0)),"MISSING ID")</x:f>
        <x:v>T1</x:v>
      </x:c>
      <x:c r="C462" s="4" t="str">
        <x:f>IFERROR(INDEX('Material routes'!$H$6:$H$1505,MATCH(U462,'Material routes'!$A$6:$A$1505,0)),"MISSING ID")</x:f>
        <x:v>Processed material</x:v>
      </x:c>
      <x:c r="D462" s="4" t="str">
        <x:f>IFERROR(INDEX('Material routes'!$G$6:$G$1505,MATCH(U462,'Material routes'!$A$6:$A$1505,0)),"MISSING ID")</x:f>
        <x:v>Manufactured stock</x:v>
      </x:c>
      <x:c r="E462" s="4" t="str">
        <x:f>IFERROR(INDEX('Material routes'!$C$6:$C$1505,MATCH(U462,'Material routes'!$A$6:$A$1505,0)),"MISSING ID")</x:f>
        <x:v>Ingredient candidate</x:v>
      </x:c>
      <x:c r="F462" s="4" t="str">
        <x:f>IFERROR(INDEX('Material routes'!$E$6:$E$1505,MATCH(V462,'Material routes'!$A$6:$A$1505,0)),"MISSING ID")</x:f>
        <x:v>Graded domestic-beetle feedstone mix</x:v>
      </x:c>
      <x:c r="G462" s="4" t="str">
        <x:f>IFERROR(INDEX('Material routes'!$F$6:$F$1505,MATCH(V462,'Material routes'!$A$6:$A$1505,0)),"MISSING ID")</x:f>
        <x:v>T2</x:v>
      </x:c>
      <x:c r="H462" s="4" t="str">
        <x:f>IFERROR(INDEX('Material routes'!$H$6:$H$1505,MATCH(V462,'Material routes'!$A$6:$A$1505,0)),"MISSING ID")</x:f>
        <x:v>Processed material</x:v>
      </x:c>
      <x:c r="I462" s="4" t="str">
        <x:f>IFERROR(INDEX('Material routes'!$G$6:$G$1505,MATCH(V462,'Material routes'!$A$6:$A$1505,0)),"MISSING ID")</x:f>
        <x:v>Manufactured stock</x:v>
      </x:c>
      <x:c r="J462" s="4" t="str">
        <x:f>IFERROR(INDEX('Material routes'!$B$6:$B$1505,MATCH(U462,'Material routes'!$A$6:$A$1505,0)),"MISSING ID")</x:f>
        <x:v>design.lore.feedstone_mix</x:v>
      </x:c>
      <x:c r="K462" s="4" t="str">
        <x:f>IFERROR(INDEX('Crafting recipes'!$C$6:$C$1005,MATCH(J462,'Crafting recipes'!$A$6:$A$1005,0)),"MISSING ID")</x:f>
        <x:v>Material refinement</x:v>
      </x:c>
      <x:c r="L462" s="4" t="str">
        <x:f>IFERROR(INDEX('Material routes'!$K$6:$K$1505,MATCH(U462,'Material routes'!$A$6:$A$1505,0)),"MISSING ID")</x:f>
        <x:v>Proposal</x:v>
      </x:c>
      <x:c r="M462" s="4" t="str">
        <x:f>IFERROR(INDEX('Material routes'!$M$6:$M$1505,MATCH(U462,'Material routes'!$A$6:$A$1505,0)),"MISSING ID")</x:f>
        <x:v>Partial proposal</x:v>
      </x:c>
      <x:c r="N462" s="4" t="str">
        <x:f>IF(IFERROR(INDEX('Material routes'!$I$6:$I$1005,MATCH(U462,'Material routes'!$A$6:$A$1005,0)),"MISSING ID")=0,"",IFERROR(INDEX('Material routes'!$I$6:$I$1005,MATCH(U462,'Material routes'!$A$6:$A$1005,0)),"MISSING ID"))</x:f>
      </x:c>
      <x:c r="O462" s="4" t="str">
        <x:f>IFERROR(INDEX('Material routes'!$J$6:$J$1505,MATCH(U462,'Material routes'!$A$6:$A$1505,0)),"MISSING ID")</x:f>
        <x:v>Unspecified</x:v>
      </x:c>
      <x:c r="P462" s="4" t="str">
        <x:f>IF(IFERROR(INDEX('Material routes'!$I$6:$I$1005,MATCH(V462,'Material routes'!$A$6:$A$1005,0)),"MISSING ID")=0,"",IFERROR(INDEX('Material routes'!$I$6:$I$1005,MATCH(V462,'Material routes'!$A$6:$A$1005,0)),"MISSING ID"))</x:f>
      </x:c>
      <x:c r="Q462" s="4" t="str">
        <x:f>IFERROR(INDEX('Material routes'!$J$6:$J$1505,MATCH(V462,'Material routes'!$A$6:$A$1505,0)),"MISSING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routes'!$D$6:$D$1505,MATCH(U462,'Material routes'!$A$6:$A$1505,0)),"MISSING ID")</x:f>
        <x:v>lab.ironstone.aggregate</x:v>
      </x:c>
      <x:c r="T462" s="4" t="str">
        <x:f>IFERROR(INDEX('Material routes'!$D$6:$D$1505,MATCH(V462,'Material routes'!$A$6:$A$1505,0)),"MISSING ID")</x:f>
        <x:v>proposal.lore.feedstone_mix</x:v>
      </x:c>
      <x:c r="U462" s="4" t="str">
        <x:v>design.lore.feedstone_mix.in.1</x:v>
      </x:c>
      <x:c r="V462" s="4" t="str">
        <x:v>design.lore.feedstone_mix.out</x:v>
      </x:c>
    </x:row>
    <x:row r="463" ht="115" customHeight="1">
      <x:c r="A463" s="4" t="str">
        <x:f>IFERROR(INDEX('Material routes'!$E$6:$E$1505,MATCH(U463,'Material routes'!$A$6:$A$1505,0)),"MISSING ID")</x:f>
        <x:v>Iron-rich mineral feed</x:v>
      </x:c>
      <x:c r="B463" s="4" t="str">
        <x:f>IFERROR(INDEX('Material routes'!$F$6:$F$1505,MATCH(U463,'Material routes'!$A$6:$A$1505,0)),"MISSING ID")</x:f>
        <x:v>T1</x:v>
      </x:c>
      <x:c r="C463" s="4" t="str">
        <x:f>IFERROR(INDEX('Material routes'!$H$6:$H$1505,MATCH(U463,'Material routes'!$A$6:$A$1505,0)),"MISSING ID")</x:f>
        <x:v>Processed material</x:v>
      </x:c>
      <x:c r="D463" s="4" t="str">
        <x:f>IFERROR(INDEX('Material routes'!$G$6:$G$1505,MATCH(U463,'Material routes'!$A$6:$A$1505,0)),"MISSING ID")</x:f>
        <x:v>Manufactured stock</x:v>
      </x:c>
      <x:c r="E463" s="4" t="str">
        <x:f>IFERROR(INDEX('Material routes'!$C$6:$C$1505,MATCH(U463,'Material routes'!$A$6:$A$1505,0)),"MISSING ID")</x:f>
        <x:v>Ingredient candidate</x:v>
      </x:c>
      <x:c r="F463" s="4" t="str">
        <x:f>IFERROR(INDEX('Material routes'!$E$6:$E$1505,MATCH(V463,'Material routes'!$A$6:$A$1505,0)),"MISSING ID")</x:f>
        <x:v>Graded domestic-beetle feedstone mix</x:v>
      </x:c>
      <x:c r="G463" s="4" t="str">
        <x:f>IFERROR(INDEX('Material routes'!$F$6:$F$1505,MATCH(V463,'Material routes'!$A$6:$A$1505,0)),"MISSING ID")</x:f>
        <x:v>T2</x:v>
      </x:c>
      <x:c r="H463" s="4" t="str">
        <x:f>IFERROR(INDEX('Material routes'!$H$6:$H$1505,MATCH(V463,'Material routes'!$A$6:$A$1505,0)),"MISSING ID")</x:f>
        <x:v>Processed material</x:v>
      </x:c>
      <x:c r="I463" s="4" t="str">
        <x:f>IFERROR(INDEX('Material routes'!$G$6:$G$1505,MATCH(V463,'Material routes'!$A$6:$A$1505,0)),"MISSING ID")</x:f>
        <x:v>Manufactured stock</x:v>
      </x:c>
      <x:c r="J463" s="4" t="str">
        <x:f>IFERROR(INDEX('Material routes'!$B$6:$B$1505,MATCH(U463,'Material routes'!$A$6:$A$1505,0)),"MISSING ID")</x:f>
        <x:v>design.lore.feedstone_mix</x:v>
      </x:c>
      <x:c r="K463" s="4" t="str">
        <x:f>IFERROR(INDEX('Crafting recipes'!$C$6:$C$1005,MATCH(J463,'Crafting recipes'!$A$6:$A$1005,0)),"MISSING ID")</x:f>
        <x:v>Material refinement</x:v>
      </x:c>
      <x:c r="L463" s="4" t="str">
        <x:f>IFERROR(INDEX('Material routes'!$K$6:$K$1505,MATCH(U463,'Material routes'!$A$6:$A$1505,0)),"MISSING ID")</x:f>
        <x:v>Proposal</x:v>
      </x:c>
      <x:c r="M463" s="4" t="str">
        <x:f>IFERROR(INDEX('Material routes'!$M$6:$M$1505,MATCH(U463,'Material routes'!$A$6:$A$1505,0)),"MISSING ID")</x:f>
        <x:v>Partial proposal</x:v>
      </x:c>
      <x:c r="N463" s="4" t="str">
        <x:f>IF(IFERROR(INDEX('Material routes'!$I$6:$I$1005,MATCH(U463,'Material routes'!$A$6:$A$1005,0)),"MISSING ID")=0,"",IFERROR(INDEX('Material routes'!$I$6:$I$1005,MATCH(U463,'Material routes'!$A$6:$A$1005,0)),"MISSING ID"))</x:f>
      </x:c>
      <x:c r="O463" s="4" t="str">
        <x:f>IFERROR(INDEX('Material routes'!$J$6:$J$1505,MATCH(U463,'Material routes'!$A$6:$A$1505,0)),"MISSING ID")</x:f>
        <x:v>Unspecified</x:v>
      </x:c>
      <x:c r="P463" s="4" t="str">
        <x:f>IF(IFERROR(INDEX('Material routes'!$I$6:$I$1005,MATCH(V463,'Material routes'!$A$6:$A$1005,0)),"MISSING ID")=0,"",IFERROR(INDEX('Material routes'!$I$6:$I$1005,MATCH(V463,'Material routes'!$A$6:$A$1005,0)),"MISSING ID"))</x:f>
      </x:c>
      <x:c r="Q463" s="4" t="str">
        <x:f>IFERROR(INDEX('Material routes'!$J$6:$J$1505,MATCH(V463,'Material routes'!$A$6:$A$1505,0)),"MISSING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routes'!$D$6:$D$1505,MATCH(U463,'Material routes'!$A$6:$A$1505,0)),"MISSING ID")</x:f>
        <x:v>proposal.natural.iron_feed</x:v>
      </x:c>
      <x:c r="T463" s="4" t="str">
        <x:f>IFERROR(INDEX('Material routes'!$D$6:$D$1505,MATCH(V463,'Material routes'!$A$6:$A$1505,0)),"MISSING ID")</x:f>
        <x:v>proposal.lore.feedstone_mix</x:v>
      </x:c>
      <x:c r="U463" s="4" t="str">
        <x:v>design.lore.feedstone_mix.in.2</x:v>
      </x:c>
      <x:c r="V463" s="4" t="str">
        <x:v>design.lore.feedstone_mix.out</x:v>
      </x:c>
    </x:row>
    <x:row r="464" ht="115" customHeight="1">
      <x:c r="A464" s="4" t="str">
        <x:f>IFERROR(INDEX('Material routes'!$E$6:$E$1505,MATCH(U464,'Material routes'!$A$6:$A$1505,0)),"MISSING ID")</x:f>
        <x:v>Graded process salts</x:v>
      </x:c>
      <x:c r="B464" s="4" t="str">
        <x:f>IFERROR(INDEX('Material routes'!$F$6:$F$1505,MATCH(U464,'Material routes'!$A$6:$A$1505,0)),"MISSING ID")</x:f>
        <x:v>T1</x:v>
      </x:c>
      <x:c r="C464" s="4" t="str">
        <x:f>IFERROR(INDEX('Material routes'!$H$6:$H$1505,MATCH(U464,'Material routes'!$A$6:$A$1505,0)),"MISSING ID")</x:f>
        <x:v>Processed material</x:v>
      </x:c>
      <x:c r="D464" s="4" t="str">
        <x:f>IFERROR(INDEX('Material routes'!$G$6:$G$1505,MATCH(U464,'Material routes'!$A$6:$A$1505,0)),"MISSING ID")</x:f>
        <x:v>Manufactured stock</x:v>
      </x:c>
      <x:c r="E464" s="4" t="str">
        <x:f>IFERROR(INDEX('Material routes'!$C$6:$C$1505,MATCH(U464,'Material routes'!$A$6:$A$1505,0)),"MISSING ID")</x:f>
        <x:v>Ingredient candidate</x:v>
      </x:c>
      <x:c r="F464" s="4" t="str">
        <x:f>IFERROR(INDEX('Material routes'!$E$6:$E$1505,MATCH(V464,'Material routes'!$A$6:$A$1505,0)),"MISSING ID")</x:f>
        <x:v>Graded domestic-beetle feedstone mix</x:v>
      </x:c>
      <x:c r="G464" s="4" t="str">
        <x:f>IFERROR(INDEX('Material routes'!$F$6:$F$1505,MATCH(V464,'Material routes'!$A$6:$A$1505,0)),"MISSING ID")</x:f>
        <x:v>T2</x:v>
      </x:c>
      <x:c r="H464" s="4" t="str">
        <x:f>IFERROR(INDEX('Material routes'!$H$6:$H$1505,MATCH(V464,'Material routes'!$A$6:$A$1505,0)),"MISSING ID")</x:f>
        <x:v>Processed material</x:v>
      </x:c>
      <x:c r="I464" s="4" t="str">
        <x:f>IFERROR(INDEX('Material routes'!$G$6:$G$1505,MATCH(V464,'Material routes'!$A$6:$A$1505,0)),"MISSING ID")</x:f>
        <x:v>Manufactured stock</x:v>
      </x:c>
      <x:c r="J464" s="4" t="str">
        <x:f>IFERROR(INDEX('Material routes'!$B$6:$B$1505,MATCH(U464,'Material routes'!$A$6:$A$1505,0)),"MISSING ID")</x:f>
        <x:v>design.lore.feedstone_mix</x:v>
      </x:c>
      <x:c r="K464" s="4" t="str">
        <x:f>IFERROR(INDEX('Crafting recipes'!$C$6:$C$1005,MATCH(J464,'Crafting recipes'!$A$6:$A$1005,0)),"MISSING ID")</x:f>
        <x:v>Material refinement</x:v>
      </x:c>
      <x:c r="L464" s="4" t="str">
        <x:f>IFERROR(INDEX('Material routes'!$K$6:$K$1505,MATCH(U464,'Material routes'!$A$6:$A$1505,0)),"MISSING ID")</x:f>
        <x:v>Proposal</x:v>
      </x:c>
      <x:c r="M464" s="4" t="str">
        <x:f>IFERROR(INDEX('Material routes'!$M$6:$M$1505,MATCH(U464,'Material routes'!$A$6:$A$1505,0)),"MISSING ID")</x:f>
        <x:v>Partial proposal</x:v>
      </x:c>
      <x:c r="N464" s="4" t="str">
        <x:f>IF(IFERROR(INDEX('Material routes'!$I$6:$I$1005,MATCH(U464,'Material routes'!$A$6:$A$1005,0)),"MISSING ID")=0,"",IFERROR(INDEX('Material routes'!$I$6:$I$1005,MATCH(U464,'Material routes'!$A$6:$A$1005,0)),"MISSING ID"))</x:f>
      </x:c>
      <x:c r="O464" s="4" t="str">
        <x:f>IFERROR(INDEX('Material routes'!$J$6:$J$1505,MATCH(U464,'Material routes'!$A$6:$A$1505,0)),"MISSING ID")</x:f>
        <x:v>Unspecified</x:v>
      </x:c>
      <x:c r="P464" s="4" t="str">
        <x:f>IF(IFERROR(INDEX('Material routes'!$I$6:$I$1005,MATCH(V464,'Material routes'!$A$6:$A$1005,0)),"MISSING ID")=0,"",IFERROR(INDEX('Material routes'!$I$6:$I$1005,MATCH(V464,'Material routes'!$A$6:$A$1005,0)),"MISSING ID"))</x:f>
      </x:c>
      <x:c r="Q464" s="4" t="str">
        <x:f>IFERROR(INDEX('Material routes'!$J$6:$J$1505,MATCH(V464,'Material routes'!$A$6:$A$1505,0)),"MISSING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routes'!$D$6:$D$1505,MATCH(U464,'Material routes'!$A$6:$A$1505,0)),"MISSING ID")</x:f>
        <x:v>proposal.t1.process_salts</x:v>
      </x:c>
      <x:c r="T464" s="4" t="str">
        <x:f>IFERROR(INDEX('Material routes'!$D$6:$D$1505,MATCH(V464,'Material routes'!$A$6:$A$1505,0)),"MISSING ID")</x:f>
        <x:v>proposal.lore.feedstone_mix</x:v>
      </x:c>
      <x:c r="U464" s="4" t="str">
        <x:v>design.lore.feedstone_mix.in.3</x:v>
      </x:c>
      <x:c r="V464" s="4" t="str">
        <x:v>design.lore.feedstone_mix.out</x:v>
      </x:c>
    </x:row>
    <x:row r="465" ht="115" customHeight="1">
      <x:c r="A465" s="4" t="str">
        <x:f>IFERROR(INDEX('Material routes'!$E$6:$E$1505,MATCH(U465,'Material routes'!$A$6:$A$1505,0)),"MISSING ID")</x:f>
        <x:v>Silica-rich grit</x:v>
      </x:c>
      <x:c r="B465" s="4" t="str">
        <x:f>IFERROR(INDEX('Material routes'!$F$6:$F$1505,MATCH(U465,'Material routes'!$A$6:$A$1505,0)),"MISSING ID")</x:f>
        <x:v>T0</x:v>
      </x:c>
      <x:c r="C465" s="4" t="str">
        <x:f>IFERROR(INDEX('Material routes'!$H$6:$H$1505,MATCH(U465,'Material routes'!$A$6:$A$1505,0)),"MISSING ID")</x:f>
        <x:v>Raw material</x:v>
      </x:c>
      <x:c r="D465" s="4" t="str">
        <x:f>IFERROR(INDEX('Material routes'!$G$6:$G$1505,MATCH(U465,'Material routes'!$A$6:$A$1505,0)),"MISSING ID")</x:f>
        <x:v>Mineral resources</x:v>
      </x:c>
      <x:c r="E465" s="4" t="str">
        <x:f>IFERROR(INDEX('Material routes'!$C$6:$C$1505,MATCH(U465,'Material routes'!$A$6:$A$1505,0)),"MISSING ID")</x:f>
        <x:v>Ingredient candidate</x:v>
      </x:c>
      <x:c r="F465" s="4" t="str">
        <x:f>IFERROR(INDEX('Material routes'!$E$6:$E$1505,MATCH(V465,'Material routes'!$A$6:$A$1505,0)),"MISSING ID")</x:f>
        <x:v>Graded domestic-beetle feedstone mix</x:v>
      </x:c>
      <x:c r="G465" s="4" t="str">
        <x:f>IFERROR(INDEX('Material routes'!$F$6:$F$1505,MATCH(V465,'Material routes'!$A$6:$A$1505,0)),"MISSING ID")</x:f>
        <x:v>T2</x:v>
      </x:c>
      <x:c r="H465" s="4" t="str">
        <x:f>IFERROR(INDEX('Material routes'!$H$6:$H$1505,MATCH(V465,'Material routes'!$A$6:$A$1505,0)),"MISSING ID")</x:f>
        <x:v>Processed material</x:v>
      </x:c>
      <x:c r="I465" s="4" t="str">
        <x:f>IFERROR(INDEX('Material routes'!$G$6:$G$1505,MATCH(V465,'Material routes'!$A$6:$A$1505,0)),"MISSING ID")</x:f>
        <x:v>Manufactured stock</x:v>
      </x:c>
      <x:c r="J465" s="4" t="str">
        <x:f>IFERROR(INDEX('Material routes'!$B$6:$B$1505,MATCH(U465,'Material routes'!$A$6:$A$1505,0)),"MISSING ID")</x:f>
        <x:v>design.lore.feedstone_mix</x:v>
      </x:c>
      <x:c r="K465" s="4" t="str">
        <x:f>IFERROR(INDEX('Crafting recipes'!$C$6:$C$1005,MATCH(J465,'Crafting recipes'!$A$6:$A$1005,0)),"MISSING ID")</x:f>
        <x:v>Material refinement</x:v>
      </x:c>
      <x:c r="L465" s="4" t="str">
        <x:f>IFERROR(INDEX('Material routes'!$K$6:$K$1505,MATCH(U465,'Material routes'!$A$6:$A$1505,0)),"MISSING ID")</x:f>
        <x:v>Proposal</x:v>
      </x:c>
      <x:c r="M465" s="4" t="str">
        <x:f>IFERROR(INDEX('Material routes'!$M$6:$M$1505,MATCH(U465,'Material routes'!$A$6:$A$1505,0)),"MISSING ID")</x:f>
        <x:v>Partial proposal</x:v>
      </x:c>
      <x:c r="N465" s="4" t="str">
        <x:f>IF(IFERROR(INDEX('Material routes'!$I$6:$I$1005,MATCH(U465,'Material routes'!$A$6:$A$1005,0)),"MISSING ID")=0,"",IFERROR(INDEX('Material routes'!$I$6:$I$1005,MATCH(U465,'Material routes'!$A$6:$A$1005,0)),"MISSING ID"))</x:f>
      </x:c>
      <x:c r="O465" s="4" t="str">
        <x:f>IFERROR(INDEX('Material routes'!$J$6:$J$1505,MATCH(U465,'Material routes'!$A$6:$A$1505,0)),"MISSING ID")</x:f>
        <x:v>Unspecified</x:v>
      </x:c>
      <x:c r="P465" s="4" t="str">
        <x:f>IF(IFERROR(INDEX('Material routes'!$I$6:$I$1005,MATCH(V465,'Material routes'!$A$6:$A$1005,0)),"MISSING ID")=0,"",IFERROR(INDEX('Material routes'!$I$6:$I$1005,MATCH(V465,'Material routes'!$A$6:$A$1005,0)),"MISSING ID"))</x:f>
      </x:c>
      <x:c r="Q465" s="4" t="str">
        <x:f>IFERROR(INDEX('Material routes'!$J$6:$J$1505,MATCH(V465,'Material routes'!$A$6:$A$1505,0)),"MISSING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routes'!$D$6:$D$1505,MATCH(U465,'Material routes'!$A$6:$A$1505,0)),"MISSING ID")</x:f>
        <x:v>proposal.natural.silica</x:v>
      </x:c>
      <x:c r="T465" s="4" t="str">
        <x:f>IFERROR(INDEX('Material routes'!$D$6:$D$1505,MATCH(V465,'Material routes'!$A$6:$A$1505,0)),"MISSING ID")</x:f>
        <x:v>proposal.lore.feedstone_mix</x:v>
      </x:c>
      <x:c r="U465" s="4" t="str">
        <x:v>design.lore.feedstone_mix.in.4</x:v>
      </x:c>
      <x:c r="V465" s="4" t="str">
        <x:v>design.lore.feedstone_mix.out</x:v>
      </x:c>
    </x:row>
    <x:row r="466" ht="115" customHeight="1">
      <x:c r="A466" s="4" t="str">
        <x:f>IFERROR(INDEX('Material routes'!$E$6:$E$1505,MATCH(U466,'Material routes'!$A$6:$A$1505,0)),"MISSING ID")</x:f>
        <x:v>Graded domestic-beetle feedstone mix</x:v>
      </x:c>
      <x:c r="B466" s="4" t="str">
        <x:f>IFERROR(INDEX('Material routes'!$F$6:$F$1505,MATCH(U466,'Material routes'!$A$6:$A$1505,0)),"MISSING ID")</x:f>
        <x:v>T2</x:v>
      </x:c>
      <x:c r="C466" s="4" t="str">
        <x:f>IFERROR(INDEX('Material routes'!$H$6:$H$1505,MATCH(U466,'Material routes'!$A$6:$A$1505,0)),"MISSING ID")</x:f>
        <x:v>Processed material</x:v>
      </x:c>
      <x:c r="D466" s="4" t="str">
        <x:f>IFERROR(INDEX('Material routes'!$G$6:$G$1505,MATCH(U466,'Material routes'!$A$6:$A$1505,0)),"MISSING ID")</x:f>
        <x:v>Manufactured stock</x:v>
      </x:c>
      <x:c r="E466" s="4" t="str">
        <x:f>IFERROR(INDEX('Material routes'!$C$6:$C$1505,MATCH(U466,'Material routes'!$A$6:$A$1505,0)),"MISSING ID")</x:f>
        <x:v>Ingredient candidate</x:v>
      </x:c>
      <x:c r="F466" s="4" t="str">
        <x:f>IFERROR(INDEX('Material routes'!$E$6:$E$1505,MATCH(V466,'Material routes'!$A$6:$A$1505,0)),"MISSING ID")</x:f>
        <x:v>Pressed domestic-beetle feedstone block</x:v>
      </x:c>
      <x:c r="G466" s="4" t="str">
        <x:f>IFERROR(INDEX('Material routes'!$F$6:$F$1505,MATCH(V466,'Material routes'!$A$6:$A$1505,0)),"MISSING ID")</x:f>
        <x:v>Not applicable</x:v>
      </x:c>
      <x:c r="H466" s="4" t="str">
        <x:f>IFERROR(INDEX('Material routes'!$H$6:$H$1505,MATCH(V466,'Material routes'!$A$6:$A$1505,0)),"MISSING ID")</x:f>
        <x:v>Livestock feed</x:v>
      </x:c>
      <x:c r="I466" s="4" t="str">
        <x:f>IFERROR(INDEX('Material routes'!$G$6:$G$1505,MATCH(V466,'Material routes'!$A$6:$A$1505,0)),"MISSING ID")</x:f>
        <x:v>Consumables</x:v>
      </x:c>
      <x:c r="J466" s="4" t="str">
        <x:f>IFERROR(INDEX('Material routes'!$B$6:$B$1505,MATCH(U466,'Material routes'!$A$6:$A$1505,0)),"MISSING ID")</x:f>
        <x:v>design.lore.feedstone_block</x:v>
      </x:c>
      <x:c r="K466" s="4" t="str">
        <x:f>IFERROR(INDEX('Crafting recipes'!$C$6:$C$1005,MATCH(J466,'Crafting recipes'!$A$6:$A$1005,0)),"MISSING ID")</x:f>
        <x:v>Finished-item crafting</x:v>
      </x:c>
      <x:c r="L466" s="4" t="str">
        <x:f>IFERROR(INDEX('Material routes'!$K$6:$K$1505,MATCH(U466,'Material routes'!$A$6:$A$1505,0)),"MISSING ID")</x:f>
        <x:v>Proposal</x:v>
      </x:c>
      <x:c r="M466" s="4" t="str">
        <x:f>IFERROR(INDEX('Material routes'!$M$6:$M$1505,MATCH(U466,'Material routes'!$A$6:$A$1505,0)),"MISSING ID")</x:f>
        <x:v>Partial proposal</x:v>
      </x:c>
      <x:c r="N466" s="4" t="str">
        <x:f>IF(IFERROR(INDEX('Material routes'!$I$6:$I$1005,MATCH(U466,'Material routes'!$A$6:$A$1005,0)),"MISSING ID")=0,"",IFERROR(INDEX('Material routes'!$I$6:$I$1005,MATCH(U466,'Material routes'!$A$6:$A$1005,0)),"MISSING ID"))</x:f>
      </x:c>
      <x:c r="O466" s="4" t="str">
        <x:f>IFERROR(INDEX('Material routes'!$J$6:$J$1505,MATCH(U466,'Material routes'!$A$6:$A$1505,0)),"MISSING ID")</x:f>
        <x:v>Unspecified</x:v>
      </x:c>
      <x:c r="P466" s="4" t="str">
        <x:f>IF(IFERROR(INDEX('Material routes'!$I$6:$I$1005,MATCH(V466,'Material routes'!$A$6:$A$1005,0)),"MISSING ID")=0,"",IFERROR(INDEX('Material routes'!$I$6:$I$1005,MATCH(V466,'Material routes'!$A$6:$A$1005,0)),"MISSING ID"))</x:f>
      </x:c>
      <x:c r="Q466" s="4" t="str">
        <x:f>IFERROR(INDEX('Material routes'!$J$6:$J$1505,MATCH(V466,'Material routes'!$A$6:$A$1505,0)),"MISSING ID")</x:f>
        <x:v>Unspecified</x:v>
      </x:c>
      <x:c r="R466" s="4" t="str">
        <x:f>IF(L466="Withheld","Withheld premise",IF(E466="Tool candidate","Reusable prerequisite",IF(K466="Raw entry preparation","Entry-resource preparation",IF(G466="Not applicable",IF(IFERROR(INDEX('Items'!$AI$6:$AI$1005,MATCH(T466,'Items'!$A$6:$A$1005,0)),"MISSING ID")="Finished item","Finished endpoint",IF(IFERROR(INDEX('Items'!$AI$6:$AI$1005,MATCH(T466,'Items'!$A$6:$A$1005,0)),"MISSING ID")="Currency","Currency / no refinement tier","Recovered output / tier not applicable")),IF(OR(IFERROR(INDEX('Crafting recipes'!$H$6:$H$1005,MATCH(J466,'Crafting recipes'!$A$6:$A$1005,0)),"MISSING ID")="Unassigned",G466="Unassigned"),"Tier unresolved",IF(IFERROR(VALUE(RIGHT(G466,1))-VALUE(RIGHT(IFERROR(INDEX('Crafting recipes'!$H$6:$H$1005,MATCH(J466,'Crafting recipes'!$A$6:$A$1005,0)),"MISSING ID"),1)),0)=1,IF(B466=IFERROR(INDEX('Crafting recipes'!$H$6:$H$1005,MATCH(J466,'Crafting recipes'!$A$6:$A$1005,0)),"MISSING ID"),"Advances one material tier","Lower-tier ingredient; route advances one tier"),"Needs tier review"))))))</x:f>
        <x:v>Finished endpoint</x:v>
      </x:c>
      <x:c r="S466" s="4" t="str">
        <x:f>IFERROR(INDEX('Material routes'!$D$6:$D$1505,MATCH(U466,'Material routes'!$A$6:$A$1505,0)),"MISSING ID")</x:f>
        <x:v>proposal.lore.feedstone_mix</x:v>
      </x:c>
      <x:c r="T466" s="4" t="str">
        <x:f>IFERROR(INDEX('Material routes'!$D$6:$D$1505,MATCH(V466,'Material routes'!$A$6:$A$1505,0)),"MISSING ID")</x:f>
        <x:v>proposal.lore.feedstone_block</x:v>
      </x:c>
      <x:c r="U466" s="4" t="str">
        <x:v>design.lore.feedstone_block.in.1</x:v>
      </x:c>
      <x:c r="V466" s="4" t="str">
        <x:v>design.lore.feedstone_block.out</x:v>
      </x:c>
    </x:row>
    <x:row r="467" ht="115" customHeight="1">
      <x:c r="A467" s="4" t="str">
        <x:f>IFERROR(INDEX('Material routes'!$E$6:$E$1505,MATCH(U467,'Material routes'!$A$6:$A$1505,0)),"MISSING ID")</x:f>
        <x:v>Mica composite sheet</x:v>
      </x:c>
      <x:c r="B467" s="4" t="str">
        <x:f>IFERROR(INDEX('Material routes'!$F$6:$F$1505,MATCH(U467,'Material routes'!$A$6:$A$1505,0)),"MISSING ID")</x:f>
        <x:v>T2</x:v>
      </x:c>
      <x:c r="C467" s="4" t="str">
        <x:f>IFERROR(INDEX('Material routes'!$H$6:$H$1505,MATCH(U467,'Material routes'!$A$6:$A$1505,0)),"MISSING ID")</x:f>
        <x:v>Processed material</x:v>
      </x:c>
      <x:c r="D467" s="4" t="str">
        <x:f>IFERROR(INDEX('Material routes'!$G$6:$G$1505,MATCH(U467,'Material routes'!$A$6:$A$1505,0)),"MISSING ID")</x:f>
        <x:v>Manufactured stock</x:v>
      </x:c>
      <x:c r="E467" s="4" t="str">
        <x:f>IFERROR(INDEX('Material routes'!$C$6:$C$1505,MATCH(U467,'Material routes'!$A$6:$A$1505,0)),"MISSING ID")</x:f>
        <x:v>Ingredient candidate</x:v>
      </x:c>
      <x:c r="F467" s="4" t="str">
        <x:f>IFERROR(INDEX('Material routes'!$E$6:$E$1505,MATCH(V467,'Material routes'!$A$6:$A$1505,0)),"MISSING ID")</x:f>
        <x:v>Insulating beetle-harness liner</x:v>
      </x:c>
      <x:c r="G467" s="4" t="str">
        <x:f>IFERROR(INDEX('Material routes'!$F$6:$F$1505,MATCH(V467,'Material routes'!$A$6:$A$1505,0)),"MISSING ID")</x:f>
        <x:v>T3</x:v>
      </x:c>
      <x:c r="H467" s="4" t="str">
        <x:f>IFERROR(INDEX('Material routes'!$H$6:$H$1505,MATCH(V467,'Material routes'!$A$6:$A$1505,0)),"MISSING ID")</x:f>
        <x:v>Crafting component</x:v>
      </x:c>
      <x:c r="I467" s="4" t="str">
        <x:f>IFERROR(INDEX('Material routes'!$G$6:$G$1505,MATCH(V467,'Material routes'!$A$6:$A$1505,0)),"MISSING ID")</x:f>
        <x:v>Crafting components</x:v>
      </x:c>
      <x:c r="J467" s="4" t="str">
        <x:f>IFERROR(INDEX('Material routes'!$B$6:$B$1505,MATCH(U467,'Material routes'!$A$6:$A$1505,0)),"MISSING ID")</x:f>
        <x:v>design.lore.beetle_liner</x:v>
      </x:c>
      <x:c r="K467" s="4" t="str">
        <x:f>IFERROR(INDEX('Crafting recipes'!$C$6:$C$1005,MATCH(J467,'Crafting recipes'!$A$6:$A$1005,0)),"MISSING ID")</x:f>
        <x:v>Material refinement</x:v>
      </x:c>
      <x:c r="L467" s="4" t="str">
        <x:f>IFERROR(INDEX('Material routes'!$K$6:$K$1505,MATCH(U467,'Material routes'!$A$6:$A$1505,0)),"MISSING ID")</x:f>
        <x:v>Proposal</x:v>
      </x:c>
      <x:c r="M467" s="4" t="str">
        <x:f>IFERROR(INDEX('Material routes'!$M$6:$M$1505,MATCH(U467,'Material routes'!$A$6:$A$1505,0)),"MISSING ID")</x:f>
        <x:v>Partial proposal</x:v>
      </x:c>
      <x:c r="N467" s="4" t="str">
        <x:f>IF(IFERROR(INDEX('Material routes'!$I$6:$I$1005,MATCH(U467,'Material routes'!$A$6:$A$1005,0)),"MISSING ID")=0,"",IFERROR(INDEX('Material routes'!$I$6:$I$1005,MATCH(U467,'Material routes'!$A$6:$A$1005,0)),"MISSING ID"))</x:f>
      </x:c>
      <x:c r="O467" s="4" t="str">
        <x:f>IFERROR(INDEX('Material routes'!$J$6:$J$1505,MATCH(U467,'Material routes'!$A$6:$A$1505,0)),"MISSING ID")</x:f>
        <x:v>Unspecified</x:v>
      </x:c>
      <x:c r="P467" s="4" t="str">
        <x:f>IF(IFERROR(INDEX('Material routes'!$I$6:$I$1005,MATCH(V467,'Material routes'!$A$6:$A$1005,0)),"MISSING ID")=0,"",IFERROR(INDEX('Material routes'!$I$6:$I$1005,MATCH(V467,'Material routes'!$A$6:$A$1005,0)),"MISSING ID"))</x:f>
      </x:c>
      <x:c r="Q467" s="4" t="str">
        <x:f>IFERROR(INDEX('Material routes'!$J$6:$J$1505,MATCH(V467,'Material routes'!$A$6:$A$1505,0)),"MISSING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routes'!$D$6:$D$1505,MATCH(U467,'Material routes'!$A$6:$A$1505,0)),"MISSING ID")</x:f>
        <x:v>proposal.branch.mica_sheet</x:v>
      </x:c>
      <x:c r="T467" s="4" t="str">
        <x:f>IFERROR(INDEX('Material routes'!$D$6:$D$1505,MATCH(V467,'Material routes'!$A$6:$A$1505,0)),"MISSING ID")</x:f>
        <x:v>proposal.lore.beetle_liner</x:v>
      </x:c>
      <x:c r="U467" s="4" t="str">
        <x:v>design.lore.beetle_liner.in.1</x:v>
      </x:c>
      <x:c r="V467" s="4" t="str">
        <x:v>design.lore.beetle_liner.out</x:v>
      </x:c>
    </x:row>
    <x:row r="468" ht="115" customHeight="1">
      <x:c r="A468" s="4" t="str">
        <x:f>IFERROR(INDEX('Material routes'!$E$6:$E$1505,MATCH(U468,'Material routes'!$A$6:$A$1505,0)),"MISSING ID")</x:f>
        <x:v>Bonded husk sheet</x:v>
      </x:c>
      <x:c r="B468" s="4" t="str">
        <x:f>IFERROR(INDEX('Material routes'!$F$6:$F$1505,MATCH(U468,'Material routes'!$A$6:$A$1505,0)),"MISSING ID")</x:f>
        <x:v>T2</x:v>
      </x:c>
      <x:c r="C468" s="4" t="str">
        <x:f>IFERROR(INDEX('Material routes'!$H$6:$H$1505,MATCH(U468,'Material routes'!$A$6:$A$1505,0)),"MISSING ID")</x:f>
        <x:v>Processed material</x:v>
      </x:c>
      <x:c r="D468" s="4" t="str">
        <x:f>IFERROR(INDEX('Material routes'!$G$6:$G$1505,MATCH(U468,'Material routes'!$A$6:$A$1505,0)),"MISSING ID")</x:f>
        <x:v>Manufactured stock</x:v>
      </x:c>
      <x:c r="E468" s="4" t="str">
        <x:f>IFERROR(INDEX('Material routes'!$C$6:$C$1505,MATCH(U468,'Material routes'!$A$6:$A$1505,0)),"MISSING ID")</x:f>
        <x:v>Ingredient candidate</x:v>
      </x:c>
      <x:c r="F468" s="4" t="str">
        <x:f>IFERROR(INDEX('Material routes'!$E$6:$E$1505,MATCH(V468,'Material routes'!$A$6:$A$1505,0)),"MISSING ID")</x:f>
        <x:v>Insulating beetle-harness liner</x:v>
      </x:c>
      <x:c r="G468" s="4" t="str">
        <x:f>IFERROR(INDEX('Material routes'!$F$6:$F$1505,MATCH(V468,'Material routes'!$A$6:$A$1505,0)),"MISSING ID")</x:f>
        <x:v>T3</x:v>
      </x:c>
      <x:c r="H468" s="4" t="str">
        <x:f>IFERROR(INDEX('Material routes'!$H$6:$H$1505,MATCH(V468,'Material routes'!$A$6:$A$1505,0)),"MISSING ID")</x:f>
        <x:v>Crafting component</x:v>
      </x:c>
      <x:c r="I468" s="4" t="str">
        <x:f>IFERROR(INDEX('Material routes'!$G$6:$G$1505,MATCH(V468,'Material routes'!$A$6:$A$1505,0)),"MISSING ID")</x:f>
        <x:v>Crafting components</x:v>
      </x:c>
      <x:c r="J468" s="4" t="str">
        <x:f>IFERROR(INDEX('Material routes'!$B$6:$B$1505,MATCH(U468,'Material routes'!$A$6:$A$1505,0)),"MISSING ID")</x:f>
        <x:v>design.lore.beetle_liner</x:v>
      </x:c>
      <x:c r="K468" s="4" t="str">
        <x:f>IFERROR(INDEX('Crafting recipes'!$C$6:$C$1005,MATCH(J468,'Crafting recipes'!$A$6:$A$1005,0)),"MISSING ID")</x:f>
        <x:v>Material refinement</x:v>
      </x:c>
      <x:c r="L468" s="4" t="str">
        <x:f>IFERROR(INDEX('Material routes'!$K$6:$K$1505,MATCH(U468,'Material routes'!$A$6:$A$1505,0)),"MISSING ID")</x:f>
        <x:v>Proposal</x:v>
      </x:c>
      <x:c r="M468" s="4" t="str">
        <x:f>IFERROR(INDEX('Material routes'!$M$6:$M$1505,MATCH(U468,'Material routes'!$A$6:$A$1505,0)),"MISSING ID")</x:f>
        <x:v>Partial proposal</x:v>
      </x:c>
      <x:c r="N468" s="4" t="str">
        <x:f>IF(IFERROR(INDEX('Material routes'!$I$6:$I$1005,MATCH(U468,'Material routes'!$A$6:$A$1005,0)),"MISSING ID")=0,"",IFERROR(INDEX('Material routes'!$I$6:$I$1005,MATCH(U468,'Material routes'!$A$6:$A$1005,0)),"MISSING ID"))</x:f>
      </x:c>
      <x:c r="O468" s="4" t="str">
        <x:f>IFERROR(INDEX('Material routes'!$J$6:$J$1505,MATCH(U468,'Material routes'!$A$6:$A$1505,0)),"MISSING ID")</x:f>
        <x:v>Unspecified</x:v>
      </x:c>
      <x:c r="P468" s="4" t="str">
        <x:f>IF(IFERROR(INDEX('Material routes'!$I$6:$I$1005,MATCH(V468,'Material routes'!$A$6:$A$1005,0)),"MISSING ID")=0,"",IFERROR(INDEX('Material routes'!$I$6:$I$1005,MATCH(V468,'Material routes'!$A$6:$A$1005,0)),"MISSING ID"))</x:f>
      </x:c>
      <x:c r="Q468" s="4" t="str">
        <x:f>IFERROR(INDEX('Material routes'!$J$6:$J$1505,MATCH(V468,'Material routes'!$A$6:$A$1505,0)),"MISSING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routes'!$D$6:$D$1505,MATCH(U468,'Material routes'!$A$6:$A$1505,0)),"MISSING ID")</x:f>
        <x:v>proposal.branch.husk_sheet</x:v>
      </x:c>
      <x:c r="T468" s="4" t="str">
        <x:f>IFERROR(INDEX('Material routes'!$D$6:$D$1505,MATCH(V468,'Material routes'!$A$6:$A$1505,0)),"MISSING ID")</x:f>
        <x:v>proposal.lore.beetle_liner</x:v>
      </x:c>
      <x:c r="U468" s="4" t="str">
        <x:v>design.lore.beetle_liner.in.2</x:v>
      </x:c>
      <x:c r="V468" s="4" t="str">
        <x:v>design.lore.beetle_liner.out</x:v>
      </x:c>
    </x:row>
    <x:row r="469" ht="115" customHeight="1">
      <x:c r="A469" s="4" t="str">
        <x:f>IFERROR(INDEX('Material routes'!$E$6:$E$1505,MATCH(U469,'Material routes'!$A$6:$A$1505,0)),"MISSING ID")</x:f>
        <x:v>Flexible membrane-bonding compound</x:v>
      </x:c>
      <x:c r="B469" s="4" t="str">
        <x:f>IFERROR(INDEX('Material routes'!$F$6:$F$1505,MATCH(U469,'Material routes'!$A$6:$A$1505,0)),"MISSING ID")</x:f>
        <x:v>T2</x:v>
      </x:c>
      <x:c r="C469" s="4" t="str">
        <x:f>IFERROR(INDEX('Material routes'!$H$6:$H$1505,MATCH(U469,'Material routes'!$A$6:$A$1505,0)),"MISSING ID")</x:f>
        <x:v>Chemical material</x:v>
      </x:c>
      <x:c r="D469" s="4" t="str">
        <x:f>IFERROR(INDEX('Material routes'!$G$6:$G$1505,MATCH(U469,'Material routes'!$A$6:$A$1505,0)),"MISSING ID")</x:f>
        <x:v>Processing agents</x:v>
      </x:c>
      <x:c r="E469" s="4" t="str">
        <x:f>IFERROR(INDEX('Material routes'!$C$6:$C$1505,MATCH(U469,'Material routes'!$A$6:$A$1505,0)),"MISSING ID")</x:f>
        <x:v>Ingredient candidate</x:v>
      </x:c>
      <x:c r="F469" s="4" t="str">
        <x:f>IFERROR(INDEX('Material routes'!$E$6:$E$1505,MATCH(V469,'Material routes'!$A$6:$A$1505,0)),"MISSING ID")</x:f>
        <x:v>Insulating beetle-harness liner</x:v>
      </x:c>
      <x:c r="G469" s="4" t="str">
        <x:f>IFERROR(INDEX('Material routes'!$F$6:$F$1505,MATCH(V469,'Material routes'!$A$6:$A$1505,0)),"MISSING ID")</x:f>
        <x:v>T3</x:v>
      </x:c>
      <x:c r="H469" s="4" t="str">
        <x:f>IFERROR(INDEX('Material routes'!$H$6:$H$1505,MATCH(V469,'Material routes'!$A$6:$A$1505,0)),"MISSING ID")</x:f>
        <x:v>Crafting component</x:v>
      </x:c>
      <x:c r="I469" s="4" t="str">
        <x:f>IFERROR(INDEX('Material routes'!$G$6:$G$1505,MATCH(V469,'Material routes'!$A$6:$A$1505,0)),"MISSING ID")</x:f>
        <x:v>Crafting components</x:v>
      </x:c>
      <x:c r="J469" s="4" t="str">
        <x:f>IFERROR(INDEX('Material routes'!$B$6:$B$1505,MATCH(U469,'Material routes'!$A$6:$A$1505,0)),"MISSING ID")</x:f>
        <x:v>design.lore.beetle_liner</x:v>
      </x:c>
      <x:c r="K469" s="4" t="str">
        <x:f>IFERROR(INDEX('Crafting recipes'!$C$6:$C$1005,MATCH(J469,'Crafting recipes'!$A$6:$A$1005,0)),"MISSING ID")</x:f>
        <x:v>Material refinement</x:v>
      </x:c>
      <x:c r="L469" s="4" t="str">
        <x:f>IFERROR(INDEX('Material routes'!$K$6:$K$1505,MATCH(U469,'Material routes'!$A$6:$A$1505,0)),"MISSING ID")</x:f>
        <x:v>Proposal</x:v>
      </x:c>
      <x:c r="M469" s="4" t="str">
        <x:f>IFERROR(INDEX('Material routes'!$M$6:$M$1505,MATCH(U469,'Material routes'!$A$6:$A$1505,0)),"MISSING ID")</x:f>
        <x:v>Partial proposal</x:v>
      </x:c>
      <x:c r="N469" s="4" t="str">
        <x:f>IF(IFERROR(INDEX('Material routes'!$I$6:$I$1005,MATCH(U469,'Material routes'!$A$6:$A$1005,0)),"MISSING ID")=0,"",IFERROR(INDEX('Material routes'!$I$6:$I$1005,MATCH(U469,'Material routes'!$A$6:$A$1005,0)),"MISSING ID"))</x:f>
      </x:c>
      <x:c r="O469" s="4" t="str">
        <x:f>IFERROR(INDEX('Material routes'!$J$6:$J$1505,MATCH(U469,'Material routes'!$A$6:$A$1505,0)),"MISSING ID")</x:f>
        <x:v>Unspecified</x:v>
      </x:c>
      <x:c r="P469" s="4" t="str">
        <x:f>IF(IFERROR(INDEX('Material routes'!$I$6:$I$1005,MATCH(V469,'Material routes'!$A$6:$A$1005,0)),"MISSING ID")=0,"",IFERROR(INDEX('Material routes'!$I$6:$I$1005,MATCH(V469,'Material routes'!$A$6:$A$1005,0)),"MISSING ID"))</x:f>
      </x:c>
      <x:c r="Q469" s="4" t="str">
        <x:f>IFERROR(INDEX('Material routes'!$J$6:$J$1505,MATCH(V469,'Material routes'!$A$6:$A$1505,0)),"MISSING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routes'!$D$6:$D$1505,MATCH(U469,'Material routes'!$A$6:$A$1505,0)),"MISSING ID")</x:f>
        <x:v>proposal.branch.flex_bond</x:v>
      </x:c>
      <x:c r="T469" s="4" t="str">
        <x:f>IFERROR(INDEX('Material routes'!$D$6:$D$1505,MATCH(V469,'Material routes'!$A$6:$A$1505,0)),"MISSING ID")</x:f>
        <x:v>proposal.lore.beetle_liner</x:v>
      </x:c>
      <x:c r="U469" s="4" t="str">
        <x:v>design.lore.beetle_liner.in.3</x:v>
      </x:c>
      <x:c r="V469" s="4" t="str">
        <x:v>design.lore.beetle_liner.out</x:v>
      </x:c>
    </x:row>
    <x:row r="470" ht="115" customHeight="1">
      <x:c r="A470" s="4" t="str">
        <x:f>IFERROR(INDEX('Material routes'!$E$6:$E$1505,MATCH(U470,'Material routes'!$A$6:$A$1505,0)),"MISSING ID")</x:f>
        <x:v>Jaw cutting insert</x:v>
      </x:c>
      <x:c r="B470" s="4" t="str">
        <x:f>IFERROR(INDEX('Material routes'!$F$6:$F$1505,MATCH(U470,'Material routes'!$A$6:$A$1505,0)),"MISSING ID")</x:f>
        <x:v>T2</x:v>
      </x:c>
      <x:c r="C470" s="4" t="str">
        <x:f>IFERROR(INDEX('Material routes'!$H$6:$H$1505,MATCH(U470,'Material routes'!$A$6:$A$1505,0)),"MISSING ID")</x:f>
        <x:v>Crafting component</x:v>
      </x:c>
      <x:c r="D470" s="4" t="str">
        <x:f>IFERROR(INDEX('Material routes'!$G$6:$G$1505,MATCH(U470,'Material routes'!$A$6:$A$1505,0)),"MISSING ID")</x:f>
        <x:v>Crafting components</x:v>
      </x:c>
      <x:c r="E470" s="4" t="str">
        <x:f>IFERROR(INDEX('Material routes'!$C$6:$C$1505,MATCH(U470,'Material routes'!$A$6:$A$1505,0)),"MISSING ID")</x:f>
        <x:v>Ingredient candidate</x:v>
      </x:c>
      <x:c r="F470" s="4" t="str">
        <x:f>IFERROR(INDEX('Material routes'!$E$6:$E$1505,MATCH(V470,'Material routes'!$A$6:$A$1505,0)),"MISSING ID")</x:f>
        <x:v>Domestic shell-trimming scraper</x:v>
      </x:c>
      <x:c r="G470" s="4" t="str">
        <x:f>IFERROR(INDEX('Material routes'!$F$6:$F$1505,MATCH(V470,'Material routes'!$A$6:$A$1505,0)),"MISSING ID")</x:f>
        <x:v>Not applicable</x:v>
      </x:c>
      <x:c r="H470" s="4" t="str">
        <x:f>IFERROR(INDEX('Material routes'!$H$6:$H$1505,MATCH(V470,'Material routes'!$A$6:$A$1505,0)),"MISSING ID")</x:f>
        <x:v>Tool</x:v>
      </x:c>
      <x:c r="I470" s="4" t="str">
        <x:f>IFERROR(INDEX('Material routes'!$G$6:$G$1505,MATCH(V470,'Material routes'!$A$6:$A$1505,0)),"MISSING ID")</x:f>
        <x:v>Equipment</x:v>
      </x:c>
      <x:c r="J470" s="4" t="str">
        <x:f>IFERROR(INDEX('Material routes'!$B$6:$B$1505,MATCH(U470,'Material routes'!$A$6:$A$1505,0)),"MISSING ID")</x:f>
        <x:v>design.lore.shell_scraper</x:v>
      </x:c>
      <x:c r="K470" s="4" t="str">
        <x:f>IFERROR(INDEX('Crafting recipes'!$C$6:$C$1005,MATCH(J470,'Crafting recipes'!$A$6:$A$1005,0)),"MISSING ID")</x:f>
        <x:v>Finished-item crafting</x:v>
      </x:c>
      <x:c r="L470" s="4" t="str">
        <x:f>IFERROR(INDEX('Material routes'!$K$6:$K$1505,MATCH(U470,'Material routes'!$A$6:$A$1505,0)),"MISSING ID")</x:f>
        <x:v>Proposal</x:v>
      </x:c>
      <x:c r="M470" s="4" t="str">
        <x:f>IFERROR(INDEX('Material routes'!$M$6:$M$1505,MATCH(U470,'Material routes'!$A$6:$A$1505,0)),"MISSING ID")</x:f>
        <x:v>Partial proposal</x:v>
      </x:c>
      <x:c r="N470" s="4" t="str">
        <x:f>IF(IFERROR(INDEX('Material routes'!$I$6:$I$1005,MATCH(U470,'Material routes'!$A$6:$A$1005,0)),"MISSING ID")=0,"",IFERROR(INDEX('Material routes'!$I$6:$I$1005,MATCH(U470,'Material routes'!$A$6:$A$1005,0)),"MISSING ID"))</x:f>
      </x:c>
      <x:c r="O470" s="4" t="str">
        <x:f>IFERROR(INDEX('Material routes'!$J$6:$J$1505,MATCH(U470,'Material routes'!$A$6:$A$1505,0)),"MISSING ID")</x:f>
        <x:v>Unspecified</x:v>
      </x:c>
      <x:c r="P470" s="4" t="str">
        <x:f>IF(IFERROR(INDEX('Material routes'!$I$6:$I$1005,MATCH(V470,'Material routes'!$A$6:$A$1005,0)),"MISSING ID")=0,"",IFERROR(INDEX('Material routes'!$I$6:$I$1005,MATCH(V470,'Material routes'!$A$6:$A$1005,0)),"MISSING ID"))</x:f>
      </x:c>
      <x:c r="Q470" s="4" t="str">
        <x:f>IFERROR(INDEX('Material routes'!$J$6:$J$1505,MATCH(V470,'Material routes'!$A$6:$A$1505,0)),"MISSING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routes'!$D$6:$D$1505,MATCH(U470,'Material routes'!$A$6:$A$1505,0)),"MISSING ID")</x:f>
        <x:v>proposal.bio.insert</x:v>
      </x:c>
      <x:c r="T470" s="4" t="str">
        <x:f>IFERROR(INDEX('Material routes'!$D$6:$D$1505,MATCH(V470,'Material routes'!$A$6:$A$1505,0)),"MISSING ID")</x:f>
        <x:v>proposal.lore.shell_scraper</x:v>
      </x:c>
      <x:c r="U470" s="4" t="str">
        <x:v>design.lore.shell_scraper.in.1</x:v>
      </x:c>
      <x:c r="V470" s="4" t="str">
        <x:v>design.lore.shell_scraper.out</x:v>
      </x:c>
    </x:row>
    <x:row r="471" ht="115" customHeight="1">
      <x:c r="A471" s="4" t="str">
        <x:f>IFERROR(INDEX('Material routes'!$E$6:$E$1505,MATCH(U471,'Material routes'!$A$6:$A$1505,0)),"MISSING ID")</x:f>
        <x:v>Worked iron stock</x:v>
      </x:c>
      <x:c r="B471" s="4" t="str">
        <x:f>IFERROR(INDEX('Material routes'!$F$6:$F$1505,MATCH(U471,'Material routes'!$A$6:$A$1505,0)),"MISSING ID")</x:f>
        <x:v>T2</x:v>
      </x:c>
      <x:c r="C471" s="4" t="str">
        <x:f>IFERROR(INDEX('Material routes'!$H$6:$H$1505,MATCH(U471,'Material routes'!$A$6:$A$1505,0)),"MISSING ID")</x:f>
        <x:v>Processed material</x:v>
      </x:c>
      <x:c r="D471" s="4" t="str">
        <x:f>IFERROR(INDEX('Material routes'!$G$6:$G$1505,MATCH(U471,'Material routes'!$A$6:$A$1505,0)),"MISSING ID")</x:f>
        <x:v>Manufactured stock</x:v>
      </x:c>
      <x:c r="E471" s="4" t="str">
        <x:f>IFERROR(INDEX('Material routes'!$C$6:$C$1505,MATCH(U471,'Material routes'!$A$6:$A$1505,0)),"MISSING ID")</x:f>
        <x:v>Ingredient candidate</x:v>
      </x:c>
      <x:c r="F471" s="4" t="str">
        <x:f>IFERROR(INDEX('Material routes'!$E$6:$E$1505,MATCH(V471,'Material routes'!$A$6:$A$1505,0)),"MISSING ID")</x:f>
        <x:v>Domestic shell-trimming scraper</x:v>
      </x:c>
      <x:c r="G471" s="4" t="str">
        <x:f>IFERROR(INDEX('Material routes'!$F$6:$F$1505,MATCH(V471,'Material routes'!$A$6:$A$1505,0)),"MISSING ID")</x:f>
        <x:v>Not applicable</x:v>
      </x:c>
      <x:c r="H471" s="4" t="str">
        <x:f>IFERROR(INDEX('Material routes'!$H$6:$H$1505,MATCH(V471,'Material routes'!$A$6:$A$1505,0)),"MISSING ID")</x:f>
        <x:v>Tool</x:v>
      </x:c>
      <x:c r="I471" s="4" t="str">
        <x:f>IFERROR(INDEX('Material routes'!$G$6:$G$1505,MATCH(V471,'Material routes'!$A$6:$A$1505,0)),"MISSING ID")</x:f>
        <x:v>Equipment</x:v>
      </x:c>
      <x:c r="J471" s="4" t="str">
        <x:f>IFERROR(INDEX('Material routes'!$B$6:$B$1505,MATCH(U471,'Material routes'!$A$6:$A$1505,0)),"MISSING ID")</x:f>
        <x:v>design.lore.shell_scraper</x:v>
      </x:c>
      <x:c r="K471" s="4" t="str">
        <x:f>IFERROR(INDEX('Crafting recipes'!$C$6:$C$1005,MATCH(J471,'Crafting recipes'!$A$6:$A$1005,0)),"MISSING ID")</x:f>
        <x:v>Finished-item crafting</x:v>
      </x:c>
      <x:c r="L471" s="4" t="str">
        <x:f>IFERROR(INDEX('Material routes'!$K$6:$K$1505,MATCH(U471,'Material routes'!$A$6:$A$1505,0)),"MISSING ID")</x:f>
        <x:v>Proposal</x:v>
      </x:c>
      <x:c r="M471" s="4" t="str">
        <x:f>IFERROR(INDEX('Material routes'!$M$6:$M$1505,MATCH(U471,'Material routes'!$A$6:$A$1505,0)),"MISSING ID")</x:f>
        <x:v>Partial proposal</x:v>
      </x:c>
      <x:c r="N471" s="4" t="str">
        <x:f>IF(IFERROR(INDEX('Material routes'!$I$6:$I$1005,MATCH(U471,'Material routes'!$A$6:$A$1005,0)),"MISSING ID")=0,"",IFERROR(INDEX('Material routes'!$I$6:$I$1005,MATCH(U471,'Material routes'!$A$6:$A$1005,0)),"MISSING ID"))</x:f>
      </x:c>
      <x:c r="O471" s="4" t="str">
        <x:f>IFERROR(INDEX('Material routes'!$J$6:$J$1505,MATCH(U471,'Material routes'!$A$6:$A$1505,0)),"MISSING ID")</x:f>
        <x:v>Unspecified</x:v>
      </x:c>
      <x:c r="P471" s="4" t="str">
        <x:f>IF(IFERROR(INDEX('Material routes'!$I$6:$I$1005,MATCH(V471,'Material routes'!$A$6:$A$1005,0)),"MISSING ID")=0,"",IFERROR(INDEX('Material routes'!$I$6:$I$1005,MATCH(V471,'Material routes'!$A$6:$A$1005,0)),"MISSING ID"))</x:f>
      </x:c>
      <x:c r="Q471" s="4" t="str">
        <x:f>IFERROR(INDEX('Material routes'!$J$6:$J$1505,MATCH(V471,'Material routes'!$A$6:$A$1505,0)),"MISSING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routes'!$D$6:$D$1505,MATCH(U471,'Material routes'!$A$6:$A$1505,0)),"MISSING ID")</x:f>
        <x:v>proposal.natural.iron_stock</x:v>
      </x:c>
      <x:c r="T471" s="4" t="str">
        <x:f>IFERROR(INDEX('Material routes'!$D$6:$D$1505,MATCH(V471,'Material routes'!$A$6:$A$1505,0)),"MISSING ID")</x:f>
        <x:v>proposal.lore.shell_scraper</x:v>
      </x:c>
      <x:c r="U471" s="4" t="str">
        <x:v>design.lore.shell_scraper.in.2</x:v>
      </x:c>
      <x:c r="V471" s="4" t="str">
        <x:v>design.lore.shell_scraper.out</x:v>
      </x:c>
    </x:row>
    <x:row r="472" ht="115" customHeight="1">
      <x:c r="A472" s="4" t="str">
        <x:f>IFERROR(INDEX('Material routes'!$E$6:$E$1505,MATCH(U472,'Material routes'!$A$6:$A$1505,0)),"MISSING ID")</x:f>
        <x:v>Smelted iron bloom</x:v>
      </x:c>
      <x:c r="B472" s="4" t="str">
        <x:f>IFERROR(INDEX('Material routes'!$F$6:$F$1505,MATCH(U472,'Material routes'!$A$6:$A$1505,0)),"MISSING ID")</x:f>
        <x:v>T1</x:v>
      </x:c>
      <x:c r="C472" s="4" t="str">
        <x:f>IFERROR(INDEX('Material routes'!$H$6:$H$1505,MATCH(U472,'Material routes'!$A$6:$A$1505,0)),"MISSING ID")</x:f>
        <x:v>Processed material</x:v>
      </x:c>
      <x:c r="D472" s="4" t="str">
        <x:f>IFERROR(INDEX('Material routes'!$G$6:$G$1505,MATCH(U472,'Material routes'!$A$6:$A$1505,0)),"MISSING ID")</x:f>
        <x:v>Manufactured stock</x:v>
      </x:c>
      <x:c r="E472" s="4" t="str">
        <x:f>IFERROR(INDEX('Material routes'!$C$6:$C$1505,MATCH(U472,'Material routes'!$A$6:$A$1505,0)),"MISSING ID")</x:f>
        <x:v>Ingredient candidate</x:v>
      </x:c>
      <x:c r="F472" s="4" t="str">
        <x:f>IFERROR(INDEX('Material routes'!$E$6:$E$1505,MATCH(V472,'Material routes'!$A$6:$A$1505,0)),"MISSING ID")</x:f>
        <x:v>Drawn iron conductor stock</x:v>
      </x:c>
      <x:c r="G472" s="4" t="str">
        <x:f>IFERROR(INDEX('Material routes'!$F$6:$F$1505,MATCH(V472,'Material routes'!$A$6:$A$1505,0)),"MISSING ID")</x:f>
        <x:v>T2</x:v>
      </x:c>
      <x:c r="H472" s="4" t="str">
        <x:f>IFERROR(INDEX('Material routes'!$H$6:$H$1505,MATCH(V472,'Material routes'!$A$6:$A$1505,0)),"MISSING ID")</x:f>
        <x:v>Processed material</x:v>
      </x:c>
      <x:c r="I472" s="4" t="str">
        <x:f>IFERROR(INDEX('Material routes'!$G$6:$G$1505,MATCH(V472,'Material routes'!$A$6:$A$1505,0)),"MISSING ID")</x:f>
        <x:v>Manufactured stock</x:v>
      </x:c>
      <x:c r="J472" s="4" t="str">
        <x:f>IFERROR(INDEX('Material routes'!$B$6:$B$1505,MATCH(U472,'Material routes'!$A$6:$A$1505,0)),"MISSING ID")</x:f>
        <x:v>design.lore.iron_conductor</x:v>
      </x:c>
      <x:c r="K472" s="4" t="str">
        <x:f>IFERROR(INDEX('Crafting recipes'!$C$6:$C$1005,MATCH(J472,'Crafting recipes'!$A$6:$A$1005,0)),"MISSING ID")</x:f>
        <x:v>Material refinement</x:v>
      </x:c>
      <x:c r="L472" s="4" t="str">
        <x:f>IFERROR(INDEX('Material routes'!$K$6:$K$1505,MATCH(U472,'Material routes'!$A$6:$A$1505,0)),"MISSING ID")</x:f>
        <x:v>Proposal</x:v>
      </x:c>
      <x:c r="M472" s="4" t="str">
        <x:f>IFERROR(INDEX('Material routes'!$M$6:$M$1505,MATCH(U472,'Material routes'!$A$6:$A$1505,0)),"MISSING ID")</x:f>
        <x:v>Partial proposal</x:v>
      </x:c>
      <x:c r="N472" s="4" t="str">
        <x:f>IF(IFERROR(INDEX('Material routes'!$I$6:$I$1005,MATCH(U472,'Material routes'!$A$6:$A$1005,0)),"MISSING ID")=0,"",IFERROR(INDEX('Material routes'!$I$6:$I$1005,MATCH(U472,'Material routes'!$A$6:$A$1005,0)),"MISSING ID"))</x:f>
      </x:c>
      <x:c r="O472" s="4" t="str">
        <x:f>IFERROR(INDEX('Material routes'!$J$6:$J$1505,MATCH(U472,'Material routes'!$A$6:$A$1505,0)),"MISSING ID")</x:f>
        <x:v>Unspecified</x:v>
      </x:c>
      <x:c r="P472" s="4" t="str">
        <x:f>IF(IFERROR(INDEX('Material routes'!$I$6:$I$1005,MATCH(V472,'Material routes'!$A$6:$A$1005,0)),"MISSING ID")=0,"",IFERROR(INDEX('Material routes'!$I$6:$I$1005,MATCH(V472,'Material routes'!$A$6:$A$1005,0)),"MISSING ID"))</x:f>
      </x:c>
      <x:c r="Q472" s="4" t="str">
        <x:f>IFERROR(INDEX('Material routes'!$J$6:$J$1505,MATCH(V472,'Material routes'!$A$6:$A$1505,0)),"MISSING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routes'!$D$6:$D$1505,MATCH(U472,'Material routes'!$A$6:$A$1505,0)),"MISSING ID")</x:f>
        <x:v>proposal.t1.iron_bloom</x:v>
      </x:c>
      <x:c r="T472" s="4" t="str">
        <x:f>IFERROR(INDEX('Material routes'!$D$6:$D$1505,MATCH(V472,'Material routes'!$A$6:$A$1505,0)),"MISSING ID")</x:f>
        <x:v>proposal.lore.iron_conductor</x:v>
      </x:c>
      <x:c r="U472" s="4" t="str">
        <x:v>design.lore.iron_conductor.in.1</x:v>
      </x:c>
      <x:c r="V472" s="4" t="str">
        <x:v>design.lore.iron_conductor.out</x:v>
      </x:c>
    </x:row>
    <x:row r="473" ht="115" customHeight="1">
      <x:c r="A473" s="4" t="str">
        <x:f>IFERROR(INDEX('Material routes'!$E$6:$E$1505,MATCH(U473,'Material routes'!$A$6:$A$1505,0)),"MISSING ID")</x:f>
        <x:v>Prepared metallurgical flux</x:v>
      </x:c>
      <x:c r="B473" s="4" t="str">
        <x:f>IFERROR(INDEX('Material routes'!$F$6:$F$1505,MATCH(U473,'Material routes'!$A$6:$A$1505,0)),"MISSING ID")</x:f>
        <x:v>T1</x:v>
      </x:c>
      <x:c r="C473" s="4" t="str">
        <x:f>IFERROR(INDEX('Material routes'!$H$6:$H$1505,MATCH(U473,'Material routes'!$A$6:$A$1505,0)),"MISSING ID")</x:f>
        <x:v>Processed material</x:v>
      </x:c>
      <x:c r="D473" s="4" t="str">
        <x:f>IFERROR(INDEX('Material routes'!$G$6:$G$1505,MATCH(U473,'Material routes'!$A$6:$A$1505,0)),"MISSING ID")</x:f>
        <x:v>Processing agents</x:v>
      </x:c>
      <x:c r="E473" s="4" t="str">
        <x:f>IFERROR(INDEX('Material routes'!$C$6:$C$1505,MATCH(U473,'Material routes'!$A$6:$A$1505,0)),"MISSING ID")</x:f>
        <x:v>Ingredient candidate</x:v>
      </x:c>
      <x:c r="F473" s="4" t="str">
        <x:f>IFERROR(INDEX('Material routes'!$E$6:$E$1505,MATCH(V473,'Material routes'!$A$6:$A$1505,0)),"MISSING ID")</x:f>
        <x:v>Drawn iron conductor stock</x:v>
      </x:c>
      <x:c r="G473" s="4" t="str">
        <x:f>IFERROR(INDEX('Material routes'!$F$6:$F$1505,MATCH(V473,'Material routes'!$A$6:$A$1505,0)),"MISSING ID")</x:f>
        <x:v>T2</x:v>
      </x:c>
      <x:c r="H473" s="4" t="str">
        <x:f>IFERROR(INDEX('Material routes'!$H$6:$H$1505,MATCH(V473,'Material routes'!$A$6:$A$1505,0)),"MISSING ID")</x:f>
        <x:v>Processed material</x:v>
      </x:c>
      <x:c r="I473" s="4" t="str">
        <x:f>IFERROR(INDEX('Material routes'!$G$6:$G$1505,MATCH(V473,'Material routes'!$A$6:$A$1505,0)),"MISSING ID")</x:f>
        <x:v>Manufactured stock</x:v>
      </x:c>
      <x:c r="J473" s="4" t="str">
        <x:f>IFERROR(INDEX('Material routes'!$B$6:$B$1505,MATCH(U473,'Material routes'!$A$6:$A$1505,0)),"MISSING ID")</x:f>
        <x:v>design.lore.iron_conductor</x:v>
      </x:c>
      <x:c r="K473" s="4" t="str">
        <x:f>IFERROR(INDEX('Crafting recipes'!$C$6:$C$1005,MATCH(J473,'Crafting recipes'!$A$6:$A$1005,0)),"MISSING ID")</x:f>
        <x:v>Material refinement</x:v>
      </x:c>
      <x:c r="L473" s="4" t="str">
        <x:f>IFERROR(INDEX('Material routes'!$K$6:$K$1505,MATCH(U473,'Material routes'!$A$6:$A$1505,0)),"MISSING ID")</x:f>
        <x:v>Proposal</x:v>
      </x:c>
      <x:c r="M473" s="4" t="str">
        <x:f>IFERROR(INDEX('Material routes'!$M$6:$M$1505,MATCH(U473,'Material routes'!$A$6:$A$1505,0)),"MISSING ID")</x:f>
        <x:v>Partial proposal</x:v>
      </x:c>
      <x:c r="N473" s="4" t="str">
        <x:f>IF(IFERROR(INDEX('Material routes'!$I$6:$I$1005,MATCH(U473,'Material routes'!$A$6:$A$1005,0)),"MISSING ID")=0,"",IFERROR(INDEX('Material routes'!$I$6:$I$1005,MATCH(U473,'Material routes'!$A$6:$A$1005,0)),"MISSING ID"))</x:f>
      </x:c>
      <x:c r="O473" s="4" t="str">
        <x:f>IFERROR(INDEX('Material routes'!$J$6:$J$1505,MATCH(U473,'Material routes'!$A$6:$A$1505,0)),"MISSING ID")</x:f>
        <x:v>Unspecified</x:v>
      </x:c>
      <x:c r="P473" s="4" t="str">
        <x:f>IF(IFERROR(INDEX('Material routes'!$I$6:$I$1005,MATCH(V473,'Material routes'!$A$6:$A$1005,0)),"MISSING ID")=0,"",IFERROR(INDEX('Material routes'!$I$6:$I$1005,MATCH(V473,'Material routes'!$A$6:$A$1005,0)),"MISSING ID"))</x:f>
      </x:c>
      <x:c r="Q473" s="4" t="str">
        <x:f>IFERROR(INDEX('Material routes'!$J$6:$J$1505,MATCH(V473,'Material routes'!$A$6:$A$1505,0)),"MISSING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routes'!$D$6:$D$1505,MATCH(U473,'Material routes'!$A$6:$A$1505,0)),"MISSING ID")</x:f>
        <x:v>proposal.branch.flux</x:v>
      </x:c>
      <x:c r="T473" s="4" t="str">
        <x:f>IFERROR(INDEX('Material routes'!$D$6:$D$1505,MATCH(V473,'Material routes'!$A$6:$A$1505,0)),"MISSING ID")</x:f>
        <x:v>proposal.lore.iron_conductor</x:v>
      </x:c>
      <x:c r="U473" s="4" t="str">
        <x:v>design.lore.iron_conductor.in.2</x:v>
      </x:c>
      <x:c r="V473" s="4" t="str">
        <x:v>design.lore.iron_conductor.out</x:v>
      </x:c>
    </x:row>
    <x:row r="474" ht="115" customHeight="1">
      <x:c r="A474" s="4" t="str">
        <x:f>IFERROR(INDEX('Material routes'!$E$6:$E$1505,MATCH(U474,'Material routes'!$A$6:$A$1505,0)),"MISSING ID")</x:f>
        <x:v>Smelted iron bloom</x:v>
      </x:c>
      <x:c r="B474" s="4" t="str">
        <x:f>IFERROR(INDEX('Material routes'!$F$6:$F$1505,MATCH(U474,'Material routes'!$A$6:$A$1505,0)),"MISSING ID")</x:f>
        <x:v>T1</x:v>
      </x:c>
      <x:c r="C474" s="4" t="str">
        <x:f>IFERROR(INDEX('Material routes'!$H$6:$H$1505,MATCH(U474,'Material routes'!$A$6:$A$1505,0)),"MISSING ID")</x:f>
        <x:v>Processed material</x:v>
      </x:c>
      <x:c r="D474" s="4" t="str">
        <x:f>IFERROR(INDEX('Material routes'!$G$6:$G$1505,MATCH(U474,'Material routes'!$A$6:$A$1505,0)),"MISSING ID")</x:f>
        <x:v>Manufactured stock</x:v>
      </x:c>
      <x:c r="E474" s="4" t="str">
        <x:f>IFERROR(INDEX('Material routes'!$C$6:$C$1505,MATCH(U474,'Material routes'!$A$6:$A$1505,0)),"MISSING ID")</x:f>
        <x:v>Ingredient candidate</x:v>
      </x:c>
      <x:c r="F474" s="4" t="str">
        <x:f>IFERROR(INDEX('Material routes'!$E$6:$E$1505,MATCH(V474,'Material routes'!$A$6:$A$1505,0)),"MISSING ID")</x:f>
        <x:v>Shaped iron core plates</x:v>
      </x:c>
      <x:c r="G474" s="4" t="str">
        <x:f>IFERROR(INDEX('Material routes'!$F$6:$F$1505,MATCH(V474,'Material routes'!$A$6:$A$1505,0)),"MISSING ID")</x:f>
        <x:v>T2</x:v>
      </x:c>
      <x:c r="H474" s="4" t="str">
        <x:f>IFERROR(INDEX('Material routes'!$H$6:$H$1505,MATCH(V474,'Material routes'!$A$6:$A$1505,0)),"MISSING ID")</x:f>
        <x:v>Crafting component</x:v>
      </x:c>
      <x:c r="I474" s="4" t="str">
        <x:f>IFERROR(INDEX('Material routes'!$G$6:$G$1505,MATCH(V474,'Material routes'!$A$6:$A$1505,0)),"MISSING ID")</x:f>
        <x:v>Crafting components</x:v>
      </x:c>
      <x:c r="J474" s="4" t="str">
        <x:f>IFERROR(INDEX('Material routes'!$B$6:$B$1505,MATCH(U474,'Material routes'!$A$6:$A$1505,0)),"MISSING ID")</x:f>
        <x:v>design.lore.iron_core_plates</x:v>
      </x:c>
      <x:c r="K474" s="4" t="str">
        <x:f>IFERROR(INDEX('Crafting recipes'!$C$6:$C$1005,MATCH(J474,'Crafting recipes'!$A$6:$A$1005,0)),"MISSING ID")</x:f>
        <x:v>Material refinement</x:v>
      </x:c>
      <x:c r="L474" s="4" t="str">
        <x:f>IFERROR(INDEX('Material routes'!$K$6:$K$1505,MATCH(U474,'Material routes'!$A$6:$A$1505,0)),"MISSING ID")</x:f>
        <x:v>Proposal</x:v>
      </x:c>
      <x:c r="M474" s="4" t="str">
        <x:f>IFERROR(INDEX('Material routes'!$M$6:$M$1505,MATCH(U474,'Material routes'!$A$6:$A$1505,0)),"MISSING ID")</x:f>
        <x:v>Partial proposal</x:v>
      </x:c>
      <x:c r="N474" s="4" t="str">
        <x:f>IF(IFERROR(INDEX('Material routes'!$I$6:$I$1005,MATCH(U474,'Material routes'!$A$6:$A$1005,0)),"MISSING ID")=0,"",IFERROR(INDEX('Material routes'!$I$6:$I$1005,MATCH(U474,'Material routes'!$A$6:$A$1005,0)),"MISSING ID"))</x:f>
      </x:c>
      <x:c r="O474" s="4" t="str">
        <x:f>IFERROR(INDEX('Material routes'!$J$6:$J$1505,MATCH(U474,'Material routes'!$A$6:$A$1505,0)),"MISSING ID")</x:f>
        <x:v>Unspecified</x:v>
      </x:c>
      <x:c r="P474" s="4" t="str">
        <x:f>IF(IFERROR(INDEX('Material routes'!$I$6:$I$1005,MATCH(V474,'Material routes'!$A$6:$A$1005,0)),"MISSING ID")=0,"",IFERROR(INDEX('Material routes'!$I$6:$I$1005,MATCH(V474,'Material routes'!$A$6:$A$1005,0)),"MISSING ID"))</x:f>
      </x:c>
      <x:c r="Q474" s="4" t="str">
        <x:f>IFERROR(INDEX('Material routes'!$J$6:$J$1505,MATCH(V474,'Material routes'!$A$6:$A$1505,0)),"MISSING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routes'!$D$6:$D$1505,MATCH(U474,'Material routes'!$A$6:$A$1505,0)),"MISSING ID")</x:f>
        <x:v>proposal.t1.iron_bloom</x:v>
      </x:c>
      <x:c r="T474" s="4" t="str">
        <x:f>IFERROR(INDEX('Material routes'!$D$6:$D$1505,MATCH(V474,'Material routes'!$A$6:$A$1505,0)),"MISSING ID")</x:f>
        <x:v>proposal.lore.iron_core_plates</x:v>
      </x:c>
      <x:c r="U474" s="4" t="str">
        <x:v>design.lore.iron_core_plates.in.1</x:v>
      </x:c>
      <x:c r="V474" s="4" t="str">
        <x:v>design.lore.iron_core_plates.out</x:v>
      </x:c>
    </x:row>
    <x:row r="475" ht="115" customHeight="1">
      <x:c r="A475" s="4" t="str">
        <x:f>IFERROR(INDEX('Material routes'!$E$6:$E$1505,MATCH(U475,'Material routes'!$A$6:$A$1505,0)),"MISSING ID")</x:f>
        <x:v>Drawn iron conductor stock</x:v>
      </x:c>
      <x:c r="B475" s="4" t="str">
        <x:f>IFERROR(INDEX('Material routes'!$F$6:$F$1505,MATCH(U475,'Material routes'!$A$6:$A$1505,0)),"MISSING ID")</x:f>
        <x:v>T2</x:v>
      </x:c>
      <x:c r="C475" s="4" t="str">
        <x:f>IFERROR(INDEX('Material routes'!$H$6:$H$1505,MATCH(U475,'Material routes'!$A$6:$A$1505,0)),"MISSING ID")</x:f>
        <x:v>Processed material</x:v>
      </x:c>
      <x:c r="D475" s="4" t="str">
        <x:f>IFERROR(INDEX('Material routes'!$G$6:$G$1505,MATCH(U475,'Material routes'!$A$6:$A$1505,0)),"MISSING ID")</x:f>
        <x:v>Manufactured stock</x:v>
      </x:c>
      <x:c r="E475" s="4" t="str">
        <x:f>IFERROR(INDEX('Material routes'!$C$6:$C$1505,MATCH(U475,'Material routes'!$A$6:$A$1505,0)),"MISSING ID")</x:f>
        <x:v>Ingredient candidate</x:v>
      </x:c>
      <x:c r="F475" s="4" t="str">
        <x:f>IFERROR(INDEX('Material routes'!$E$6:$E$1505,MATCH(V475,'Material routes'!$A$6:$A$1505,0)),"MISSING ID")</x:f>
        <x:v>Iron-wound core blank</x:v>
      </x:c>
      <x:c r="G475" s="4" t="str">
        <x:f>IFERROR(INDEX('Material routes'!$F$6:$F$1505,MATCH(V475,'Material routes'!$A$6:$A$1505,0)),"MISSING ID")</x:f>
        <x:v>T3</x:v>
      </x:c>
      <x:c r="H475" s="4" t="str">
        <x:f>IFERROR(INDEX('Material routes'!$H$6:$H$1505,MATCH(V475,'Material routes'!$A$6:$A$1505,0)),"MISSING ID")</x:f>
        <x:v>Crafting component</x:v>
      </x:c>
      <x:c r="I475" s="4" t="str">
        <x:f>IFERROR(INDEX('Material routes'!$G$6:$G$1505,MATCH(V475,'Material routes'!$A$6:$A$1505,0)),"MISSING ID")</x:f>
        <x:v>Crafting components</x:v>
      </x:c>
      <x:c r="J475" s="4" t="str">
        <x:f>IFERROR(INDEX('Material routes'!$B$6:$B$1505,MATCH(U475,'Material routes'!$A$6:$A$1505,0)),"MISSING ID")</x:f>
        <x:v>design.lore.iron_winding</x:v>
      </x:c>
      <x:c r="K475" s="4" t="str">
        <x:f>IFERROR(INDEX('Crafting recipes'!$C$6:$C$1005,MATCH(J475,'Crafting recipes'!$A$6:$A$1005,0)),"MISSING ID")</x:f>
        <x:v>Material refinement</x:v>
      </x:c>
      <x:c r="L475" s="4" t="str">
        <x:f>IFERROR(INDEX('Material routes'!$K$6:$K$1505,MATCH(U475,'Material routes'!$A$6:$A$1505,0)),"MISSING ID")</x:f>
        <x:v>Proposal</x:v>
      </x:c>
      <x:c r="M475" s="4" t="str">
        <x:f>IFERROR(INDEX('Material routes'!$M$6:$M$1505,MATCH(U475,'Material routes'!$A$6:$A$1505,0)),"MISSING ID")</x:f>
        <x:v>Partial proposal</x:v>
      </x:c>
      <x:c r="N475" s="4" t="str">
        <x:f>IF(IFERROR(INDEX('Material routes'!$I$6:$I$1005,MATCH(U475,'Material routes'!$A$6:$A$1005,0)),"MISSING ID")=0,"",IFERROR(INDEX('Material routes'!$I$6:$I$1005,MATCH(U475,'Material routes'!$A$6:$A$1005,0)),"MISSING ID"))</x:f>
      </x:c>
      <x:c r="O475" s="4" t="str">
        <x:f>IFERROR(INDEX('Material routes'!$J$6:$J$1505,MATCH(U475,'Material routes'!$A$6:$A$1505,0)),"MISSING ID")</x:f>
        <x:v>Unspecified</x:v>
      </x:c>
      <x:c r="P475" s="4" t="str">
        <x:f>IF(IFERROR(INDEX('Material routes'!$I$6:$I$1005,MATCH(V475,'Material routes'!$A$6:$A$1005,0)),"MISSING ID")=0,"",IFERROR(INDEX('Material routes'!$I$6:$I$1005,MATCH(V475,'Material routes'!$A$6:$A$1005,0)),"MISSING ID"))</x:f>
      </x:c>
      <x:c r="Q475" s="4" t="str">
        <x:f>IFERROR(INDEX('Material routes'!$J$6:$J$1505,MATCH(V475,'Material routes'!$A$6:$A$1505,0)),"MISSING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routes'!$D$6:$D$1505,MATCH(U475,'Material routes'!$A$6:$A$1505,0)),"MISSING ID")</x:f>
        <x:v>proposal.lore.iron_conductor</x:v>
      </x:c>
      <x:c r="T475" s="4" t="str">
        <x:f>IFERROR(INDEX('Material routes'!$D$6:$D$1505,MATCH(V475,'Material routes'!$A$6:$A$1505,0)),"MISSING ID")</x:f>
        <x:v>proposal.lore.iron_winding</x:v>
      </x:c>
      <x:c r="U475" s="4" t="str">
        <x:v>design.lore.iron_winding.in.1</x:v>
      </x:c>
      <x:c r="V475" s="4" t="str">
        <x:v>design.lore.iron_winding.out</x:v>
      </x:c>
    </x:row>
    <x:row r="476" ht="115" customHeight="1">
      <x:c r="A476" s="4" t="str">
        <x:f>IFERROR(INDEX('Material routes'!$E$6:$E$1505,MATCH(U476,'Material routes'!$A$6:$A$1505,0)),"MISSING ID")</x:f>
        <x:v>Shaped iron core plates</x:v>
      </x:c>
      <x:c r="B476" s="4" t="str">
        <x:f>IFERROR(INDEX('Material routes'!$F$6:$F$1505,MATCH(U476,'Material routes'!$A$6:$A$1505,0)),"MISSING ID")</x:f>
        <x:v>T2</x:v>
      </x:c>
      <x:c r="C476" s="4" t="str">
        <x:f>IFERROR(INDEX('Material routes'!$H$6:$H$1505,MATCH(U476,'Material routes'!$A$6:$A$1505,0)),"MISSING ID")</x:f>
        <x:v>Crafting component</x:v>
      </x:c>
      <x:c r="D476" s="4" t="str">
        <x:f>IFERROR(INDEX('Material routes'!$G$6:$G$1505,MATCH(U476,'Material routes'!$A$6:$A$1505,0)),"MISSING ID")</x:f>
        <x:v>Crafting components</x:v>
      </x:c>
      <x:c r="E476" s="4" t="str">
        <x:f>IFERROR(INDEX('Material routes'!$C$6:$C$1505,MATCH(U476,'Material routes'!$A$6:$A$1505,0)),"MISSING ID")</x:f>
        <x:v>Ingredient candidate</x:v>
      </x:c>
      <x:c r="F476" s="4" t="str">
        <x:f>IFERROR(INDEX('Material routes'!$E$6:$E$1505,MATCH(V476,'Material routes'!$A$6:$A$1505,0)),"MISSING ID")</x:f>
        <x:v>Iron-wound core blank</x:v>
      </x:c>
      <x:c r="G476" s="4" t="str">
        <x:f>IFERROR(INDEX('Material routes'!$F$6:$F$1505,MATCH(V476,'Material routes'!$A$6:$A$1505,0)),"MISSING ID")</x:f>
        <x:v>T3</x:v>
      </x:c>
      <x:c r="H476" s="4" t="str">
        <x:f>IFERROR(INDEX('Material routes'!$H$6:$H$1505,MATCH(V476,'Material routes'!$A$6:$A$1505,0)),"MISSING ID")</x:f>
        <x:v>Crafting component</x:v>
      </x:c>
      <x:c r="I476" s="4" t="str">
        <x:f>IFERROR(INDEX('Material routes'!$G$6:$G$1505,MATCH(V476,'Material routes'!$A$6:$A$1505,0)),"MISSING ID")</x:f>
        <x:v>Crafting components</x:v>
      </x:c>
      <x:c r="J476" s="4" t="str">
        <x:f>IFERROR(INDEX('Material routes'!$B$6:$B$1505,MATCH(U476,'Material routes'!$A$6:$A$1505,0)),"MISSING ID")</x:f>
        <x:v>design.lore.iron_winding</x:v>
      </x:c>
      <x:c r="K476" s="4" t="str">
        <x:f>IFERROR(INDEX('Crafting recipes'!$C$6:$C$1005,MATCH(J476,'Crafting recipes'!$A$6:$A$1005,0)),"MISSING ID")</x:f>
        <x:v>Material refinement</x:v>
      </x:c>
      <x:c r="L476" s="4" t="str">
        <x:f>IFERROR(INDEX('Material routes'!$K$6:$K$1505,MATCH(U476,'Material routes'!$A$6:$A$1505,0)),"MISSING ID")</x:f>
        <x:v>Proposal</x:v>
      </x:c>
      <x:c r="M476" s="4" t="str">
        <x:f>IFERROR(INDEX('Material routes'!$M$6:$M$1505,MATCH(U476,'Material routes'!$A$6:$A$1505,0)),"MISSING ID")</x:f>
        <x:v>Partial proposal</x:v>
      </x:c>
      <x:c r="N476" s="4" t="str">
        <x:f>IF(IFERROR(INDEX('Material routes'!$I$6:$I$1005,MATCH(U476,'Material routes'!$A$6:$A$1005,0)),"MISSING ID")=0,"",IFERROR(INDEX('Material routes'!$I$6:$I$1005,MATCH(U476,'Material routes'!$A$6:$A$1005,0)),"MISSING ID"))</x:f>
      </x:c>
      <x:c r="O476" s="4" t="str">
        <x:f>IFERROR(INDEX('Material routes'!$J$6:$J$1505,MATCH(U476,'Material routes'!$A$6:$A$1505,0)),"MISSING ID")</x:f>
        <x:v>Unspecified</x:v>
      </x:c>
      <x:c r="P476" s="4" t="str">
        <x:f>IF(IFERROR(INDEX('Material routes'!$I$6:$I$1005,MATCH(V476,'Material routes'!$A$6:$A$1005,0)),"MISSING ID")=0,"",IFERROR(INDEX('Material routes'!$I$6:$I$1005,MATCH(V476,'Material routes'!$A$6:$A$1005,0)),"MISSING ID"))</x:f>
      </x:c>
      <x:c r="Q476" s="4" t="str">
        <x:f>IFERROR(INDEX('Material routes'!$J$6:$J$1505,MATCH(V476,'Material routes'!$A$6:$A$1505,0)),"MISSING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routes'!$D$6:$D$1505,MATCH(U476,'Material routes'!$A$6:$A$1505,0)),"MISSING ID")</x:f>
        <x:v>proposal.lore.iron_core_plates</x:v>
      </x:c>
      <x:c r="T476" s="4" t="str">
        <x:f>IFERROR(INDEX('Material routes'!$D$6:$D$1505,MATCH(V476,'Material routes'!$A$6:$A$1505,0)),"MISSING ID")</x:f>
        <x:v>proposal.lore.iron_winding</x:v>
      </x:c>
      <x:c r="U476" s="4" t="str">
        <x:v>design.lore.iron_winding.in.2</x:v>
      </x:c>
      <x:c r="V476" s="4" t="str">
        <x:v>design.lore.iron_winding.out</x:v>
      </x:c>
    </x:row>
    <x:row r="477" ht="115" customHeight="1">
      <x:c r="A477" s="4" t="str">
        <x:f>IFERROR(INDEX('Material routes'!$E$6:$E$1505,MATCH(U477,'Material routes'!$A$6:$A$1505,0)),"MISSING ID")</x:f>
        <x:v>Insulating ceramic blanks</x:v>
      </x:c>
      <x:c r="B477" s="4" t="str">
        <x:f>IFERROR(INDEX('Material routes'!$F$6:$F$1505,MATCH(U477,'Material routes'!$A$6:$A$1505,0)),"MISSING ID")</x:f>
        <x:v>T2</x:v>
      </x:c>
      <x:c r="C477" s="4" t="str">
        <x:f>IFERROR(INDEX('Material routes'!$H$6:$H$1505,MATCH(U477,'Material routes'!$A$6:$A$1505,0)),"MISSING ID")</x:f>
        <x:v>Processed material</x:v>
      </x:c>
      <x:c r="D477" s="4" t="str">
        <x:f>IFERROR(INDEX('Material routes'!$G$6:$G$1505,MATCH(U477,'Material routes'!$A$6:$A$1505,0)),"MISSING ID")</x:f>
        <x:v>Manufactured stock</x:v>
      </x:c>
      <x:c r="E477" s="4" t="str">
        <x:f>IFERROR(INDEX('Material routes'!$C$6:$C$1505,MATCH(U477,'Material routes'!$A$6:$A$1505,0)),"MISSING ID")</x:f>
        <x:v>Ingredient candidate</x:v>
      </x:c>
      <x:c r="F477" s="4" t="str">
        <x:f>IFERROR(INDEX('Material routes'!$E$6:$E$1505,MATCH(V477,'Material routes'!$A$6:$A$1505,0)),"MISSING ID")</x:f>
        <x:v>Iron-wound core blank</x:v>
      </x:c>
      <x:c r="G477" s="4" t="str">
        <x:f>IFERROR(INDEX('Material routes'!$F$6:$F$1505,MATCH(V477,'Material routes'!$A$6:$A$1505,0)),"MISSING ID")</x:f>
        <x:v>T3</x:v>
      </x:c>
      <x:c r="H477" s="4" t="str">
        <x:f>IFERROR(INDEX('Material routes'!$H$6:$H$1505,MATCH(V477,'Material routes'!$A$6:$A$1505,0)),"MISSING ID")</x:f>
        <x:v>Crafting component</x:v>
      </x:c>
      <x:c r="I477" s="4" t="str">
        <x:f>IFERROR(INDEX('Material routes'!$G$6:$G$1505,MATCH(V477,'Material routes'!$A$6:$A$1505,0)),"MISSING ID")</x:f>
        <x:v>Crafting components</x:v>
      </x:c>
      <x:c r="J477" s="4" t="str">
        <x:f>IFERROR(INDEX('Material routes'!$B$6:$B$1505,MATCH(U477,'Material routes'!$A$6:$A$1505,0)),"MISSING ID")</x:f>
        <x:v>design.lore.iron_winding</x:v>
      </x:c>
      <x:c r="K477" s="4" t="str">
        <x:f>IFERROR(INDEX('Crafting recipes'!$C$6:$C$1005,MATCH(J477,'Crafting recipes'!$A$6:$A$1005,0)),"MISSING ID")</x:f>
        <x:v>Material refinement</x:v>
      </x:c>
      <x:c r="L477" s="4" t="str">
        <x:f>IFERROR(INDEX('Material routes'!$K$6:$K$1505,MATCH(U477,'Material routes'!$A$6:$A$1505,0)),"MISSING ID")</x:f>
        <x:v>Proposal</x:v>
      </x:c>
      <x:c r="M477" s="4" t="str">
        <x:f>IFERROR(INDEX('Material routes'!$M$6:$M$1505,MATCH(U477,'Material routes'!$A$6:$A$1505,0)),"MISSING ID")</x:f>
        <x:v>Partial proposal</x:v>
      </x:c>
      <x:c r="N477" s="4" t="str">
        <x:f>IF(IFERROR(INDEX('Material routes'!$I$6:$I$1005,MATCH(U477,'Material routes'!$A$6:$A$1005,0)),"MISSING ID")=0,"",IFERROR(INDEX('Material routes'!$I$6:$I$1005,MATCH(U477,'Material routes'!$A$6:$A$1005,0)),"MISSING ID"))</x:f>
      </x:c>
      <x:c r="O477" s="4" t="str">
        <x:f>IFERROR(INDEX('Material routes'!$J$6:$J$1505,MATCH(U477,'Material routes'!$A$6:$A$1505,0)),"MISSING ID")</x:f>
        <x:v>Unspecified</x:v>
      </x:c>
      <x:c r="P477" s="4" t="str">
        <x:f>IF(IFERROR(INDEX('Material routes'!$I$6:$I$1005,MATCH(V477,'Material routes'!$A$6:$A$1005,0)),"MISSING ID")=0,"",IFERROR(INDEX('Material routes'!$I$6:$I$1005,MATCH(V477,'Material routes'!$A$6:$A$1005,0)),"MISSING ID"))</x:f>
      </x:c>
      <x:c r="Q477" s="4" t="str">
        <x:f>IFERROR(INDEX('Material routes'!$J$6:$J$1505,MATCH(V477,'Material routes'!$A$6:$A$1505,0)),"MISSING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routes'!$D$6:$D$1505,MATCH(U477,'Material routes'!$A$6:$A$1505,0)),"MISSING ID")</x:f>
        <x:v>proposal.natural.ceramic</x:v>
      </x:c>
      <x:c r="T477" s="4" t="str">
        <x:f>IFERROR(INDEX('Material routes'!$D$6:$D$1505,MATCH(V477,'Material routes'!$A$6:$A$1505,0)),"MISSING ID")</x:f>
        <x:v>proposal.lore.iron_winding</x:v>
      </x:c>
      <x:c r="U477" s="4" t="str">
        <x:v>design.lore.iron_winding.in.3</x:v>
      </x:c>
      <x:c r="V477" s="4" t="str">
        <x:v>design.lore.iron_winding.out</x:v>
      </x:c>
    </x:row>
    <x:row r="478" ht="115" customHeight="1">
      <x:c r="A478" s="4" t="str">
        <x:f>IFERROR(INDEX('Material routes'!$E$6:$E$1505,MATCH(U478,'Material routes'!$A$6:$A$1505,0)),"MISSING ID")</x:f>
        <x:v>Smelted iron bloom</x:v>
      </x:c>
      <x:c r="B478" s="4" t="str">
        <x:f>IFERROR(INDEX('Material routes'!$F$6:$F$1505,MATCH(U478,'Material routes'!$A$6:$A$1505,0)),"MISSING ID")</x:f>
        <x:v>T1</x:v>
      </x:c>
      <x:c r="C478" s="4" t="str">
        <x:f>IFERROR(INDEX('Material routes'!$H$6:$H$1505,MATCH(U478,'Material routes'!$A$6:$A$1505,0)),"MISSING ID")</x:f>
        <x:v>Processed material</x:v>
      </x:c>
      <x:c r="D478" s="4" t="str">
        <x:f>IFERROR(INDEX('Material routes'!$G$6:$G$1505,MATCH(U478,'Material routes'!$A$6:$A$1505,0)),"MISSING ID")</x:f>
        <x:v>Manufactured stock</x:v>
      </x:c>
      <x:c r="E478" s="4" t="str">
        <x:f>IFERROR(INDEX('Material routes'!$C$6:$C$1505,MATCH(U478,'Material routes'!$A$6:$A$1505,0)),"MISSING ID")</x:f>
        <x:v>Ingredient candidate</x:v>
      </x:c>
      <x:c r="F478" s="4" t="str">
        <x:f>IFERROR(INDEX('Material routes'!$E$6:$E$1505,MATCH(V478,'Material routes'!$A$6:$A$1505,0)),"MISSING ID")</x:f>
        <x:v>Rough iron rivet stock</x:v>
      </x:c>
      <x:c r="G478" s="4" t="str">
        <x:f>IFERROR(INDEX('Material routes'!$F$6:$F$1505,MATCH(V478,'Material routes'!$A$6:$A$1505,0)),"MISSING ID")</x:f>
        <x:v>T2</x:v>
      </x:c>
      <x:c r="H478" s="4" t="str">
        <x:f>IFERROR(INDEX('Material routes'!$H$6:$H$1505,MATCH(V478,'Material routes'!$A$6:$A$1505,0)),"MISSING ID")</x:f>
        <x:v>Processed material</x:v>
      </x:c>
      <x:c r="I478" s="4" t="str">
        <x:f>IFERROR(INDEX('Material routes'!$G$6:$G$1505,MATCH(V478,'Material routes'!$A$6:$A$1505,0)),"MISSING ID")</x:f>
        <x:v>Manufactured stock</x:v>
      </x:c>
      <x:c r="J478" s="4" t="str">
        <x:f>IFERROR(INDEX('Material routes'!$B$6:$B$1505,MATCH(U478,'Material routes'!$A$6:$A$1505,0)),"MISSING ID")</x:f>
        <x:v>design.lore.rivet_stock</x:v>
      </x:c>
      <x:c r="K478" s="4" t="str">
        <x:f>IFERROR(INDEX('Crafting recipes'!$C$6:$C$1005,MATCH(J478,'Crafting recipes'!$A$6:$A$1005,0)),"MISSING ID")</x:f>
        <x:v>Material refinement</x:v>
      </x:c>
      <x:c r="L478" s="4" t="str">
        <x:f>IFERROR(INDEX('Material routes'!$K$6:$K$1505,MATCH(U478,'Material routes'!$A$6:$A$1505,0)),"MISSING ID")</x:f>
        <x:v>Proposal</x:v>
      </x:c>
      <x:c r="M478" s="4" t="str">
        <x:f>IFERROR(INDEX('Material routes'!$M$6:$M$1505,MATCH(U478,'Material routes'!$A$6:$A$1505,0)),"MISSING ID")</x:f>
        <x:v>Partial proposal</x:v>
      </x:c>
      <x:c r="N478" s="4" t="str">
        <x:f>IF(IFERROR(INDEX('Material routes'!$I$6:$I$1005,MATCH(U478,'Material routes'!$A$6:$A$1005,0)),"MISSING ID")=0,"",IFERROR(INDEX('Material routes'!$I$6:$I$1005,MATCH(U478,'Material routes'!$A$6:$A$1005,0)),"MISSING ID"))</x:f>
      </x:c>
      <x:c r="O478" s="4" t="str">
        <x:f>IFERROR(INDEX('Material routes'!$J$6:$J$1505,MATCH(U478,'Material routes'!$A$6:$A$1505,0)),"MISSING ID")</x:f>
        <x:v>Unspecified</x:v>
      </x:c>
      <x:c r="P478" s="4" t="str">
        <x:f>IF(IFERROR(INDEX('Material routes'!$I$6:$I$1005,MATCH(V478,'Material routes'!$A$6:$A$1005,0)),"MISSING ID")=0,"",IFERROR(INDEX('Material routes'!$I$6:$I$1005,MATCH(V478,'Material routes'!$A$6:$A$1005,0)),"MISSING ID"))</x:f>
      </x:c>
      <x:c r="Q478" s="4" t="str">
        <x:f>IFERROR(INDEX('Material routes'!$J$6:$J$1505,MATCH(V478,'Material routes'!$A$6:$A$1505,0)),"MISSING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routes'!$D$6:$D$1505,MATCH(U478,'Material routes'!$A$6:$A$1505,0)),"MISSING ID")</x:f>
        <x:v>proposal.t1.iron_bloom</x:v>
      </x:c>
      <x:c r="T478" s="4" t="str">
        <x:f>IFERROR(INDEX('Material routes'!$D$6:$D$1505,MATCH(V478,'Material routes'!$A$6:$A$1505,0)),"MISSING ID")</x:f>
        <x:v>proposal.lore.rivet_stock</x:v>
      </x:c>
      <x:c r="U478" s="4" t="str">
        <x:v>design.lore.rivet_stock.in.1</x:v>
      </x:c>
      <x:c r="V478" s="4" t="str">
        <x:v>design.lore.rivet_stock.out</x:v>
      </x:c>
    </x:row>
    <x:row r="479" ht="115" customHeight="1">
      <x:c r="A479" s="4" t="str">
        <x:f>IFERROR(INDEX('Material routes'!$E$6:$E$1505,MATCH(U479,'Material routes'!$A$6:$A$1505,0)),"MISSING ID")</x:f>
        <x:v>Steel stock</x:v>
      </x:c>
      <x:c r="B479" s="4" t="str">
        <x:f>IFERROR(INDEX('Material routes'!$F$6:$F$1505,MATCH(U479,'Material routes'!$A$6:$A$1505,0)),"MISSING ID")</x:f>
        <x:v>T2</x:v>
      </x:c>
      <x:c r="C479" s="4" t="str">
        <x:f>IFERROR(INDEX('Material routes'!$H$6:$H$1505,MATCH(U479,'Material routes'!$A$6:$A$1505,0)),"MISSING ID")</x:f>
        <x:v>Processed material</x:v>
      </x:c>
      <x:c r="D479" s="4" t="str">
        <x:f>IFERROR(INDEX('Material routes'!$G$6:$G$1505,MATCH(U479,'Material routes'!$A$6:$A$1505,0)),"MISSING ID")</x:f>
        <x:v>Manufactured stock</x:v>
      </x:c>
      <x:c r="E479" s="4" t="str">
        <x:f>IFERROR(INDEX('Material routes'!$C$6:$C$1505,MATCH(U479,'Material routes'!$A$6:$A$1505,0)),"MISSING ID")</x:f>
        <x:v>Ingredient candidate</x:v>
      </x:c>
      <x:c r="F479" s="4" t="str">
        <x:f>IFERROR(INDEX('Material routes'!$E$6:$E$1505,MATCH(V479,'Material routes'!$A$6:$A$1505,0)),"MISSING ID")</x:f>
        <x:v>Matched metal fastener set</x:v>
      </x:c>
      <x:c r="G479" s="4" t="str">
        <x:f>IFERROR(INDEX('Material routes'!$F$6:$F$1505,MATCH(V479,'Material routes'!$A$6:$A$1505,0)),"MISSING ID")</x:f>
        <x:v>T3</x:v>
      </x:c>
      <x:c r="H479" s="4" t="str">
        <x:f>IFERROR(INDEX('Material routes'!$H$6:$H$1505,MATCH(V479,'Material routes'!$A$6:$A$1505,0)),"MISSING ID")</x:f>
        <x:v>Crafting component</x:v>
      </x:c>
      <x:c r="I479" s="4" t="str">
        <x:f>IFERROR(INDEX('Material routes'!$G$6:$G$1505,MATCH(V479,'Material routes'!$A$6:$A$1505,0)),"MISSING ID")</x:f>
        <x:v>Crafting components</x:v>
      </x:c>
      <x:c r="J479" s="4" t="str">
        <x:f>IFERROR(INDEX('Material routes'!$B$6:$B$1505,MATCH(U479,'Material routes'!$A$6:$A$1505,0)),"MISSING ID")</x:f>
        <x:v>design.lore.fastener_set</x:v>
      </x:c>
      <x:c r="K479" s="4" t="str">
        <x:f>IFERROR(INDEX('Crafting recipes'!$C$6:$C$1005,MATCH(J479,'Crafting recipes'!$A$6:$A$1005,0)),"MISSING ID")</x:f>
        <x:v>Material refinement</x:v>
      </x:c>
      <x:c r="L479" s="4" t="str">
        <x:f>IFERROR(INDEX('Material routes'!$K$6:$K$1505,MATCH(U479,'Material routes'!$A$6:$A$1505,0)),"MISSING ID")</x:f>
        <x:v>Proposal</x:v>
      </x:c>
      <x:c r="M479" s="4" t="str">
        <x:f>IFERROR(INDEX('Material routes'!$M$6:$M$1505,MATCH(U479,'Material routes'!$A$6:$A$1505,0)),"MISSING ID")</x:f>
        <x:v>Partial proposal</x:v>
      </x:c>
      <x:c r="N479" s="4" t="str">
        <x:f>IF(IFERROR(INDEX('Material routes'!$I$6:$I$1005,MATCH(U479,'Material routes'!$A$6:$A$1005,0)),"MISSING ID")=0,"",IFERROR(INDEX('Material routes'!$I$6:$I$1005,MATCH(U479,'Material routes'!$A$6:$A$1005,0)),"MISSING ID"))</x:f>
      </x:c>
      <x:c r="O479" s="4" t="str">
        <x:f>IFERROR(INDEX('Material routes'!$J$6:$J$1505,MATCH(U479,'Material routes'!$A$6:$A$1505,0)),"MISSING ID")</x:f>
        <x:v>Unspecified</x:v>
      </x:c>
      <x:c r="P479" s="4" t="str">
        <x:f>IF(IFERROR(INDEX('Material routes'!$I$6:$I$1005,MATCH(V479,'Material routes'!$A$6:$A$1005,0)),"MISSING ID")=0,"",IFERROR(INDEX('Material routes'!$I$6:$I$1005,MATCH(V479,'Material routes'!$A$6:$A$1005,0)),"MISSING ID"))</x:f>
      </x:c>
      <x:c r="Q479" s="4" t="str">
        <x:f>IFERROR(INDEX('Material routes'!$J$6:$J$1505,MATCH(V479,'Material routes'!$A$6:$A$1505,0)),"MISSING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routes'!$D$6:$D$1505,MATCH(U479,'Material routes'!$A$6:$A$1505,0)),"MISSING ID")</x:f>
        <x:v>author.metallurgy.steel_stock</x:v>
      </x:c>
      <x:c r="T479" s="4" t="str">
        <x:f>IFERROR(INDEX('Material routes'!$D$6:$D$1505,MATCH(V479,'Material routes'!$A$6:$A$1505,0)),"MISSING ID")</x:f>
        <x:v>proposal.lore.fastener_set</x:v>
      </x:c>
      <x:c r="U479" s="4" t="str">
        <x:v>design.lore.fastener_set.in.1</x:v>
      </x:c>
      <x:c r="V479" s="4" t="str">
        <x:v>design.lore.fastener_set.out</x:v>
      </x:c>
    </x:row>
    <x:row r="480" ht="115" customHeight="1">
      <x:c r="A480" s="4" t="str">
        <x:f>IFERROR(INDEX('Material routes'!$E$6:$E$1505,MATCH(U480,'Material routes'!$A$6:$A$1505,0)),"MISSING ID")</x:f>
        <x:v>Rough iron rivet stock</x:v>
      </x:c>
      <x:c r="B480" s="4" t="str">
        <x:f>IFERROR(INDEX('Material routes'!$F$6:$F$1505,MATCH(U480,'Material routes'!$A$6:$A$1505,0)),"MISSING ID")</x:f>
        <x:v>T2</x:v>
      </x:c>
      <x:c r="C480" s="4" t="str">
        <x:f>IFERROR(INDEX('Material routes'!$H$6:$H$1505,MATCH(U480,'Material routes'!$A$6:$A$1505,0)),"MISSING ID")</x:f>
        <x:v>Processed material</x:v>
      </x:c>
      <x:c r="D480" s="4" t="str">
        <x:f>IFERROR(INDEX('Material routes'!$G$6:$G$1505,MATCH(U480,'Material routes'!$A$6:$A$1505,0)),"MISSING ID")</x:f>
        <x:v>Manufactured stock</x:v>
      </x:c>
      <x:c r="E480" s="4" t="str">
        <x:f>IFERROR(INDEX('Material routes'!$C$6:$C$1505,MATCH(U480,'Material routes'!$A$6:$A$1505,0)),"MISSING ID")</x:f>
        <x:v>Ingredient candidate</x:v>
      </x:c>
      <x:c r="F480" s="4" t="str">
        <x:f>IFERROR(INDEX('Material routes'!$E$6:$E$1505,MATCH(V480,'Material routes'!$A$6:$A$1505,0)),"MISSING ID")</x:f>
        <x:v>Matched metal fastener set</x:v>
      </x:c>
      <x:c r="G480" s="4" t="str">
        <x:f>IFERROR(INDEX('Material routes'!$F$6:$F$1505,MATCH(V480,'Material routes'!$A$6:$A$1505,0)),"MISSING ID")</x:f>
        <x:v>T3</x:v>
      </x:c>
      <x:c r="H480" s="4" t="str">
        <x:f>IFERROR(INDEX('Material routes'!$H$6:$H$1505,MATCH(V480,'Material routes'!$A$6:$A$1505,0)),"MISSING ID")</x:f>
        <x:v>Crafting component</x:v>
      </x:c>
      <x:c r="I480" s="4" t="str">
        <x:f>IFERROR(INDEX('Material routes'!$G$6:$G$1505,MATCH(V480,'Material routes'!$A$6:$A$1505,0)),"MISSING ID")</x:f>
        <x:v>Crafting components</x:v>
      </x:c>
      <x:c r="J480" s="4" t="str">
        <x:f>IFERROR(INDEX('Material routes'!$B$6:$B$1505,MATCH(U480,'Material routes'!$A$6:$A$1505,0)),"MISSING ID")</x:f>
        <x:v>design.lore.fastener_set</x:v>
      </x:c>
      <x:c r="K480" s="4" t="str">
        <x:f>IFERROR(INDEX('Crafting recipes'!$C$6:$C$1005,MATCH(J480,'Crafting recipes'!$A$6:$A$1005,0)),"MISSING ID")</x:f>
        <x:v>Material refinement</x:v>
      </x:c>
      <x:c r="L480" s="4" t="str">
        <x:f>IFERROR(INDEX('Material routes'!$K$6:$K$1505,MATCH(U480,'Material routes'!$A$6:$A$1505,0)),"MISSING ID")</x:f>
        <x:v>Proposal</x:v>
      </x:c>
      <x:c r="M480" s="4" t="str">
        <x:f>IFERROR(INDEX('Material routes'!$M$6:$M$1505,MATCH(U480,'Material routes'!$A$6:$A$1505,0)),"MISSING ID")</x:f>
        <x:v>Partial proposal</x:v>
      </x:c>
      <x:c r="N480" s="4" t="str">
        <x:f>IF(IFERROR(INDEX('Material routes'!$I$6:$I$1005,MATCH(U480,'Material routes'!$A$6:$A$1005,0)),"MISSING ID")=0,"",IFERROR(INDEX('Material routes'!$I$6:$I$1005,MATCH(U480,'Material routes'!$A$6:$A$1005,0)),"MISSING ID"))</x:f>
      </x:c>
      <x:c r="O480" s="4" t="str">
        <x:f>IFERROR(INDEX('Material routes'!$J$6:$J$1505,MATCH(U480,'Material routes'!$A$6:$A$1505,0)),"MISSING ID")</x:f>
        <x:v>Unspecified</x:v>
      </x:c>
      <x:c r="P480" s="4" t="str">
        <x:f>IF(IFERROR(INDEX('Material routes'!$I$6:$I$1005,MATCH(V480,'Material routes'!$A$6:$A$1005,0)),"MISSING ID")=0,"",IFERROR(INDEX('Material routes'!$I$6:$I$1005,MATCH(V480,'Material routes'!$A$6:$A$1005,0)),"MISSING ID"))</x:f>
      </x:c>
      <x:c r="Q480" s="4" t="str">
        <x:f>IFERROR(INDEX('Material routes'!$J$6:$J$1505,MATCH(V480,'Material routes'!$A$6:$A$1505,0)),"MISSING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routes'!$D$6:$D$1505,MATCH(U480,'Material routes'!$A$6:$A$1505,0)),"MISSING ID")</x:f>
        <x:v>proposal.lore.rivet_stock</x:v>
      </x:c>
      <x:c r="T480" s="4" t="str">
        <x:f>IFERROR(INDEX('Material routes'!$D$6:$D$1505,MATCH(V480,'Material routes'!$A$6:$A$1505,0)),"MISSING ID")</x:f>
        <x:v>proposal.lore.fastener_set</x:v>
      </x:c>
      <x:c r="U480" s="4" t="str">
        <x:v>design.lore.fastener_set.in.2</x:v>
      </x:c>
      <x:c r="V480" s="4" t="str">
        <x:v>design.lore.fastener_set.out</x:v>
      </x:c>
    </x:row>
    <x:row r="481" ht="115" customHeight="1">
      <x:c r="A481" s="4" t="str">
        <x:f>IFERROR(INDEX('Material routes'!$E$6:$E$1505,MATCH(U481,'Material routes'!$A$6:$A$1505,0)),"MISSING ID")</x:f>
        <x:v>Graded abrasive grit</x:v>
      </x:c>
      <x:c r="B481" s="4" t="str">
        <x:f>IFERROR(INDEX('Material routes'!$F$6:$F$1505,MATCH(U481,'Material routes'!$A$6:$A$1505,0)),"MISSING ID")</x:f>
        <x:v>T1</x:v>
      </x:c>
      <x:c r="C481" s="4" t="str">
        <x:f>IFERROR(INDEX('Material routes'!$H$6:$H$1505,MATCH(U481,'Material routes'!$A$6:$A$1505,0)),"MISSING ID")</x:f>
        <x:v>Processed material</x:v>
      </x:c>
      <x:c r="D481" s="4" t="str">
        <x:f>IFERROR(INDEX('Material routes'!$G$6:$G$1505,MATCH(U481,'Material routes'!$A$6:$A$1505,0)),"MISSING ID")</x:f>
        <x:v>Manufactured stock</x:v>
      </x:c>
      <x:c r="E481" s="4" t="str">
        <x:f>IFERROR(INDEX('Material routes'!$C$6:$C$1505,MATCH(U481,'Material routes'!$A$6:$A$1505,0)),"MISSING ID")</x:f>
        <x:v>Ingredient candidate</x:v>
      </x:c>
      <x:c r="F481" s="4" t="str">
        <x:f>IFERROR(INDEX('Material routes'!$E$6:$E$1505,MATCH(V481,'Material routes'!$A$6:$A$1505,0)),"MISSING ID")</x:f>
        <x:v>Matched metal fastener set</x:v>
      </x:c>
      <x:c r="G481" s="4" t="str">
        <x:f>IFERROR(INDEX('Material routes'!$F$6:$F$1505,MATCH(V481,'Material routes'!$A$6:$A$1505,0)),"MISSING ID")</x:f>
        <x:v>T3</x:v>
      </x:c>
      <x:c r="H481" s="4" t="str">
        <x:f>IFERROR(INDEX('Material routes'!$H$6:$H$1505,MATCH(V481,'Material routes'!$A$6:$A$1505,0)),"MISSING ID")</x:f>
        <x:v>Crafting component</x:v>
      </x:c>
      <x:c r="I481" s="4" t="str">
        <x:f>IFERROR(INDEX('Material routes'!$G$6:$G$1505,MATCH(V481,'Material routes'!$A$6:$A$1505,0)),"MISSING ID")</x:f>
        <x:v>Crafting components</x:v>
      </x:c>
      <x:c r="J481" s="4" t="str">
        <x:f>IFERROR(INDEX('Material routes'!$B$6:$B$1505,MATCH(U481,'Material routes'!$A$6:$A$1505,0)),"MISSING ID")</x:f>
        <x:v>design.lore.fastener_set</x:v>
      </x:c>
      <x:c r="K481" s="4" t="str">
        <x:f>IFERROR(INDEX('Crafting recipes'!$C$6:$C$1005,MATCH(J481,'Crafting recipes'!$A$6:$A$1005,0)),"MISSING ID")</x:f>
        <x:v>Material refinement</x:v>
      </x:c>
      <x:c r="L481" s="4" t="str">
        <x:f>IFERROR(INDEX('Material routes'!$K$6:$K$1505,MATCH(U481,'Material routes'!$A$6:$A$1505,0)),"MISSING ID")</x:f>
        <x:v>Proposal</x:v>
      </x:c>
      <x:c r="M481" s="4" t="str">
        <x:f>IFERROR(INDEX('Material routes'!$M$6:$M$1505,MATCH(U481,'Material routes'!$A$6:$A$1505,0)),"MISSING ID")</x:f>
        <x:v>Partial proposal</x:v>
      </x:c>
      <x:c r="N481" s="4" t="str">
        <x:f>IF(IFERROR(INDEX('Material routes'!$I$6:$I$1005,MATCH(U481,'Material routes'!$A$6:$A$1005,0)),"MISSING ID")=0,"",IFERROR(INDEX('Material routes'!$I$6:$I$1005,MATCH(U481,'Material routes'!$A$6:$A$1005,0)),"MISSING ID"))</x:f>
      </x:c>
      <x:c r="O481" s="4" t="str">
        <x:f>IFERROR(INDEX('Material routes'!$J$6:$J$1505,MATCH(U481,'Material routes'!$A$6:$A$1505,0)),"MISSING ID")</x:f>
        <x:v>Unspecified</x:v>
      </x:c>
      <x:c r="P481" s="4" t="str">
        <x:f>IF(IFERROR(INDEX('Material routes'!$I$6:$I$1005,MATCH(V481,'Material routes'!$A$6:$A$1005,0)),"MISSING ID")=0,"",IFERROR(INDEX('Material routes'!$I$6:$I$1005,MATCH(V481,'Material routes'!$A$6:$A$1005,0)),"MISSING ID"))</x:f>
      </x:c>
      <x:c r="Q481" s="4" t="str">
        <x:f>IFERROR(INDEX('Material routes'!$J$6:$J$1505,MATCH(V481,'Material routes'!$A$6:$A$1505,0)),"MISSING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routes'!$D$6:$D$1505,MATCH(U481,'Material routes'!$A$6:$A$1505,0)),"MISSING ID")</x:f>
        <x:v>proposal.natural.abrasive</x:v>
      </x:c>
      <x:c r="T481" s="4" t="str">
        <x:f>IFERROR(INDEX('Material routes'!$D$6:$D$1505,MATCH(V481,'Material routes'!$A$6:$A$1505,0)),"MISSING ID")</x:f>
        <x:v>proposal.lore.fastener_set</x:v>
      </x:c>
      <x:c r="U481" s="4" t="str">
        <x:v>design.lore.fastener_set.in.3</x:v>
      </x:c>
      <x:c r="V481" s="4" t="str">
        <x:v>design.lore.fastener_set.out</x:v>
      </x:c>
    </x:row>
    <x:row r="482" ht="115" customHeight="1">
      <x:c r="A482" s="4" t="str">
        <x:f>IFERROR(INDEX('Material routes'!$E$6:$E$1505,MATCH(U482,'Material routes'!$A$6:$A$1505,0)),"MISSING ID")</x:f>
        <x:v>Prepared bronze bearing stock</x:v>
      </x:c>
      <x:c r="B482" s="4" t="str">
        <x:f>IFERROR(INDEX('Material routes'!$F$6:$F$1505,MATCH(U482,'Material routes'!$A$6:$A$1505,0)),"MISSING ID")</x:f>
        <x:v>T2</x:v>
      </x:c>
      <x:c r="C482" s="4" t="str">
        <x:f>IFERROR(INDEX('Material routes'!$H$6:$H$1505,MATCH(U482,'Material routes'!$A$6:$A$1505,0)),"MISSING ID")</x:f>
        <x:v>Processed material</x:v>
      </x:c>
      <x:c r="D482" s="4" t="str">
        <x:f>IFERROR(INDEX('Material routes'!$G$6:$G$1505,MATCH(U482,'Material routes'!$A$6:$A$1505,0)),"MISSING ID")</x:f>
        <x:v>Manufactured stock</x:v>
      </x:c>
      <x:c r="E482" s="4" t="str">
        <x:f>IFERROR(INDEX('Material routes'!$C$6:$C$1505,MATCH(U482,'Material routes'!$A$6:$A$1505,0)),"MISSING ID")</x:f>
        <x:v>Ingredient candidate</x:v>
      </x:c>
      <x:c r="F482" s="4" t="str">
        <x:f>IFERROR(INDEX('Material routes'!$E$6:$E$1505,MATCH(V482,'Material routes'!$A$6:$A$1505,0)),"MISSING ID")</x:f>
        <x:v>Threaded metal fitting blanks</x:v>
      </x:c>
      <x:c r="G482" s="4" t="str">
        <x:f>IFERROR(INDEX('Material routes'!$F$6:$F$1505,MATCH(V482,'Material routes'!$A$6:$A$1505,0)),"MISSING ID")</x:f>
        <x:v>T3</x:v>
      </x:c>
      <x:c r="H482" s="4" t="str">
        <x:f>IFERROR(INDEX('Material routes'!$H$6:$H$1505,MATCH(V482,'Material routes'!$A$6:$A$1505,0)),"MISSING ID")</x:f>
        <x:v>Crafting component</x:v>
      </x:c>
      <x:c r="I482" s="4" t="str">
        <x:f>IFERROR(INDEX('Material routes'!$G$6:$G$1505,MATCH(V482,'Material routes'!$A$6:$A$1505,0)),"MISSING ID")</x:f>
        <x:v>Crafting components</x:v>
      </x:c>
      <x:c r="J482" s="4" t="str">
        <x:f>IFERROR(INDEX('Material routes'!$B$6:$B$1505,MATCH(U482,'Material routes'!$A$6:$A$1505,0)),"MISSING ID")</x:f>
        <x:v>design.lore.threaded_fittings</x:v>
      </x:c>
      <x:c r="K482" s="4" t="str">
        <x:f>IFERROR(INDEX('Crafting recipes'!$C$6:$C$1005,MATCH(J482,'Crafting recipes'!$A$6:$A$1005,0)),"MISSING ID")</x:f>
        <x:v>Material refinement</x:v>
      </x:c>
      <x:c r="L482" s="4" t="str">
        <x:f>IFERROR(INDEX('Material routes'!$K$6:$K$1505,MATCH(U482,'Material routes'!$A$6:$A$1505,0)),"MISSING ID")</x:f>
        <x:v>Proposal</x:v>
      </x:c>
      <x:c r="M482" s="4" t="str">
        <x:f>IFERROR(INDEX('Material routes'!$M$6:$M$1505,MATCH(U482,'Material routes'!$A$6:$A$1505,0)),"MISSING ID")</x:f>
        <x:v>Partial proposal</x:v>
      </x:c>
      <x:c r="N482" s="4" t="str">
        <x:f>IF(IFERROR(INDEX('Material routes'!$I$6:$I$1005,MATCH(U482,'Material routes'!$A$6:$A$1005,0)),"MISSING ID")=0,"",IFERROR(INDEX('Material routes'!$I$6:$I$1005,MATCH(U482,'Material routes'!$A$6:$A$1005,0)),"MISSING ID"))</x:f>
      </x:c>
      <x:c r="O482" s="4" t="str">
        <x:f>IFERROR(INDEX('Material routes'!$J$6:$J$1505,MATCH(U482,'Material routes'!$A$6:$A$1505,0)),"MISSING ID")</x:f>
        <x:v>Unspecified</x:v>
      </x:c>
      <x:c r="P482" s="4" t="str">
        <x:f>IF(IFERROR(INDEX('Material routes'!$I$6:$I$1005,MATCH(V482,'Material routes'!$A$6:$A$1005,0)),"MISSING ID")=0,"",IFERROR(INDEX('Material routes'!$I$6:$I$1005,MATCH(V482,'Material routes'!$A$6:$A$1005,0)),"MISSING ID"))</x:f>
      </x:c>
      <x:c r="Q482" s="4" t="str">
        <x:f>IFERROR(INDEX('Material routes'!$J$6:$J$1505,MATCH(V482,'Material routes'!$A$6:$A$1505,0)),"MISSING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routes'!$D$6:$D$1505,MATCH(U482,'Material routes'!$A$6:$A$1505,0)),"MISSING ID")</x:f>
        <x:v>proposal.branch.bearing_bronze</x:v>
      </x:c>
      <x:c r="T482" s="4" t="str">
        <x:f>IFERROR(INDEX('Material routes'!$D$6:$D$1505,MATCH(V482,'Material routes'!$A$6:$A$1505,0)),"MISSING ID")</x:f>
        <x:v>proposal.lore.threaded_fittings</x:v>
      </x:c>
      <x:c r="U482" s="4" t="str">
        <x:v>design.lore.threaded_fittings.in.1</x:v>
      </x:c>
      <x:c r="V482" s="4" t="str">
        <x:v>design.lore.threaded_fittings.out</x:v>
      </x:c>
    </x:row>
    <x:row r="483" ht="115" customHeight="1">
      <x:c r="A483" s="4" t="str">
        <x:f>IFERROR(INDEX('Material routes'!$E$6:$E$1505,MATCH(U483,'Material routes'!$A$6:$A$1505,0)),"MISSING ID")</x:f>
        <x:v>Steel stock</x:v>
      </x:c>
      <x:c r="B483" s="4" t="str">
        <x:f>IFERROR(INDEX('Material routes'!$F$6:$F$1505,MATCH(U483,'Material routes'!$A$6:$A$1505,0)),"MISSING ID")</x:f>
        <x:v>T2</x:v>
      </x:c>
      <x:c r="C483" s="4" t="str">
        <x:f>IFERROR(INDEX('Material routes'!$H$6:$H$1505,MATCH(U483,'Material routes'!$A$6:$A$1505,0)),"MISSING ID")</x:f>
        <x:v>Processed material</x:v>
      </x:c>
      <x:c r="D483" s="4" t="str">
        <x:f>IFERROR(INDEX('Material routes'!$G$6:$G$1505,MATCH(U483,'Material routes'!$A$6:$A$1505,0)),"MISSING ID")</x:f>
        <x:v>Manufactured stock</x:v>
      </x:c>
      <x:c r="E483" s="4" t="str">
        <x:f>IFERROR(INDEX('Material routes'!$C$6:$C$1505,MATCH(U483,'Material routes'!$A$6:$A$1505,0)),"MISSING ID")</x:f>
        <x:v>Ingredient candidate</x:v>
      </x:c>
      <x:c r="F483" s="4" t="str">
        <x:f>IFERROR(INDEX('Material routes'!$E$6:$E$1505,MATCH(V483,'Material routes'!$A$6:$A$1505,0)),"MISSING ID")</x:f>
        <x:v>Threaded metal fitting blanks</x:v>
      </x:c>
      <x:c r="G483" s="4" t="str">
        <x:f>IFERROR(INDEX('Material routes'!$F$6:$F$1505,MATCH(V483,'Material routes'!$A$6:$A$1505,0)),"MISSING ID")</x:f>
        <x:v>T3</x:v>
      </x:c>
      <x:c r="H483" s="4" t="str">
        <x:f>IFERROR(INDEX('Material routes'!$H$6:$H$1505,MATCH(V483,'Material routes'!$A$6:$A$1505,0)),"MISSING ID")</x:f>
        <x:v>Crafting component</x:v>
      </x:c>
      <x:c r="I483" s="4" t="str">
        <x:f>IFERROR(INDEX('Material routes'!$G$6:$G$1505,MATCH(V483,'Material routes'!$A$6:$A$1505,0)),"MISSING ID")</x:f>
        <x:v>Crafting components</x:v>
      </x:c>
      <x:c r="J483" s="4" t="str">
        <x:f>IFERROR(INDEX('Material routes'!$B$6:$B$1505,MATCH(U483,'Material routes'!$A$6:$A$1505,0)),"MISSING ID")</x:f>
        <x:v>design.lore.threaded_fittings</x:v>
      </x:c>
      <x:c r="K483" s="4" t="str">
        <x:f>IFERROR(INDEX('Crafting recipes'!$C$6:$C$1005,MATCH(J483,'Crafting recipes'!$A$6:$A$1005,0)),"MISSING ID")</x:f>
        <x:v>Material refinement</x:v>
      </x:c>
      <x:c r="L483" s="4" t="str">
        <x:f>IFERROR(INDEX('Material routes'!$K$6:$K$1505,MATCH(U483,'Material routes'!$A$6:$A$1505,0)),"MISSING ID")</x:f>
        <x:v>Proposal</x:v>
      </x:c>
      <x:c r="M483" s="4" t="str">
        <x:f>IFERROR(INDEX('Material routes'!$M$6:$M$1505,MATCH(U483,'Material routes'!$A$6:$A$1505,0)),"MISSING ID")</x:f>
        <x:v>Partial proposal</x:v>
      </x:c>
      <x:c r="N483" s="4" t="str">
        <x:f>IF(IFERROR(INDEX('Material routes'!$I$6:$I$1005,MATCH(U483,'Material routes'!$A$6:$A$1005,0)),"MISSING ID")=0,"",IFERROR(INDEX('Material routes'!$I$6:$I$1005,MATCH(U483,'Material routes'!$A$6:$A$1005,0)),"MISSING ID"))</x:f>
      </x:c>
      <x:c r="O483" s="4" t="str">
        <x:f>IFERROR(INDEX('Material routes'!$J$6:$J$1505,MATCH(U483,'Material routes'!$A$6:$A$1505,0)),"MISSING ID")</x:f>
        <x:v>Unspecified</x:v>
      </x:c>
      <x:c r="P483" s="4" t="str">
        <x:f>IF(IFERROR(INDEX('Material routes'!$I$6:$I$1005,MATCH(V483,'Material routes'!$A$6:$A$1005,0)),"MISSING ID")=0,"",IFERROR(INDEX('Material routes'!$I$6:$I$1005,MATCH(V483,'Material routes'!$A$6:$A$1005,0)),"MISSING ID"))</x:f>
      </x:c>
      <x:c r="Q483" s="4" t="str">
        <x:f>IFERROR(INDEX('Material routes'!$J$6:$J$1505,MATCH(V483,'Material routes'!$A$6:$A$1505,0)),"MISSING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routes'!$D$6:$D$1505,MATCH(U483,'Material routes'!$A$6:$A$1505,0)),"MISSING ID")</x:f>
        <x:v>author.metallurgy.steel_stock</x:v>
      </x:c>
      <x:c r="T483" s="4" t="str">
        <x:f>IFERROR(INDEX('Material routes'!$D$6:$D$1505,MATCH(V483,'Material routes'!$A$6:$A$1505,0)),"MISSING ID")</x:f>
        <x:v>proposal.lore.threaded_fittings</x:v>
      </x:c>
      <x:c r="U483" s="4" t="str">
        <x:v>design.lore.threaded_fittings.in.2</x:v>
      </x:c>
      <x:c r="V483" s="4" t="str">
        <x:v>design.lore.threaded_fittings.out</x:v>
      </x:c>
    </x:row>
    <x:row r="484" ht="115" customHeight="1">
      <x:c r="A484" s="4" t="str">
        <x:f>IFERROR(INDEX('Material routes'!$E$6:$E$1505,MATCH(U484,'Material routes'!$A$6:$A$1505,0)),"MISSING ID")</x:f>
        <x:v>Graded abrasive grit</x:v>
      </x:c>
      <x:c r="B484" s="4" t="str">
        <x:f>IFERROR(INDEX('Material routes'!$F$6:$F$1505,MATCH(U484,'Material routes'!$A$6:$A$1505,0)),"MISSING ID")</x:f>
        <x:v>T1</x:v>
      </x:c>
      <x:c r="C484" s="4" t="str">
        <x:f>IFERROR(INDEX('Material routes'!$H$6:$H$1505,MATCH(U484,'Material routes'!$A$6:$A$1505,0)),"MISSING ID")</x:f>
        <x:v>Processed material</x:v>
      </x:c>
      <x:c r="D484" s="4" t="str">
        <x:f>IFERROR(INDEX('Material routes'!$G$6:$G$1505,MATCH(U484,'Material routes'!$A$6:$A$1505,0)),"MISSING ID")</x:f>
        <x:v>Manufactured stock</x:v>
      </x:c>
      <x:c r="E484" s="4" t="str">
        <x:f>IFERROR(INDEX('Material routes'!$C$6:$C$1505,MATCH(U484,'Material routes'!$A$6:$A$1505,0)),"MISSING ID")</x:f>
        <x:v>Ingredient candidate</x:v>
      </x:c>
      <x:c r="F484" s="4" t="str">
        <x:f>IFERROR(INDEX('Material routes'!$E$6:$E$1505,MATCH(V484,'Material routes'!$A$6:$A$1505,0)),"MISSING ID")</x:f>
        <x:v>Threaded metal fitting blanks</x:v>
      </x:c>
      <x:c r="G484" s="4" t="str">
        <x:f>IFERROR(INDEX('Material routes'!$F$6:$F$1505,MATCH(V484,'Material routes'!$A$6:$A$1505,0)),"MISSING ID")</x:f>
        <x:v>T3</x:v>
      </x:c>
      <x:c r="H484" s="4" t="str">
        <x:f>IFERROR(INDEX('Material routes'!$H$6:$H$1505,MATCH(V484,'Material routes'!$A$6:$A$1505,0)),"MISSING ID")</x:f>
        <x:v>Crafting component</x:v>
      </x:c>
      <x:c r="I484" s="4" t="str">
        <x:f>IFERROR(INDEX('Material routes'!$G$6:$G$1505,MATCH(V484,'Material routes'!$A$6:$A$1505,0)),"MISSING ID")</x:f>
        <x:v>Crafting components</x:v>
      </x:c>
      <x:c r="J484" s="4" t="str">
        <x:f>IFERROR(INDEX('Material routes'!$B$6:$B$1505,MATCH(U484,'Material routes'!$A$6:$A$1505,0)),"MISSING ID")</x:f>
        <x:v>design.lore.threaded_fittings</x:v>
      </x:c>
      <x:c r="K484" s="4" t="str">
        <x:f>IFERROR(INDEX('Crafting recipes'!$C$6:$C$1005,MATCH(J484,'Crafting recipes'!$A$6:$A$1005,0)),"MISSING ID")</x:f>
        <x:v>Material refinement</x:v>
      </x:c>
      <x:c r="L484" s="4" t="str">
        <x:f>IFERROR(INDEX('Material routes'!$K$6:$K$1505,MATCH(U484,'Material routes'!$A$6:$A$1505,0)),"MISSING ID")</x:f>
        <x:v>Proposal</x:v>
      </x:c>
      <x:c r="M484" s="4" t="str">
        <x:f>IFERROR(INDEX('Material routes'!$M$6:$M$1505,MATCH(U484,'Material routes'!$A$6:$A$1505,0)),"MISSING ID")</x:f>
        <x:v>Partial proposal</x:v>
      </x:c>
      <x:c r="N484" s="4" t="str">
        <x:f>IF(IFERROR(INDEX('Material routes'!$I$6:$I$1005,MATCH(U484,'Material routes'!$A$6:$A$1005,0)),"MISSING ID")=0,"",IFERROR(INDEX('Material routes'!$I$6:$I$1005,MATCH(U484,'Material routes'!$A$6:$A$1005,0)),"MISSING ID"))</x:f>
      </x:c>
      <x:c r="O484" s="4" t="str">
        <x:f>IFERROR(INDEX('Material routes'!$J$6:$J$1505,MATCH(U484,'Material routes'!$A$6:$A$1505,0)),"MISSING ID")</x:f>
        <x:v>Unspecified</x:v>
      </x:c>
      <x:c r="P484" s="4" t="str">
        <x:f>IF(IFERROR(INDEX('Material routes'!$I$6:$I$1005,MATCH(V484,'Material routes'!$A$6:$A$1005,0)),"MISSING ID")=0,"",IFERROR(INDEX('Material routes'!$I$6:$I$1005,MATCH(V484,'Material routes'!$A$6:$A$1005,0)),"MISSING ID"))</x:f>
      </x:c>
      <x:c r="Q484" s="4" t="str">
        <x:f>IFERROR(INDEX('Material routes'!$J$6:$J$1505,MATCH(V484,'Material routes'!$A$6:$A$1505,0)),"MISSING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routes'!$D$6:$D$1505,MATCH(U484,'Material routes'!$A$6:$A$1505,0)),"MISSING ID")</x:f>
        <x:v>proposal.natural.abrasive</x:v>
      </x:c>
      <x:c r="T484" s="4" t="str">
        <x:f>IFERROR(INDEX('Material routes'!$D$6:$D$1505,MATCH(V484,'Material routes'!$A$6:$A$1505,0)),"MISSING ID")</x:f>
        <x:v>proposal.lore.threaded_fittings</x:v>
      </x:c>
      <x:c r="U484" s="4" t="str">
        <x:v>design.lore.threaded_fittings.in.3</x:v>
      </x:c>
      <x:c r="V484" s="4" t="str">
        <x:v>design.lore.threaded_fittings.out</x:v>
      </x:c>
    </x:row>
    <x:row r="485" ht="115" customHeight="1">
      <x:c r="A485" s="4" t="str">
        <x:f>IFERROR(INDEX('Material routes'!$E$6:$E$1505,MATCH(U485,'Material routes'!$A$6:$A$1505,0)),"MISSING ID")</x:f>
        <x:v>Mature formation Iron Growth pieces</x:v>
      </x:c>
      <x:c r="B485" s="4" t="str">
        <x:f>IFERROR(INDEX('Material routes'!$F$6:$F$1505,MATCH(U485,'Material routes'!$A$6:$A$1505,0)),"MISSING ID")</x:f>
        <x:v>T0</x:v>
      </x:c>
      <x:c r="C485" s="4" t="str">
        <x:f>IFERROR(INDEX('Material routes'!$H$6:$H$1505,MATCH(U485,'Material routes'!$A$6:$A$1505,0)),"MISSING ID")</x:f>
        <x:v>Raw material</x:v>
      </x:c>
      <x:c r="D485" s="4" t="str">
        <x:f>IFERROR(INDEX('Material routes'!$G$6:$G$1505,MATCH(U485,'Material routes'!$A$6:$A$1505,0)),"MISSING ID")</x:f>
        <x:v>Mineral resources</x:v>
      </x:c>
      <x:c r="E485" s="4" t="str">
        <x:f>IFERROR(INDEX('Material routes'!$C$6:$C$1505,MATCH(U485,'Material routes'!$A$6:$A$1505,0)),"MISSING ID")</x:f>
        <x:v>Ingredient candidate</x:v>
      </x:c>
      <x:c r="F485" s="4" t="str">
        <x:f>IFERROR(INDEX('Material routes'!$E$6:$E$1505,MATCH(V485,'Material routes'!$A$6:$A$1505,0)),"MISSING ID")</x:f>
        <x:v>Growth assay reference packet</x:v>
      </x:c>
      <x:c r="G485" s="4" t="str">
        <x:f>IFERROR(INDEX('Material routes'!$F$6:$F$1505,MATCH(V485,'Material routes'!$A$6:$A$1505,0)),"MISSING ID")</x:f>
        <x:v>Not applicable</x:v>
      </x:c>
      <x:c r="H485" s="4" t="str">
        <x:f>IFERROR(INDEX('Material routes'!$H$6:$H$1505,MATCH(V485,'Material routes'!$A$6:$A$1505,0)),"MISSING ID")</x:f>
        <x:v>Assay sample</x:v>
      </x:c>
      <x:c r="I485" s="4" t="str">
        <x:f>IFERROR(INDEX('Material routes'!$G$6:$G$1505,MATCH(V485,'Material routes'!$A$6:$A$1505,0)),"MISSING ID")</x:f>
        <x:v>Field supplies</x:v>
      </x:c>
      <x:c r="J485" s="4" t="str">
        <x:f>IFERROR(INDEX('Material routes'!$B$6:$B$1505,MATCH(U485,'Material routes'!$A$6:$A$1505,0)),"MISSING ID")</x:f>
        <x:v>design.lore.assay_packet</x:v>
      </x:c>
      <x:c r="K485" s="4" t="str">
        <x:f>IFERROR(INDEX('Crafting recipes'!$C$6:$C$1005,MATCH(J485,'Crafting recipes'!$A$6:$A$1005,0)),"MISSING ID")</x:f>
        <x:v>Finished-item crafting</x:v>
      </x:c>
      <x:c r="L485" s="4" t="str">
        <x:f>IFERROR(INDEX('Material routes'!$K$6:$K$1505,MATCH(U485,'Material routes'!$A$6:$A$1505,0)),"MISSING ID")</x:f>
        <x:v>Proposal</x:v>
      </x:c>
      <x:c r="M485" s="4" t="str">
        <x:f>IFERROR(INDEX('Material routes'!$M$6:$M$1505,MATCH(U485,'Material routes'!$A$6:$A$1505,0)),"MISSING ID")</x:f>
        <x:v>Partial proposal</x:v>
      </x:c>
      <x:c r="N485" s="4" t="str">
        <x:f>IF(IFERROR(INDEX('Material routes'!$I$6:$I$1005,MATCH(U485,'Material routes'!$A$6:$A$1005,0)),"MISSING ID")=0,"",IFERROR(INDEX('Material routes'!$I$6:$I$1005,MATCH(U485,'Material routes'!$A$6:$A$1005,0)),"MISSING ID"))</x:f>
      </x:c>
      <x:c r="O485" s="4" t="str">
        <x:f>IFERROR(INDEX('Material routes'!$J$6:$J$1505,MATCH(U485,'Material routes'!$A$6:$A$1505,0)),"MISSING ID")</x:f>
        <x:v>Unspecified</x:v>
      </x:c>
      <x:c r="P485" s="4" t="str">
        <x:f>IF(IFERROR(INDEX('Material routes'!$I$6:$I$1005,MATCH(V485,'Material routes'!$A$6:$A$1005,0)),"MISSING ID")=0,"",IFERROR(INDEX('Material routes'!$I$6:$I$1005,MATCH(V485,'Material routes'!$A$6:$A$1005,0)),"MISSING ID"))</x:f>
      </x:c>
      <x:c r="Q485" s="4" t="str">
        <x:f>IFERROR(INDEX('Material routes'!$J$6:$J$1505,MATCH(V485,'Material routes'!$A$6:$A$1505,0)),"MISSING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routes'!$D$6:$D$1505,MATCH(U485,'Material routes'!$A$6:$A$1505,0)),"MISSING ID")</x:f>
        <x:v>proposal.lore.mature_growth</x:v>
      </x:c>
      <x:c r="T485" s="4" t="str">
        <x:f>IFERROR(INDEX('Material routes'!$D$6:$D$1505,MATCH(V485,'Material routes'!$A$6:$A$1505,0)),"MISSING ID")</x:f>
        <x:v>proposal.lore.assay_packet</x:v>
      </x:c>
      <x:c r="U485" s="4" t="str">
        <x:v>design.lore.assay_packet.in.1</x:v>
      </x:c>
      <x:c r="V485" s="4" t="str">
        <x:v>design.lore.assay_packet.out</x:v>
      </x:c>
    </x:row>
    <x:row r="486" ht="115" customHeight="1">
      <x:c r="A486" s="4" t="str">
        <x:f>IFERROR(INDEX('Material routes'!$E$6:$E$1505,MATCH(U486,'Material routes'!$A$6:$A$1505,0)),"MISSING ID")</x:f>
        <x:v>Husk-fiber paper</x:v>
      </x:c>
      <x:c r="B486" s="4" t="str">
        <x:f>IFERROR(INDEX('Material routes'!$F$6:$F$1505,MATCH(U486,'Material routes'!$A$6:$A$1505,0)),"MISSING ID")</x:f>
        <x:v>T2</x:v>
      </x:c>
      <x:c r="C486" s="4" t="str">
        <x:f>IFERROR(INDEX('Material routes'!$H$6:$H$1505,MATCH(U486,'Material routes'!$A$6:$A$1505,0)),"MISSING ID")</x:f>
        <x:v>Processed material</x:v>
      </x:c>
      <x:c r="D486" s="4" t="str">
        <x:f>IFERROR(INDEX('Material routes'!$G$6:$G$1505,MATCH(U486,'Material routes'!$A$6:$A$1505,0)),"MISSING ID")</x:f>
        <x:v>Crafting components</x:v>
      </x:c>
      <x:c r="E486" s="4" t="str">
        <x:f>IFERROR(INDEX('Material routes'!$C$6:$C$1505,MATCH(U486,'Material routes'!$A$6:$A$1505,0)),"MISSING ID")</x:f>
        <x:v>Ingredient candidate</x:v>
      </x:c>
      <x:c r="F486" s="4" t="str">
        <x:f>IFERROR(INDEX('Material routes'!$E$6:$E$1505,MATCH(V486,'Material routes'!$A$6:$A$1505,0)),"MISSING ID")</x:f>
        <x:v>Growth assay reference packet</x:v>
      </x:c>
      <x:c r="G486" s="4" t="str">
        <x:f>IFERROR(INDEX('Material routes'!$F$6:$F$1505,MATCH(V486,'Material routes'!$A$6:$A$1505,0)),"MISSING ID")</x:f>
        <x:v>Not applicable</x:v>
      </x:c>
      <x:c r="H486" s="4" t="str">
        <x:f>IFERROR(INDEX('Material routes'!$H$6:$H$1505,MATCH(V486,'Material routes'!$A$6:$A$1505,0)),"MISSING ID")</x:f>
        <x:v>Assay sample</x:v>
      </x:c>
      <x:c r="I486" s="4" t="str">
        <x:f>IFERROR(INDEX('Material routes'!$G$6:$G$1505,MATCH(V486,'Material routes'!$A$6:$A$1505,0)),"MISSING ID")</x:f>
        <x:v>Field supplies</x:v>
      </x:c>
      <x:c r="J486" s="4" t="str">
        <x:f>IFERROR(INDEX('Material routes'!$B$6:$B$1505,MATCH(U486,'Material routes'!$A$6:$A$1505,0)),"MISSING ID")</x:f>
        <x:v>design.lore.assay_packet</x:v>
      </x:c>
      <x:c r="K486" s="4" t="str">
        <x:f>IFERROR(INDEX('Crafting recipes'!$C$6:$C$1005,MATCH(J486,'Crafting recipes'!$A$6:$A$1005,0)),"MISSING ID")</x:f>
        <x:v>Finished-item crafting</x:v>
      </x:c>
      <x:c r="L486" s="4" t="str">
        <x:f>IFERROR(INDEX('Material routes'!$K$6:$K$1505,MATCH(U486,'Material routes'!$A$6:$A$1505,0)),"MISSING ID")</x:f>
        <x:v>Proposal</x:v>
      </x:c>
      <x:c r="M486" s="4" t="str">
        <x:f>IFERROR(INDEX('Material routes'!$M$6:$M$1505,MATCH(U486,'Material routes'!$A$6:$A$1505,0)),"MISSING ID")</x:f>
        <x:v>Partial proposal</x:v>
      </x:c>
      <x:c r="N486" s="4" t="str">
        <x:f>IF(IFERROR(INDEX('Material routes'!$I$6:$I$1005,MATCH(U486,'Material routes'!$A$6:$A$1005,0)),"MISSING ID")=0,"",IFERROR(INDEX('Material routes'!$I$6:$I$1005,MATCH(U486,'Material routes'!$A$6:$A$1005,0)),"MISSING ID"))</x:f>
      </x:c>
      <x:c r="O486" s="4" t="str">
        <x:f>IFERROR(INDEX('Material routes'!$J$6:$J$1505,MATCH(U486,'Material routes'!$A$6:$A$1505,0)),"MISSING ID")</x:f>
        <x:v>Unspecified</x:v>
      </x:c>
      <x:c r="P486" s="4" t="str">
        <x:f>IF(IFERROR(INDEX('Material routes'!$I$6:$I$1005,MATCH(V486,'Material routes'!$A$6:$A$1005,0)),"MISSING ID")=0,"",IFERROR(INDEX('Material routes'!$I$6:$I$1005,MATCH(V486,'Material routes'!$A$6:$A$1005,0)),"MISSING ID"))</x:f>
      </x:c>
      <x:c r="Q486" s="4" t="str">
        <x:f>IFERROR(INDEX('Material routes'!$J$6:$J$1505,MATCH(V486,'Material routes'!$A$6:$A$1505,0)),"MISSING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routes'!$D$6:$D$1505,MATCH(U486,'Material routes'!$A$6:$A$1505,0)),"MISSING ID")</x:f>
        <x:v>proposal.bio.husk_paper</x:v>
      </x:c>
      <x:c r="T486" s="4" t="str">
        <x:f>IFERROR(INDEX('Material routes'!$D$6:$D$1505,MATCH(V486,'Material routes'!$A$6:$A$1505,0)),"MISSING ID")</x:f>
        <x:v>proposal.lore.assay_packet</x:v>
      </x:c>
      <x:c r="U486" s="4" t="str">
        <x:v>design.lore.assay_packet.in.2</x:v>
      </x:c>
      <x:c r="V486" s="4" t="str">
        <x:v>design.lore.assay_packet.out</x:v>
      </x:c>
    </x:row>
    <x:row r="487" ht="115" customHeight="1">
      <x:c r="A487" s="4" t="str">
        <x:f>IFERROR(INDEX('Material routes'!$E$6:$E$1505,MATCH(U487,'Material routes'!$A$6:$A$1505,0)),"MISSING ID")</x:f>
        <x:v>Concentrated Phagia adhesive base</x:v>
      </x:c>
      <x:c r="B487" s="4" t="str">
        <x:f>IFERROR(INDEX('Material routes'!$F$6:$F$1505,MATCH(U487,'Material routes'!$A$6:$A$1505,0)),"MISSING ID")</x:f>
        <x:v>T1</x:v>
      </x:c>
      <x:c r="C487" s="4" t="str">
        <x:f>IFERROR(INDEX('Material routes'!$H$6:$H$1505,MATCH(U487,'Material routes'!$A$6:$A$1505,0)),"MISSING ID")</x:f>
        <x:v>Chemical material</x:v>
      </x:c>
      <x:c r="D487" s="4" t="str">
        <x:f>IFERROR(INDEX('Material routes'!$G$6:$G$1505,MATCH(U487,'Material routes'!$A$6:$A$1505,0)),"MISSING ID")</x:f>
        <x:v>Processing agents</x:v>
      </x:c>
      <x:c r="E487" s="4" t="str">
        <x:f>IFERROR(INDEX('Material routes'!$C$6:$C$1505,MATCH(U487,'Material routes'!$A$6:$A$1505,0)),"MISSING ID")</x:f>
        <x:v>Ingredient candidate</x:v>
      </x:c>
      <x:c r="F487" s="4" t="str">
        <x:f>IFERROR(INDEX('Material routes'!$E$6:$E$1505,MATCH(V487,'Material routes'!$A$6:$A$1505,0)),"MISSING ID")</x:f>
        <x:v>Filled shell-binding compound</x:v>
      </x:c>
      <x:c r="G487" s="4" t="str">
        <x:f>IFERROR(INDEX('Material routes'!$F$6:$F$1505,MATCH(V487,'Material routes'!$A$6:$A$1505,0)),"MISSING ID")</x:f>
        <x:v>T2</x:v>
      </x:c>
      <x:c r="H487" s="4" t="str">
        <x:f>IFERROR(INDEX('Material routes'!$H$6:$H$1505,MATCH(V487,'Material routes'!$A$6:$A$1505,0)),"MISSING ID")</x:f>
        <x:v>Chemical material</x:v>
      </x:c>
      <x:c r="I487" s="4" t="str">
        <x:f>IFERROR(INDEX('Material routes'!$G$6:$G$1505,MATCH(V487,'Material routes'!$A$6:$A$1505,0)),"MISSING ID")</x:f>
        <x:v>Processing agents</x:v>
      </x:c>
      <x:c r="J487" s="4" t="str">
        <x:f>IFERROR(INDEX('Material routes'!$B$6:$B$1505,MATCH(U487,'Material routes'!$A$6:$A$1505,0)),"MISSING ID")</x:f>
        <x:v>design.lore.phagia_filled_binder</x:v>
      </x:c>
      <x:c r="K487" s="4" t="str">
        <x:f>IFERROR(INDEX('Crafting recipes'!$C$6:$C$1005,MATCH(J487,'Crafting recipes'!$A$6:$A$1005,0)),"MISSING ID")</x:f>
        <x:v>Material refinement</x:v>
      </x:c>
      <x:c r="L487" s="4" t="str">
        <x:f>IFERROR(INDEX('Material routes'!$K$6:$K$1505,MATCH(U487,'Material routes'!$A$6:$A$1505,0)),"MISSING ID")</x:f>
        <x:v>Proposal</x:v>
      </x:c>
      <x:c r="M487" s="4" t="str">
        <x:f>IFERROR(INDEX('Material routes'!$M$6:$M$1505,MATCH(U487,'Material routes'!$A$6:$A$1505,0)),"MISSING ID")</x:f>
        <x:v>Partial proposal</x:v>
      </x:c>
      <x:c r="N487" s="4" t="str">
        <x:f>IF(IFERROR(INDEX('Material routes'!$I$6:$I$1005,MATCH(U487,'Material routes'!$A$6:$A$1005,0)),"MISSING ID")=0,"",IFERROR(INDEX('Material routes'!$I$6:$I$1005,MATCH(U487,'Material routes'!$A$6:$A$1005,0)),"MISSING ID"))</x:f>
      </x:c>
      <x:c r="O487" s="4" t="str">
        <x:f>IFERROR(INDEX('Material routes'!$J$6:$J$1505,MATCH(U487,'Material routes'!$A$6:$A$1505,0)),"MISSING ID")</x:f>
        <x:v>Unspecified</x:v>
      </x:c>
      <x:c r="P487" s="4" t="str">
        <x:f>IF(IFERROR(INDEX('Material routes'!$I$6:$I$1005,MATCH(V487,'Material routes'!$A$6:$A$1005,0)),"MISSING ID")=0,"",IFERROR(INDEX('Material routes'!$I$6:$I$1005,MATCH(V487,'Material routes'!$A$6:$A$1005,0)),"MISSING ID"))</x:f>
      </x:c>
      <x:c r="Q487" s="4" t="str">
        <x:f>IFERROR(INDEX('Material routes'!$J$6:$J$1505,MATCH(V487,'Material routes'!$A$6:$A$1505,0)),"MISSING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routes'!$D$6:$D$1505,MATCH(U487,'Material routes'!$A$6:$A$1505,0)),"MISSING ID")</x:f>
        <x:v>proposal.lore.phagia_adhesive</x:v>
      </x:c>
      <x:c r="T487" s="4" t="str">
        <x:f>IFERROR(INDEX('Material routes'!$D$6:$D$1505,MATCH(V487,'Material routes'!$A$6:$A$1505,0)),"MISSING ID")</x:f>
        <x:v>proposal.branch.filled_binder</x:v>
      </x:c>
      <x:c r="U487" s="4" t="str">
        <x:v>design.lore.phagia_filled_binder.in.1</x:v>
      </x:c>
      <x:c r="V487" s="4" t="str">
        <x:v>design.lore.phagia_filled_binder.out</x:v>
      </x:c>
    </x:row>
    <x:row r="488" ht="115" customHeight="1">
      <x:c r="A488" s="4" t="str">
        <x:f>IFERROR(INDEX('Material routes'!$E$6:$E$1505,MATCH(U488,'Material routes'!$A$6:$A$1505,0)),"MISSING ID")</x:f>
        <x:v>Graded mineral filler</x:v>
      </x:c>
      <x:c r="B488" s="4" t="str">
        <x:f>IFERROR(INDEX('Material routes'!$F$6:$F$1505,MATCH(U488,'Material routes'!$A$6:$A$1505,0)),"MISSING ID")</x:f>
        <x:v>T1</x:v>
      </x:c>
      <x:c r="C488" s="4" t="str">
        <x:f>IFERROR(INDEX('Material routes'!$H$6:$H$1505,MATCH(U488,'Material routes'!$A$6:$A$1505,0)),"MISSING ID")</x:f>
        <x:v>Processed material</x:v>
      </x:c>
      <x:c r="D488" s="4" t="str">
        <x:f>IFERROR(INDEX('Material routes'!$G$6:$G$1505,MATCH(U488,'Material routes'!$A$6:$A$1505,0)),"MISSING ID")</x:f>
        <x:v>Manufactured stock</x:v>
      </x:c>
      <x:c r="E488" s="4" t="str">
        <x:f>IFERROR(INDEX('Material routes'!$C$6:$C$1505,MATCH(U488,'Material routes'!$A$6:$A$1505,0)),"MISSING ID")</x:f>
        <x:v>Ingredient candidate</x:v>
      </x:c>
      <x:c r="F488" s="4" t="str">
        <x:f>IFERROR(INDEX('Material routes'!$E$6:$E$1505,MATCH(V488,'Material routes'!$A$6:$A$1505,0)),"MISSING ID")</x:f>
        <x:v>Filled shell-binding compound</x:v>
      </x:c>
      <x:c r="G488" s="4" t="str">
        <x:f>IFERROR(INDEX('Material routes'!$F$6:$F$1505,MATCH(V488,'Material routes'!$A$6:$A$1505,0)),"MISSING ID")</x:f>
        <x:v>T2</x:v>
      </x:c>
      <x:c r="H488" s="4" t="str">
        <x:f>IFERROR(INDEX('Material routes'!$H$6:$H$1505,MATCH(V488,'Material routes'!$A$6:$A$1505,0)),"MISSING ID")</x:f>
        <x:v>Chemical material</x:v>
      </x:c>
      <x:c r="I488" s="4" t="str">
        <x:f>IFERROR(INDEX('Material routes'!$G$6:$G$1505,MATCH(V488,'Material routes'!$A$6:$A$1505,0)),"MISSING ID")</x:f>
        <x:v>Processing agents</x:v>
      </x:c>
      <x:c r="J488" s="4" t="str">
        <x:f>IFERROR(INDEX('Material routes'!$B$6:$B$1505,MATCH(U488,'Material routes'!$A$6:$A$1505,0)),"MISSING ID")</x:f>
        <x:v>design.lore.phagia_filled_binder</x:v>
      </x:c>
      <x:c r="K488" s="4" t="str">
        <x:f>IFERROR(INDEX('Crafting recipes'!$C$6:$C$1005,MATCH(J488,'Crafting recipes'!$A$6:$A$1005,0)),"MISSING ID")</x:f>
        <x:v>Material refinement</x:v>
      </x:c>
      <x:c r="L488" s="4" t="str">
        <x:f>IFERROR(INDEX('Material routes'!$K$6:$K$1505,MATCH(U488,'Material routes'!$A$6:$A$1505,0)),"MISSING ID")</x:f>
        <x:v>Proposal</x:v>
      </x:c>
      <x:c r="M488" s="4" t="str">
        <x:f>IFERROR(INDEX('Material routes'!$M$6:$M$1505,MATCH(U488,'Material routes'!$A$6:$A$1505,0)),"MISSING ID")</x:f>
        <x:v>Partial proposal</x:v>
      </x:c>
      <x:c r="N488" s="4" t="str">
        <x:f>IF(IFERROR(INDEX('Material routes'!$I$6:$I$1005,MATCH(U488,'Material routes'!$A$6:$A$1005,0)),"MISSING ID")=0,"",IFERROR(INDEX('Material routes'!$I$6:$I$1005,MATCH(U488,'Material routes'!$A$6:$A$1005,0)),"MISSING ID"))</x:f>
      </x:c>
      <x:c r="O488" s="4" t="str">
        <x:f>IFERROR(INDEX('Material routes'!$J$6:$J$1505,MATCH(U488,'Material routes'!$A$6:$A$1505,0)),"MISSING ID")</x:f>
        <x:v>Unspecified</x:v>
      </x:c>
      <x:c r="P488" s="4" t="str">
        <x:f>IF(IFERROR(INDEX('Material routes'!$I$6:$I$1005,MATCH(V488,'Material routes'!$A$6:$A$1005,0)),"MISSING ID")=0,"",IFERROR(INDEX('Material routes'!$I$6:$I$1005,MATCH(V488,'Material routes'!$A$6:$A$1005,0)),"MISSING ID"))</x:f>
      </x:c>
      <x:c r="Q488" s="4" t="str">
        <x:f>IFERROR(INDEX('Material routes'!$J$6:$J$1505,MATCH(V488,'Material routes'!$A$6:$A$1505,0)),"MISSING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routes'!$D$6:$D$1505,MATCH(U488,'Material routes'!$A$6:$A$1505,0)),"MISSING ID")</x:f>
        <x:v>proposal.t1.mineral_filler</x:v>
      </x:c>
      <x:c r="T488" s="4" t="str">
        <x:f>IFERROR(INDEX('Material routes'!$D$6:$D$1505,MATCH(V488,'Material routes'!$A$6:$A$1505,0)),"MISSING ID")</x:f>
        <x:v>proposal.branch.filled_binder</x:v>
      </x:c>
      <x:c r="U488" s="4" t="str">
        <x:v>design.lore.phagia_filled_binder.in.2</x:v>
      </x:c>
      <x:c r="V488" s="4" t="str">
        <x:v>design.lore.phagia_filled_binder.out</x:v>
      </x:c>
    </x:row>
    <x:row r="489" ht="115" customHeight="1">
      <x:c r="A489" s="4" t="str">
        <x:f>IFERROR(INDEX('Material routes'!$E$6:$E$1505,MATCH(U489,'Material routes'!$A$6:$A$1505,0)),"MISSING ID")</x:f>
        <x:v>Prepared sulfur process charge</x:v>
      </x:c>
      <x:c r="B489" s="4" t="str">
        <x:f>IFERROR(INDEX('Material routes'!$F$6:$F$1505,MATCH(U489,'Material routes'!$A$6:$A$1505,0)),"MISSING ID")</x:f>
        <x:v>T1</x:v>
      </x:c>
      <x:c r="C489" s="4" t="str">
        <x:f>IFERROR(INDEX('Material routes'!$H$6:$H$1505,MATCH(U489,'Material routes'!$A$6:$A$1505,0)),"MISSING ID")</x:f>
        <x:v>Chemical material</x:v>
      </x:c>
      <x:c r="D489" s="4" t="str">
        <x:f>IFERROR(INDEX('Material routes'!$G$6:$G$1505,MATCH(U489,'Material routes'!$A$6:$A$1505,0)),"MISSING ID")</x:f>
        <x:v>Processing agents</x:v>
      </x:c>
      <x:c r="E489" s="4" t="str">
        <x:f>IFERROR(INDEX('Material routes'!$C$6:$C$1505,MATCH(U489,'Material routes'!$A$6:$A$1505,0)),"MISSING ID")</x:f>
        <x:v>Ingredient candidate</x:v>
      </x:c>
      <x:c r="F489" s="4" t="str">
        <x:f>IFERROR(INDEX('Material routes'!$E$6:$E$1505,MATCH(V489,'Material routes'!$A$6:$A$1505,0)),"MISSING ID")</x:f>
        <x:v>Advanced rust-removal compound</x:v>
      </x:c>
      <x:c r="G489" s="4" t="str">
        <x:f>IFERROR(INDEX('Material routes'!$F$6:$F$1505,MATCH(V489,'Material routes'!$A$6:$A$1505,0)),"MISSING ID")</x:f>
        <x:v>T2</x:v>
      </x:c>
      <x:c r="H489" s="4" t="str">
        <x:f>IFERROR(INDEX('Material routes'!$H$6:$H$1505,MATCH(V489,'Material routes'!$A$6:$A$1505,0)),"MISSING ID")</x:f>
        <x:v>Chemical material</x:v>
      </x:c>
      <x:c r="I489" s="4" t="str">
        <x:f>IFERROR(INDEX('Material routes'!$G$6:$G$1505,MATCH(V489,'Material routes'!$A$6:$A$1505,0)),"MISSING ID")</x:f>
        <x:v>Processing agents</x:v>
      </x:c>
      <x:c r="J489" s="4" t="str">
        <x:f>IFERROR(INDEX('Material routes'!$B$6:$B$1505,MATCH(U489,'Material routes'!$A$6:$A$1505,0)),"MISSING ID")</x:f>
        <x:v>design.lore.mineral_surface_treatment</x:v>
      </x:c>
      <x:c r="K489" s="4" t="str">
        <x:f>IFERROR(INDEX('Crafting recipes'!$C$6:$C$1005,MATCH(J489,'Crafting recipes'!$A$6:$A$1005,0)),"MISSING ID")</x:f>
        <x:v>Material refinement</x:v>
      </x:c>
      <x:c r="L489" s="4" t="str">
        <x:f>IFERROR(INDEX('Material routes'!$K$6:$K$1505,MATCH(U489,'Material routes'!$A$6:$A$1505,0)),"MISSING ID")</x:f>
        <x:v>Proposal</x:v>
      </x:c>
      <x:c r="M489" s="4" t="str">
        <x:f>IFERROR(INDEX('Material routes'!$M$6:$M$1505,MATCH(U489,'Material routes'!$A$6:$A$1505,0)),"MISSING ID")</x:f>
        <x:v>Partial proposal</x:v>
      </x:c>
      <x:c r="N489" s="4" t="str">
        <x:f>IF(IFERROR(INDEX('Material routes'!$I$6:$I$1005,MATCH(U489,'Material routes'!$A$6:$A$1005,0)),"MISSING ID")=0,"",IFERROR(INDEX('Material routes'!$I$6:$I$1005,MATCH(U489,'Material routes'!$A$6:$A$1005,0)),"MISSING ID"))</x:f>
      </x:c>
      <x:c r="O489" s="4" t="str">
        <x:f>IFERROR(INDEX('Material routes'!$J$6:$J$1505,MATCH(U489,'Material routes'!$A$6:$A$1505,0)),"MISSING ID")</x:f>
        <x:v>Unspecified</x:v>
      </x:c>
      <x:c r="P489" s="4" t="str">
        <x:f>IF(IFERROR(INDEX('Material routes'!$I$6:$I$1005,MATCH(V489,'Material routes'!$A$6:$A$1005,0)),"MISSING ID")=0,"",IFERROR(INDEX('Material routes'!$I$6:$I$1005,MATCH(V489,'Material routes'!$A$6:$A$1005,0)),"MISSING ID"))</x:f>
      </x:c>
      <x:c r="Q489" s="4" t="str">
        <x:f>IFERROR(INDEX('Material routes'!$J$6:$J$1505,MATCH(V489,'Material routes'!$A$6:$A$1505,0)),"MISSING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routes'!$D$6:$D$1505,MATCH(U489,'Material routes'!$A$6:$A$1505,0)),"MISSING ID")</x:f>
        <x:v>proposal.lore.sulfur_charge</x:v>
      </x:c>
      <x:c r="T489" s="4" t="str">
        <x:f>IFERROR(INDEX('Material routes'!$D$6:$D$1505,MATCH(V489,'Material routes'!$A$6:$A$1505,0)),"MISSING ID")</x:f>
        <x:v>author.corrosion.advanced_remover</x:v>
      </x:c>
      <x:c r="U489" s="4" t="str">
        <x:v>design.lore.mineral_surface_treatment.in.1</x:v>
      </x:c>
      <x:c r="V489" s="4" t="str">
        <x:v>design.lore.mineral_surface_treatment.out</x:v>
      </x:c>
    </x:row>
    <x:row r="490" ht="115" customHeight="1">
      <x:c r="A490" s="4" t="str">
        <x:f>IFERROR(INDEX('Material routes'!$E$6:$E$1505,MATCH(U490,'Material routes'!$A$6:$A$1505,0)),"MISSING ID")</x:f>
        <x:v>Selected faunal carrier fraction</x:v>
      </x:c>
      <x:c r="B490" s="4" t="str">
        <x:f>IFERROR(INDEX('Material routes'!$F$6:$F$1505,MATCH(U490,'Material routes'!$A$6:$A$1505,0)),"MISSING ID")</x:f>
        <x:v>T1</x:v>
      </x:c>
      <x:c r="C490" s="4" t="str">
        <x:f>IFERROR(INDEX('Material routes'!$H$6:$H$1505,MATCH(U490,'Material routes'!$A$6:$A$1505,0)),"MISSING ID")</x:f>
        <x:v>Chemical material</x:v>
      </x:c>
      <x:c r="D490" s="4" t="str">
        <x:f>IFERROR(INDEX('Material routes'!$G$6:$G$1505,MATCH(U490,'Material routes'!$A$6:$A$1505,0)),"MISSING ID")</x:f>
        <x:v>Processing agents</x:v>
      </x:c>
      <x:c r="E490" s="4" t="str">
        <x:f>IFERROR(INDEX('Material routes'!$C$6:$C$1505,MATCH(U490,'Material routes'!$A$6:$A$1505,0)),"MISSING ID")</x:f>
        <x:v>Ingredient candidate</x:v>
      </x:c>
      <x:c r="F490" s="4" t="str">
        <x:f>IFERROR(INDEX('Material routes'!$E$6:$E$1505,MATCH(V490,'Material routes'!$A$6:$A$1505,0)),"MISSING ID")</x:f>
        <x:v>Advanced rust-removal compound</x:v>
      </x:c>
      <x:c r="G490" s="4" t="str">
        <x:f>IFERROR(INDEX('Material routes'!$F$6:$F$1505,MATCH(V490,'Material routes'!$A$6:$A$1505,0)),"MISSING ID")</x:f>
        <x:v>T2</x:v>
      </x:c>
      <x:c r="H490" s="4" t="str">
        <x:f>IFERROR(INDEX('Material routes'!$H$6:$H$1505,MATCH(V490,'Material routes'!$A$6:$A$1505,0)),"MISSING ID")</x:f>
        <x:v>Chemical material</x:v>
      </x:c>
      <x:c r="I490" s="4" t="str">
        <x:f>IFERROR(INDEX('Material routes'!$G$6:$G$1505,MATCH(V490,'Material routes'!$A$6:$A$1505,0)),"MISSING ID")</x:f>
        <x:v>Processing agents</x:v>
      </x:c>
      <x:c r="J490" s="4" t="str">
        <x:f>IFERROR(INDEX('Material routes'!$B$6:$B$1505,MATCH(U490,'Material routes'!$A$6:$A$1505,0)),"MISSING ID")</x:f>
        <x:v>design.lore.mineral_surface_treatment</x:v>
      </x:c>
      <x:c r="K490" s="4" t="str">
        <x:f>IFERROR(INDEX('Crafting recipes'!$C$6:$C$1005,MATCH(J490,'Crafting recipes'!$A$6:$A$1005,0)),"MISSING ID")</x:f>
        <x:v>Material refinement</x:v>
      </x:c>
      <x:c r="L490" s="4" t="str">
        <x:f>IFERROR(INDEX('Material routes'!$K$6:$K$1505,MATCH(U490,'Material routes'!$A$6:$A$1505,0)),"MISSING ID")</x:f>
        <x:v>Proposal</x:v>
      </x:c>
      <x:c r="M490" s="4" t="str">
        <x:f>IFERROR(INDEX('Material routes'!$M$6:$M$1505,MATCH(U490,'Material routes'!$A$6:$A$1505,0)),"MISSING ID")</x:f>
        <x:v>Partial proposal</x:v>
      </x:c>
      <x:c r="N490" s="4" t="str">
        <x:f>IF(IFERROR(INDEX('Material routes'!$I$6:$I$1005,MATCH(U490,'Material routes'!$A$6:$A$1005,0)),"MISSING ID")=0,"",IFERROR(INDEX('Material routes'!$I$6:$I$1005,MATCH(U490,'Material routes'!$A$6:$A$1005,0)),"MISSING ID"))</x:f>
      </x:c>
      <x:c r="O490" s="4" t="str">
        <x:f>IFERROR(INDEX('Material routes'!$J$6:$J$1505,MATCH(U490,'Material routes'!$A$6:$A$1505,0)),"MISSING ID")</x:f>
        <x:v>Unspecified</x:v>
      </x:c>
      <x:c r="P490" s="4" t="str">
        <x:f>IF(IFERROR(INDEX('Material routes'!$I$6:$I$1005,MATCH(V490,'Material routes'!$A$6:$A$1005,0)),"MISSING ID")=0,"",IFERROR(INDEX('Material routes'!$I$6:$I$1005,MATCH(V490,'Material routes'!$A$6:$A$1005,0)),"MISSING ID"))</x:f>
      </x:c>
      <x:c r="Q490" s="4" t="str">
        <x:f>IFERROR(INDEX('Material routes'!$J$6:$J$1505,MATCH(V490,'Material routes'!$A$6:$A$1505,0)),"MISSING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routes'!$D$6:$D$1505,MATCH(U490,'Material routes'!$A$6:$A$1505,0)),"MISSING ID")</x:f>
        <x:v>proposal.t1.faunal_carrier</x:v>
      </x:c>
      <x:c r="T490" s="4" t="str">
        <x:f>IFERROR(INDEX('Material routes'!$D$6:$D$1505,MATCH(V490,'Material routes'!$A$6:$A$1505,0)),"MISSING ID")</x:f>
        <x:v>author.corrosion.advanced_remover</x:v>
      </x:c>
      <x:c r="U490" s="4" t="str">
        <x:v>design.lore.mineral_surface_treatment.in.2</x:v>
      </x:c>
      <x:c r="V490" s="4" t="str">
        <x:v>design.lore.mineral_surface_treatment.out</x:v>
      </x:c>
    </x:row>
    <x:row r="491" ht="115" customHeight="1">
      <x:c r="A491" s="4" t="str">
        <x:f>IFERROR(INDEX('Material routes'!$E$6:$E$1505,MATCH(U491,'Material routes'!$A$6:$A$1505,0)),"MISSING ID")</x:f>
        <x:v>Concentrated chitin binder residue</x:v>
      </x:c>
      <x:c r="B491" s="4" t="str">
        <x:f>IFERROR(INDEX('Material routes'!$F$6:$F$1505,MATCH(U491,'Material routes'!$A$6:$A$1505,0)),"MISSING ID")</x:f>
        <x:v>T2</x:v>
      </x:c>
      <x:c r="C491" s="4" t="str">
        <x:f>IFERROR(INDEX('Material routes'!$H$6:$H$1505,MATCH(U491,'Material routes'!$A$6:$A$1505,0)),"MISSING ID")</x:f>
        <x:v>Chemical material</x:v>
      </x:c>
      <x:c r="D491" s="4" t="str">
        <x:f>IFERROR(INDEX('Material routes'!$G$6:$G$1505,MATCH(U491,'Material routes'!$A$6:$A$1505,0)),"MISSING ID")</x:f>
        <x:v>Processing agents</x:v>
      </x:c>
      <x:c r="E491" s="4" t="str">
        <x:f>IFERROR(INDEX('Material routes'!$C$6:$C$1505,MATCH(U491,'Material routes'!$A$6:$A$1505,0)),"MISSING ID")</x:f>
        <x:v>Ingredient candidate</x:v>
      </x:c>
      <x:c r="F491" s="4" t="str">
        <x:f>IFERROR(INDEX('Material routes'!$E$6:$E$1505,MATCH(V491,'Material routes'!$A$6:$A$1505,0)),"MISSING ID")</x:f>
        <x:v>Prepared electrical insulation stock</x:v>
      </x:c>
      <x:c r="G491" s="4" t="str">
        <x:f>IFERROR(INDEX('Material routes'!$F$6:$F$1505,MATCH(V491,'Material routes'!$A$6:$A$1505,0)),"MISSING ID")</x:f>
        <x:v>T3</x:v>
      </x:c>
      <x:c r="H491" s="4" t="str">
        <x:f>IFERROR(INDEX('Material routes'!$H$6:$H$1505,MATCH(V491,'Material routes'!$A$6:$A$1505,0)),"MISSING ID")</x:f>
        <x:v>Processed material</x:v>
      </x:c>
      <x:c r="I491" s="4" t="str">
        <x:f>IFERROR(INDEX('Material routes'!$G$6:$G$1505,MATCH(V491,'Material routes'!$A$6:$A$1505,0)),"MISSING ID")</x:f>
        <x:v>Manufactured stock</x:v>
      </x:c>
      <x:c r="J491" s="4" t="str">
        <x:f>IFERROR(INDEX('Material routes'!$B$6:$B$1505,MATCH(U491,'Material routes'!$A$6:$A$1505,0)),"MISSING ID")</x:f>
        <x:v>design.lore.residue_insulation_stock</x:v>
      </x:c>
      <x:c r="K491" s="4" t="str">
        <x:f>IFERROR(INDEX('Crafting recipes'!$C$6:$C$1005,MATCH(J491,'Crafting recipes'!$A$6:$A$1005,0)),"MISSING ID")</x:f>
        <x:v>Material refinement</x:v>
      </x:c>
      <x:c r="L491" s="4" t="str">
        <x:f>IFERROR(INDEX('Material routes'!$K$6:$K$1505,MATCH(U491,'Material routes'!$A$6:$A$1505,0)),"MISSING ID")</x:f>
        <x:v>Proposal</x:v>
      </x:c>
      <x:c r="M491" s="4" t="str">
        <x:f>IFERROR(INDEX('Material routes'!$M$6:$M$1505,MATCH(U491,'Material routes'!$A$6:$A$1505,0)),"MISSING ID")</x:f>
        <x:v>Partial proposal</x:v>
      </x:c>
      <x:c r="N491" s="4" t="str">
        <x:f>IF(IFERROR(INDEX('Material routes'!$I$6:$I$1005,MATCH(U491,'Material routes'!$A$6:$A$1005,0)),"MISSING ID")=0,"",IFERROR(INDEX('Material routes'!$I$6:$I$1005,MATCH(U491,'Material routes'!$A$6:$A$1005,0)),"MISSING ID"))</x:f>
      </x:c>
      <x:c r="O491" s="4" t="str">
        <x:f>IFERROR(INDEX('Material routes'!$J$6:$J$1505,MATCH(U491,'Material routes'!$A$6:$A$1505,0)),"MISSING ID")</x:f>
        <x:v>Unspecified</x:v>
      </x:c>
      <x:c r="P491" s="4" t="str">
        <x:f>IF(IFERROR(INDEX('Material routes'!$I$6:$I$1005,MATCH(V491,'Material routes'!$A$6:$A$1005,0)),"MISSING ID")=0,"",IFERROR(INDEX('Material routes'!$I$6:$I$1005,MATCH(V491,'Material routes'!$A$6:$A$1005,0)),"MISSING ID"))</x:f>
      </x:c>
      <x:c r="Q491" s="4" t="str">
        <x:f>IFERROR(INDEX('Material routes'!$J$6:$J$1505,MATCH(V491,'Material routes'!$A$6:$A$1505,0)),"MISSING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routes'!$D$6:$D$1505,MATCH(U491,'Material routes'!$A$6:$A$1505,0)),"MISSING ID")</x:f>
        <x:v>proposal.lore.chitin_binder_residue</x:v>
      </x:c>
      <x:c r="T491" s="4" t="str">
        <x:f>IFERROR(INDEX('Material routes'!$D$6:$D$1505,MATCH(V491,'Material routes'!$A$6:$A$1505,0)),"MISSING ID")</x:f>
        <x:v>author.electrical.insulation_stock</x:v>
      </x:c>
      <x:c r="U491" s="4" t="str">
        <x:v>design.lore.residue_insulation_stock.in.1</x:v>
      </x:c>
      <x:c r="V491" s="4" t="str">
        <x:v>design.lore.residue_insulation_stock.out</x:v>
      </x:c>
    </x:row>
    <x:row r="492" ht="115" customHeight="1">
      <x:c r="A492" s="4" t="str">
        <x:f>IFERROR(INDEX('Material routes'!$E$6:$E$1505,MATCH(U492,'Material routes'!$A$6:$A$1505,0)),"MISSING ID")</x:f>
        <x:v>Mica composite sheet</x:v>
      </x:c>
      <x:c r="B492" s="4" t="str">
        <x:f>IFERROR(INDEX('Material routes'!$F$6:$F$1505,MATCH(U492,'Material routes'!$A$6:$A$1505,0)),"MISSING ID")</x:f>
        <x:v>T2</x:v>
      </x:c>
      <x:c r="C492" s="4" t="str">
        <x:f>IFERROR(INDEX('Material routes'!$H$6:$H$1505,MATCH(U492,'Material routes'!$A$6:$A$1505,0)),"MISSING ID")</x:f>
        <x:v>Processed material</x:v>
      </x:c>
      <x:c r="D492" s="4" t="str">
        <x:f>IFERROR(INDEX('Material routes'!$G$6:$G$1505,MATCH(U492,'Material routes'!$A$6:$A$1505,0)),"MISSING ID")</x:f>
        <x:v>Manufactured stock</x:v>
      </x:c>
      <x:c r="E492" s="4" t="str">
        <x:f>IFERROR(INDEX('Material routes'!$C$6:$C$1505,MATCH(U492,'Material routes'!$A$6:$A$1505,0)),"MISSING ID")</x:f>
        <x:v>Ingredient candidate</x:v>
      </x:c>
      <x:c r="F492" s="4" t="str">
        <x:f>IFERROR(INDEX('Material routes'!$E$6:$E$1505,MATCH(V492,'Material routes'!$A$6:$A$1505,0)),"MISSING ID")</x:f>
        <x:v>Prepared electrical insulation stock</x:v>
      </x:c>
      <x:c r="G492" s="4" t="str">
        <x:f>IFERROR(INDEX('Material routes'!$F$6:$F$1505,MATCH(V492,'Material routes'!$A$6:$A$1505,0)),"MISSING ID")</x:f>
        <x:v>T3</x:v>
      </x:c>
      <x:c r="H492" s="4" t="str">
        <x:f>IFERROR(INDEX('Material routes'!$H$6:$H$1505,MATCH(V492,'Material routes'!$A$6:$A$1505,0)),"MISSING ID")</x:f>
        <x:v>Processed material</x:v>
      </x:c>
      <x:c r="I492" s="4" t="str">
        <x:f>IFERROR(INDEX('Material routes'!$G$6:$G$1505,MATCH(V492,'Material routes'!$A$6:$A$1505,0)),"MISSING ID")</x:f>
        <x:v>Manufactured stock</x:v>
      </x:c>
      <x:c r="J492" s="4" t="str">
        <x:f>IFERROR(INDEX('Material routes'!$B$6:$B$1505,MATCH(U492,'Material routes'!$A$6:$A$1505,0)),"MISSING ID")</x:f>
        <x:v>design.lore.residue_insulation_stock</x:v>
      </x:c>
      <x:c r="K492" s="4" t="str">
        <x:f>IFERROR(INDEX('Crafting recipes'!$C$6:$C$1005,MATCH(J492,'Crafting recipes'!$A$6:$A$1005,0)),"MISSING ID")</x:f>
        <x:v>Material refinement</x:v>
      </x:c>
      <x:c r="L492" s="4" t="str">
        <x:f>IFERROR(INDEX('Material routes'!$K$6:$K$1505,MATCH(U492,'Material routes'!$A$6:$A$1505,0)),"MISSING ID")</x:f>
        <x:v>Proposal</x:v>
      </x:c>
      <x:c r="M492" s="4" t="str">
        <x:f>IFERROR(INDEX('Material routes'!$M$6:$M$1505,MATCH(U492,'Material routes'!$A$6:$A$1505,0)),"MISSING ID")</x:f>
        <x:v>Partial proposal</x:v>
      </x:c>
      <x:c r="N492" s="4" t="str">
        <x:f>IF(IFERROR(INDEX('Material routes'!$I$6:$I$1005,MATCH(U492,'Material routes'!$A$6:$A$1005,0)),"MISSING ID")=0,"",IFERROR(INDEX('Material routes'!$I$6:$I$1005,MATCH(U492,'Material routes'!$A$6:$A$1005,0)),"MISSING ID"))</x:f>
      </x:c>
      <x:c r="O492" s="4" t="str">
        <x:f>IFERROR(INDEX('Material routes'!$J$6:$J$1505,MATCH(U492,'Material routes'!$A$6:$A$1505,0)),"MISSING ID")</x:f>
        <x:v>Unspecified</x:v>
      </x:c>
      <x:c r="P492" s="4" t="str">
        <x:f>IF(IFERROR(INDEX('Material routes'!$I$6:$I$1005,MATCH(V492,'Material routes'!$A$6:$A$1005,0)),"MISSING ID")=0,"",IFERROR(INDEX('Material routes'!$I$6:$I$1005,MATCH(V492,'Material routes'!$A$6:$A$1005,0)),"MISSING ID"))</x:f>
      </x:c>
      <x:c r="Q492" s="4" t="str">
        <x:f>IFERROR(INDEX('Material routes'!$J$6:$J$1505,MATCH(V492,'Material routes'!$A$6:$A$1505,0)),"MISSING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routes'!$D$6:$D$1505,MATCH(U492,'Material routes'!$A$6:$A$1505,0)),"MISSING ID")</x:f>
        <x:v>proposal.branch.mica_sheet</x:v>
      </x:c>
      <x:c r="T492" s="4" t="str">
        <x:f>IFERROR(INDEX('Material routes'!$D$6:$D$1505,MATCH(V492,'Material routes'!$A$6:$A$1505,0)),"MISSING ID")</x:f>
        <x:v>author.electrical.insulation_stock</x:v>
      </x:c>
      <x:c r="U492" s="4" t="str">
        <x:v>design.lore.residue_insulation_stock.in.2</x:v>
      </x:c>
      <x:c r="V492" s="4" t="str">
        <x:v>design.lore.residue_insulation_stock.out</x:v>
      </x:c>
    </x:row>
    <x:row r="493" ht="115" customHeight="1">
      <x:c r="A493" s="4" t="str">
        <x:f>IFERROR(INDEX('Material routes'!$E$6:$E$1505,MATCH(U493,'Material routes'!$A$6:$A$1505,0)),"MISSING ID")</x:f>
        <x:v>Insulating ceramic blanks</x:v>
      </x:c>
      <x:c r="B493" s="4" t="str">
        <x:f>IFERROR(INDEX('Material routes'!$F$6:$F$1505,MATCH(U493,'Material routes'!$A$6:$A$1505,0)),"MISSING ID")</x:f>
        <x:v>T2</x:v>
      </x:c>
      <x:c r="C493" s="4" t="str">
        <x:f>IFERROR(INDEX('Material routes'!$H$6:$H$1505,MATCH(U493,'Material routes'!$A$6:$A$1505,0)),"MISSING ID")</x:f>
        <x:v>Processed material</x:v>
      </x:c>
      <x:c r="D493" s="4" t="str">
        <x:f>IFERROR(INDEX('Material routes'!$G$6:$G$1505,MATCH(U493,'Material routes'!$A$6:$A$1505,0)),"MISSING ID")</x:f>
        <x:v>Manufactured stock</x:v>
      </x:c>
      <x:c r="E493" s="4" t="str">
        <x:f>IFERROR(INDEX('Material routes'!$C$6:$C$1505,MATCH(U493,'Material routes'!$A$6:$A$1505,0)),"MISSING ID")</x:f>
        <x:v>Ingredient candidate</x:v>
      </x:c>
      <x:c r="F493" s="4" t="str">
        <x:f>IFERROR(INDEX('Material routes'!$E$6:$E$1505,MATCH(V493,'Material routes'!$A$6:$A$1505,0)),"MISSING ID")</x:f>
        <x:v>Prepared electrical insulation stock</x:v>
      </x:c>
      <x:c r="G493" s="4" t="str">
        <x:f>IFERROR(INDEX('Material routes'!$F$6:$F$1505,MATCH(V493,'Material routes'!$A$6:$A$1505,0)),"MISSING ID")</x:f>
        <x:v>T3</x:v>
      </x:c>
      <x:c r="H493" s="4" t="str">
        <x:f>IFERROR(INDEX('Material routes'!$H$6:$H$1505,MATCH(V493,'Material routes'!$A$6:$A$1505,0)),"MISSING ID")</x:f>
        <x:v>Processed material</x:v>
      </x:c>
      <x:c r="I493" s="4" t="str">
        <x:f>IFERROR(INDEX('Material routes'!$G$6:$G$1505,MATCH(V493,'Material routes'!$A$6:$A$1505,0)),"MISSING ID")</x:f>
        <x:v>Manufactured stock</x:v>
      </x:c>
      <x:c r="J493" s="4" t="str">
        <x:f>IFERROR(INDEX('Material routes'!$B$6:$B$1505,MATCH(U493,'Material routes'!$A$6:$A$1505,0)),"MISSING ID")</x:f>
        <x:v>design.lore.residue_insulation_stock</x:v>
      </x:c>
      <x:c r="K493" s="4" t="str">
        <x:f>IFERROR(INDEX('Crafting recipes'!$C$6:$C$1005,MATCH(J493,'Crafting recipes'!$A$6:$A$1005,0)),"MISSING ID")</x:f>
        <x:v>Material refinement</x:v>
      </x:c>
      <x:c r="L493" s="4" t="str">
        <x:f>IFERROR(INDEX('Material routes'!$K$6:$K$1505,MATCH(U493,'Material routes'!$A$6:$A$1505,0)),"MISSING ID")</x:f>
        <x:v>Proposal</x:v>
      </x:c>
      <x:c r="M493" s="4" t="str">
        <x:f>IFERROR(INDEX('Material routes'!$M$6:$M$1505,MATCH(U493,'Material routes'!$A$6:$A$1505,0)),"MISSING ID")</x:f>
        <x:v>Partial proposal</x:v>
      </x:c>
      <x:c r="N493" s="4" t="str">
        <x:f>IF(IFERROR(INDEX('Material routes'!$I$6:$I$1005,MATCH(U493,'Material routes'!$A$6:$A$1005,0)),"MISSING ID")=0,"",IFERROR(INDEX('Material routes'!$I$6:$I$1005,MATCH(U493,'Material routes'!$A$6:$A$1005,0)),"MISSING ID"))</x:f>
      </x:c>
      <x:c r="O493" s="4" t="str">
        <x:f>IFERROR(INDEX('Material routes'!$J$6:$J$1505,MATCH(U493,'Material routes'!$A$6:$A$1505,0)),"MISSING ID")</x:f>
        <x:v>Unspecified</x:v>
      </x:c>
      <x:c r="P493" s="4" t="str">
        <x:f>IF(IFERROR(INDEX('Material routes'!$I$6:$I$1005,MATCH(V493,'Material routes'!$A$6:$A$1005,0)),"MISSING ID")=0,"",IFERROR(INDEX('Material routes'!$I$6:$I$1005,MATCH(V493,'Material routes'!$A$6:$A$1005,0)),"MISSING ID"))</x:f>
      </x:c>
      <x:c r="Q493" s="4" t="str">
        <x:f>IFERROR(INDEX('Material routes'!$J$6:$J$1505,MATCH(V493,'Material routes'!$A$6:$A$1505,0)),"MISSING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routes'!$D$6:$D$1505,MATCH(U493,'Material routes'!$A$6:$A$1505,0)),"MISSING ID")</x:f>
        <x:v>proposal.natural.ceramic</x:v>
      </x:c>
      <x:c r="T493" s="4" t="str">
        <x:f>IFERROR(INDEX('Material routes'!$D$6:$D$1505,MATCH(V493,'Material routes'!$A$6:$A$1505,0)),"MISSING ID")</x:f>
        <x:v>author.electrical.insulation_stock</x:v>
      </x:c>
      <x:c r="U493" s="4" t="str">
        <x:v>design.lore.residue_insulation_stock.in.3</x:v>
      </x:c>
      <x:c r="V493" s="4" t="str">
        <x:v>design.lore.residue_insulation_stock.out</x:v>
      </x:c>
    </x:row>
    <x:row r="494" ht="115" customHeight="1">
      <x:c r="A494" s="4" t="str">
        <x:f>IFERROR(INDEX('Material routes'!$E$6:$E$1505,MATCH(U494,'Material routes'!$A$6:$A$1505,0)),"MISSING ID")</x:f>
        <x:v>Iron-wound core blank</x:v>
      </x:c>
      <x:c r="B494" s="4" t="str">
        <x:f>IFERROR(INDEX('Material routes'!$F$6:$F$1505,MATCH(U494,'Material routes'!$A$6:$A$1505,0)),"MISSING ID")</x:f>
        <x:v>T3</x:v>
      </x:c>
      <x:c r="C494" s="4" t="str">
        <x:f>IFERROR(INDEX('Material routes'!$H$6:$H$1505,MATCH(U494,'Material routes'!$A$6:$A$1505,0)),"MISSING ID")</x:f>
        <x:v>Crafting component</x:v>
      </x:c>
      <x:c r="D494" s="4" t="str">
        <x:f>IFERROR(INDEX('Material routes'!$G$6:$G$1505,MATCH(U494,'Material routes'!$A$6:$A$1505,0)),"MISSING ID")</x:f>
        <x:v>Crafting components</x:v>
      </x:c>
      <x:c r="E494" s="4" t="str">
        <x:f>IFERROR(INDEX('Material routes'!$C$6:$C$1505,MATCH(U494,'Material routes'!$A$6:$A$1505,0)),"MISSING ID")</x:f>
        <x:v>Ingredient candidate</x:v>
      </x:c>
      <x:c r="F494" s="4" t="str">
        <x:f>IFERROR(INDEX('Material routes'!$E$6:$E$1505,MATCH(V494,'Material routes'!$A$6:$A$1505,0)),"MISSING ID")</x:f>
        <x:v>Insulated winding subassembly</x:v>
      </x:c>
      <x:c r="G494" s="4" t="str">
        <x:f>IFERROR(INDEX('Material routes'!$F$6:$F$1505,MATCH(V494,'Material routes'!$A$6:$A$1505,0)),"MISSING ID")</x:f>
        <x:v>T4</x:v>
      </x:c>
      <x:c r="H494" s="4" t="str">
        <x:f>IFERROR(INDEX('Material routes'!$H$6:$H$1505,MATCH(V494,'Material routes'!$A$6:$A$1505,0)),"MISSING ID")</x:f>
        <x:v>Crafting component</x:v>
      </x:c>
      <x:c r="I494" s="4" t="str">
        <x:f>IFERROR(INDEX('Material routes'!$G$6:$G$1505,MATCH(V494,'Material routes'!$A$6:$A$1505,0)),"MISSING ID")</x:f>
        <x:v>Crafting components</x:v>
      </x:c>
      <x:c r="J494" s="4" t="str">
        <x:f>IFERROR(INDEX('Material routes'!$B$6:$B$1505,MATCH(U494,'Material routes'!$A$6:$A$1505,0)),"MISSING ID")</x:f>
        <x:v>design.lore.iron_winding_assembly</x:v>
      </x:c>
      <x:c r="K494" s="4" t="str">
        <x:f>IFERROR(INDEX('Crafting recipes'!$C$6:$C$1005,MATCH(J494,'Crafting recipes'!$A$6:$A$1005,0)),"MISSING ID")</x:f>
        <x:v>Material refinement</x:v>
      </x:c>
      <x:c r="L494" s="4" t="str">
        <x:f>IFERROR(INDEX('Material routes'!$K$6:$K$1505,MATCH(U494,'Material routes'!$A$6:$A$1505,0)),"MISSING ID")</x:f>
        <x:v>Proposal</x:v>
      </x:c>
      <x:c r="M494" s="4" t="str">
        <x:f>IFERROR(INDEX('Material routes'!$M$6:$M$1505,MATCH(U494,'Material routes'!$A$6:$A$1505,0)),"MISSING ID")</x:f>
        <x:v>Partial proposal</x:v>
      </x:c>
      <x:c r="N494" s="4" t="str">
        <x:f>IF(IFERROR(INDEX('Material routes'!$I$6:$I$1005,MATCH(U494,'Material routes'!$A$6:$A$1005,0)),"MISSING ID")=0,"",IFERROR(INDEX('Material routes'!$I$6:$I$1005,MATCH(U494,'Material routes'!$A$6:$A$1005,0)),"MISSING ID"))</x:f>
      </x:c>
      <x:c r="O494" s="4" t="str">
        <x:f>IFERROR(INDEX('Material routes'!$J$6:$J$1505,MATCH(U494,'Material routes'!$A$6:$A$1505,0)),"MISSING ID")</x:f>
        <x:v>Unspecified</x:v>
      </x:c>
      <x:c r="P494" s="4" t="str">
        <x:f>IF(IFERROR(INDEX('Material routes'!$I$6:$I$1005,MATCH(V494,'Material routes'!$A$6:$A$1005,0)),"MISSING ID")=0,"",IFERROR(INDEX('Material routes'!$I$6:$I$1005,MATCH(V494,'Material routes'!$A$6:$A$1005,0)),"MISSING ID"))</x:f>
      </x:c>
      <x:c r="Q494" s="4" t="str">
        <x:f>IFERROR(INDEX('Material routes'!$J$6:$J$1505,MATCH(V494,'Material routes'!$A$6:$A$1505,0)),"MISSING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routes'!$D$6:$D$1505,MATCH(U494,'Material routes'!$A$6:$A$1505,0)),"MISSING ID")</x:f>
        <x:v>proposal.lore.iron_winding</x:v>
      </x:c>
      <x:c r="T494" s="4" t="str">
        <x:f>IFERROR(INDEX('Material routes'!$D$6:$D$1505,MATCH(V494,'Material routes'!$A$6:$A$1505,0)),"MISSING ID")</x:f>
        <x:v>proposal.t4.insulated_winding</x:v>
      </x:c>
      <x:c r="U494" s="4" t="str">
        <x:v>design.lore.iron_winding_assembly.in.1</x:v>
      </x:c>
      <x:c r="V494" s="4" t="str">
        <x:v>design.lore.iron_winding_assembly.out</x:v>
      </x:c>
    </x:row>
    <x:row r="495" ht="115" customHeight="1">
      <x:c r="A495" s="4" t="str">
        <x:f>IFERROR(INDEX('Material routes'!$E$6:$E$1505,MATCH(U495,'Material routes'!$A$6:$A$1505,0)),"MISSING ID")</x:f>
        <x:v>Prepared electrical insulation stock</x:v>
      </x:c>
      <x:c r="B495" s="4" t="str">
        <x:f>IFERROR(INDEX('Material routes'!$F$6:$F$1505,MATCH(U495,'Material routes'!$A$6:$A$1505,0)),"MISSING ID")</x:f>
        <x:v>T3</x:v>
      </x:c>
      <x:c r="C495" s="4" t="str">
        <x:f>IFERROR(INDEX('Material routes'!$H$6:$H$1505,MATCH(U495,'Material routes'!$A$6:$A$1505,0)),"MISSING ID")</x:f>
        <x:v>Processed material</x:v>
      </x:c>
      <x:c r="D495" s="4" t="str">
        <x:f>IFERROR(INDEX('Material routes'!$G$6:$G$1505,MATCH(U495,'Material routes'!$A$6:$A$1505,0)),"MISSING ID")</x:f>
        <x:v>Manufactured stock</x:v>
      </x:c>
      <x:c r="E495" s="4" t="str">
        <x:f>IFERROR(INDEX('Material routes'!$C$6:$C$1505,MATCH(U495,'Material routes'!$A$6:$A$1505,0)),"MISSING ID")</x:f>
        <x:v>Ingredient candidate</x:v>
      </x:c>
      <x:c r="F495" s="4" t="str">
        <x:f>IFERROR(INDEX('Material routes'!$E$6:$E$1505,MATCH(V495,'Material routes'!$A$6:$A$1505,0)),"MISSING ID")</x:f>
        <x:v>Insulated winding subassembly</x:v>
      </x:c>
      <x:c r="G495" s="4" t="str">
        <x:f>IFERROR(INDEX('Material routes'!$F$6:$F$1505,MATCH(V495,'Material routes'!$A$6:$A$1505,0)),"MISSING ID")</x:f>
        <x:v>T4</x:v>
      </x:c>
      <x:c r="H495" s="4" t="str">
        <x:f>IFERROR(INDEX('Material routes'!$H$6:$H$1505,MATCH(V495,'Material routes'!$A$6:$A$1505,0)),"MISSING ID")</x:f>
        <x:v>Crafting component</x:v>
      </x:c>
      <x:c r="I495" s="4" t="str">
        <x:f>IFERROR(INDEX('Material routes'!$G$6:$G$1505,MATCH(V495,'Material routes'!$A$6:$A$1505,0)),"MISSING ID")</x:f>
        <x:v>Crafting components</x:v>
      </x:c>
      <x:c r="J495" s="4" t="str">
        <x:f>IFERROR(INDEX('Material routes'!$B$6:$B$1505,MATCH(U495,'Material routes'!$A$6:$A$1505,0)),"MISSING ID")</x:f>
        <x:v>design.lore.iron_winding_assembly</x:v>
      </x:c>
      <x:c r="K495" s="4" t="str">
        <x:f>IFERROR(INDEX('Crafting recipes'!$C$6:$C$1005,MATCH(J495,'Crafting recipes'!$A$6:$A$1005,0)),"MISSING ID")</x:f>
        <x:v>Material refinement</x:v>
      </x:c>
      <x:c r="L495" s="4" t="str">
        <x:f>IFERROR(INDEX('Material routes'!$K$6:$K$1505,MATCH(U495,'Material routes'!$A$6:$A$1505,0)),"MISSING ID")</x:f>
        <x:v>Proposal</x:v>
      </x:c>
      <x:c r="M495" s="4" t="str">
        <x:f>IFERROR(INDEX('Material routes'!$M$6:$M$1505,MATCH(U495,'Material routes'!$A$6:$A$1505,0)),"MISSING ID")</x:f>
        <x:v>Partial proposal</x:v>
      </x:c>
      <x:c r="N495" s="4" t="str">
        <x:f>IF(IFERROR(INDEX('Material routes'!$I$6:$I$1005,MATCH(U495,'Material routes'!$A$6:$A$1005,0)),"MISSING ID")=0,"",IFERROR(INDEX('Material routes'!$I$6:$I$1005,MATCH(U495,'Material routes'!$A$6:$A$1005,0)),"MISSING ID"))</x:f>
      </x:c>
      <x:c r="O495" s="4" t="str">
        <x:f>IFERROR(INDEX('Material routes'!$J$6:$J$1505,MATCH(U495,'Material routes'!$A$6:$A$1505,0)),"MISSING ID")</x:f>
        <x:v>Unspecified</x:v>
      </x:c>
      <x:c r="P495" s="4" t="str">
        <x:f>IF(IFERROR(INDEX('Material routes'!$I$6:$I$1005,MATCH(V495,'Material routes'!$A$6:$A$1005,0)),"MISSING ID")=0,"",IFERROR(INDEX('Material routes'!$I$6:$I$1005,MATCH(V495,'Material routes'!$A$6:$A$1005,0)),"MISSING ID"))</x:f>
      </x:c>
      <x:c r="Q495" s="4" t="str">
        <x:f>IFERROR(INDEX('Material routes'!$J$6:$J$1505,MATCH(V495,'Material routes'!$A$6:$A$1505,0)),"MISSING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routes'!$D$6:$D$1505,MATCH(U495,'Material routes'!$A$6:$A$1505,0)),"MISSING ID")</x:f>
        <x:v>author.electrical.insulation_stock</x:v>
      </x:c>
      <x:c r="T495" s="4" t="str">
        <x:f>IFERROR(INDEX('Material routes'!$D$6:$D$1505,MATCH(V495,'Material routes'!$A$6:$A$1505,0)),"MISSING ID")</x:f>
        <x:v>proposal.t4.insulated_winding</x:v>
      </x:c>
      <x:c r="U495" s="4" t="str">
        <x:v>design.lore.iron_winding_assembly.in.2</x:v>
      </x:c>
      <x:c r="V495" s="4" t="str">
        <x:v>design.lore.iron_winding_assembly.out</x:v>
      </x:c>
    </x:row>
    <x:row r="496" ht="115" customHeight="1">
      <x:c r="A496" s="4" t="str">
        <x:f>IFERROR(INDEX('Material routes'!$E$6:$E$1505,MATCH(U496,'Material routes'!$A$6:$A$1505,0)),"MISSING ID")</x:f>
        <x:v>Matched ceramic spacer sets</x:v>
      </x:c>
      <x:c r="B496" s="4" t="str">
        <x:f>IFERROR(INDEX('Material routes'!$F$6:$F$1505,MATCH(U496,'Material routes'!$A$6:$A$1505,0)),"MISSING ID")</x:f>
        <x:v>T3</x:v>
      </x:c>
      <x:c r="C496" s="4" t="str">
        <x:f>IFERROR(INDEX('Material routes'!$H$6:$H$1505,MATCH(U496,'Material routes'!$A$6:$A$1505,0)),"MISSING ID")</x:f>
        <x:v>Crafting component</x:v>
      </x:c>
      <x:c r="D496" s="4" t="str">
        <x:f>IFERROR(INDEX('Material routes'!$G$6:$G$1505,MATCH(U496,'Material routes'!$A$6:$A$1505,0)),"MISSING ID")</x:f>
        <x:v>Crafting components</x:v>
      </x:c>
      <x:c r="E496" s="4" t="str">
        <x:f>IFERROR(INDEX('Material routes'!$C$6:$C$1505,MATCH(U496,'Material routes'!$A$6:$A$1505,0)),"MISSING ID")</x:f>
        <x:v>Ingredient candidate</x:v>
      </x:c>
      <x:c r="F496" s="4" t="str">
        <x:f>IFERROR(INDEX('Material routes'!$E$6:$E$1505,MATCH(V496,'Material routes'!$A$6:$A$1505,0)),"MISSING ID")</x:f>
        <x:v>Insulated winding subassembly</x:v>
      </x:c>
      <x:c r="G496" s="4" t="str">
        <x:f>IFERROR(INDEX('Material routes'!$F$6:$F$1505,MATCH(V496,'Material routes'!$A$6:$A$1505,0)),"MISSING ID")</x:f>
        <x:v>T4</x:v>
      </x:c>
      <x:c r="H496" s="4" t="str">
        <x:f>IFERROR(INDEX('Material routes'!$H$6:$H$1505,MATCH(V496,'Material routes'!$A$6:$A$1505,0)),"MISSING ID")</x:f>
        <x:v>Crafting component</x:v>
      </x:c>
      <x:c r="I496" s="4" t="str">
        <x:f>IFERROR(INDEX('Material routes'!$G$6:$G$1505,MATCH(V496,'Material routes'!$A$6:$A$1505,0)),"MISSING ID")</x:f>
        <x:v>Crafting components</x:v>
      </x:c>
      <x:c r="J496" s="4" t="str">
        <x:f>IFERROR(INDEX('Material routes'!$B$6:$B$1505,MATCH(U496,'Material routes'!$A$6:$A$1505,0)),"MISSING ID")</x:f>
        <x:v>design.lore.iron_winding_assembly</x:v>
      </x:c>
      <x:c r="K496" s="4" t="str">
        <x:f>IFERROR(INDEX('Crafting recipes'!$C$6:$C$1005,MATCH(J496,'Crafting recipes'!$A$6:$A$1005,0)),"MISSING ID")</x:f>
        <x:v>Material refinement</x:v>
      </x:c>
      <x:c r="L496" s="4" t="str">
        <x:f>IFERROR(INDEX('Material routes'!$K$6:$K$1505,MATCH(U496,'Material routes'!$A$6:$A$1505,0)),"MISSING ID")</x:f>
        <x:v>Proposal</x:v>
      </x:c>
      <x:c r="M496" s="4" t="str">
        <x:f>IFERROR(INDEX('Material routes'!$M$6:$M$1505,MATCH(U496,'Material routes'!$A$6:$A$1505,0)),"MISSING ID")</x:f>
        <x:v>Partial proposal</x:v>
      </x:c>
      <x:c r="N496" s="4" t="str">
        <x:f>IF(IFERROR(INDEX('Material routes'!$I$6:$I$1005,MATCH(U496,'Material routes'!$A$6:$A$1005,0)),"MISSING ID")=0,"",IFERROR(INDEX('Material routes'!$I$6:$I$1005,MATCH(U496,'Material routes'!$A$6:$A$1005,0)),"MISSING ID"))</x:f>
      </x:c>
      <x:c r="O496" s="4" t="str">
        <x:f>IFERROR(INDEX('Material routes'!$J$6:$J$1505,MATCH(U496,'Material routes'!$A$6:$A$1505,0)),"MISSING ID")</x:f>
        <x:v>Unspecified</x:v>
      </x:c>
      <x:c r="P496" s="4" t="str">
        <x:f>IF(IFERROR(INDEX('Material routes'!$I$6:$I$1005,MATCH(V496,'Material routes'!$A$6:$A$1005,0)),"MISSING ID")=0,"",IFERROR(INDEX('Material routes'!$I$6:$I$1005,MATCH(V496,'Material routes'!$A$6:$A$1005,0)),"MISSING ID"))</x:f>
      </x:c>
      <x:c r="Q496" s="4" t="str">
        <x:f>IFERROR(INDEX('Material routes'!$J$6:$J$1505,MATCH(V496,'Material routes'!$A$6:$A$1505,0)),"MISSING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routes'!$D$6:$D$1505,MATCH(U496,'Material routes'!$A$6:$A$1505,0)),"MISSING ID")</x:f>
        <x:v>proposal.t3.spacer_set</x:v>
      </x:c>
      <x:c r="T496" s="4" t="str">
        <x:f>IFERROR(INDEX('Material routes'!$D$6:$D$1505,MATCH(V496,'Material routes'!$A$6:$A$1505,0)),"MISSING ID")</x:f>
        <x:v>proposal.t4.insulated_winding</x:v>
      </x:c>
      <x:c r="U496" s="4" t="str">
        <x:v>design.lore.iron_winding_assembly.in.3</x:v>
      </x:c>
      <x:c r="V496" s="4" t="str">
        <x:v>design.lore.iron_winding_assembly.out</x:v>
      </x:c>
    </x:row>
    <x:row r="497" ht="115" customHeight="1">
      <x:c r="A497" s="4" t="str">
        <x:f>IFERROR(INDEX('Material routes'!$E$6:$E$1505,MATCH(U497,'Material routes'!$A$6:$A$1505,0)),"MISSING ID")</x:f>
        <x:v>Matched metal fastener set</x:v>
      </x:c>
      <x:c r="B497" s="4" t="str">
        <x:f>IFERROR(INDEX('Material routes'!$F$6:$F$1505,MATCH(U497,'Material routes'!$A$6:$A$1505,0)),"MISSING ID")</x:f>
        <x:v>T3</x:v>
      </x:c>
      <x:c r="C497" s="4" t="str">
        <x:f>IFERROR(INDEX('Material routes'!$H$6:$H$1505,MATCH(U497,'Material routes'!$A$6:$A$1505,0)),"MISSING ID")</x:f>
        <x:v>Crafting component</x:v>
      </x:c>
      <x:c r="D497" s="4" t="str">
        <x:f>IFERROR(INDEX('Material routes'!$G$6:$G$1505,MATCH(U497,'Material routes'!$A$6:$A$1505,0)),"MISSING ID")</x:f>
        <x:v>Crafting components</x:v>
      </x:c>
      <x:c r="E497" s="4" t="str">
        <x:f>IFERROR(INDEX('Material routes'!$C$6:$C$1505,MATCH(U497,'Material routes'!$A$6:$A$1505,0)),"MISSING ID")</x:f>
        <x:v>Ingredient candidate</x:v>
      </x:c>
      <x:c r="F497" s="4" t="str">
        <x:f>IFERROR(INDEX('Material routes'!$E$6:$E$1505,MATCH(V497,'Material routes'!$A$6:$A$1505,0)),"MISSING ID")</x:f>
        <x:v>Legger service fastener pack</x:v>
      </x:c>
      <x:c r="G497" s="4" t="str">
        <x:f>IFERROR(INDEX('Material routes'!$F$6:$F$1505,MATCH(V497,'Material routes'!$A$6:$A$1505,0)),"MISSING ID")</x:f>
        <x:v>Not applicable</x:v>
      </x:c>
      <x:c r="H497" s="4" t="str">
        <x:f>IFERROR(INDEX('Material routes'!$H$6:$H$1505,MATCH(V497,'Material routes'!$A$6:$A$1505,0)),"MISSING ID")</x:f>
        <x:v>Service kit</x:v>
      </x:c>
      <x:c r="I497" s="4" t="str">
        <x:f>IFERROR(INDEX('Material routes'!$G$6:$G$1505,MATCH(V497,'Material routes'!$A$6:$A$1505,0)),"MISSING ID")</x:f>
        <x:v>Field supplies</x:v>
      </x:c>
      <x:c r="J497" s="4" t="str">
        <x:f>IFERROR(INDEX('Material routes'!$B$6:$B$1505,MATCH(U497,'Material routes'!$A$6:$A$1505,0)),"MISSING ID")</x:f>
        <x:v>design.lore.legger_fastener_pack</x:v>
      </x:c>
      <x:c r="K497" s="4" t="str">
        <x:f>IFERROR(INDEX('Crafting recipes'!$C$6:$C$1005,MATCH(J497,'Crafting recipes'!$A$6:$A$1005,0)),"MISSING ID")</x:f>
        <x:v>Finished-item crafting</x:v>
      </x:c>
      <x:c r="L497" s="4" t="str">
        <x:f>IFERROR(INDEX('Material routes'!$K$6:$K$1505,MATCH(U497,'Material routes'!$A$6:$A$1505,0)),"MISSING ID")</x:f>
        <x:v>Proposal</x:v>
      </x:c>
      <x:c r="M497" s="4" t="str">
        <x:f>IFERROR(INDEX('Material routes'!$M$6:$M$1505,MATCH(U497,'Material routes'!$A$6:$A$1505,0)),"MISSING ID")</x:f>
        <x:v>Partial proposal</x:v>
      </x:c>
      <x:c r="N497" s="4" t="str">
        <x:f>IF(IFERROR(INDEX('Material routes'!$I$6:$I$1005,MATCH(U497,'Material routes'!$A$6:$A$1005,0)),"MISSING ID")=0,"",IFERROR(INDEX('Material routes'!$I$6:$I$1005,MATCH(U497,'Material routes'!$A$6:$A$1005,0)),"MISSING ID"))</x:f>
      </x:c>
      <x:c r="O497" s="4" t="str">
        <x:f>IFERROR(INDEX('Material routes'!$J$6:$J$1505,MATCH(U497,'Material routes'!$A$6:$A$1505,0)),"MISSING ID")</x:f>
        <x:v>Unspecified</x:v>
      </x:c>
      <x:c r="P497" s="4" t="str">
        <x:f>IF(IFERROR(INDEX('Material routes'!$I$6:$I$1005,MATCH(V497,'Material routes'!$A$6:$A$1005,0)),"MISSING ID")=0,"",IFERROR(INDEX('Material routes'!$I$6:$I$1005,MATCH(V497,'Material routes'!$A$6:$A$1005,0)),"MISSING ID"))</x:f>
      </x:c>
      <x:c r="Q497" s="4" t="str">
        <x:f>IFERROR(INDEX('Material routes'!$J$6:$J$1505,MATCH(V497,'Material routes'!$A$6:$A$1505,0)),"MISSING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routes'!$D$6:$D$1505,MATCH(U497,'Material routes'!$A$6:$A$1505,0)),"MISSING ID")</x:f>
        <x:v>proposal.lore.fastener_set</x:v>
      </x:c>
      <x:c r="T497" s="4" t="str">
        <x:f>IFERROR(INDEX('Material routes'!$D$6:$D$1505,MATCH(V497,'Material routes'!$A$6:$A$1505,0)),"MISSING ID")</x:f>
        <x:v>proposal.legger.fastener_pack</x:v>
      </x:c>
      <x:c r="U497" s="4" t="str">
        <x:v>design.lore.legger_fastener_pack.in.1</x:v>
      </x:c>
      <x:c r="V497" s="4" t="str">
        <x:v>design.lore.legger_fastener_pack.out</x:v>
      </x:c>
    </x:row>
    <x:row r="498" ht="115" customHeight="1">
      <x:c r="A498" s="4" t="str">
        <x:f>IFERROR(INDEX('Material routes'!$E$6:$E$1505,MATCH(U498,'Material routes'!$A$6:$A$1505,0)),"MISSING ID")</x:f>
        <x:v>Husk-fiber paper</x:v>
      </x:c>
      <x:c r="B498" s="4" t="str">
        <x:f>IFERROR(INDEX('Material routes'!$F$6:$F$1505,MATCH(U498,'Material routes'!$A$6:$A$1505,0)),"MISSING ID")</x:f>
        <x:v>T2</x:v>
      </x:c>
      <x:c r="C498" s="4" t="str">
        <x:f>IFERROR(INDEX('Material routes'!$H$6:$H$1505,MATCH(U498,'Material routes'!$A$6:$A$1505,0)),"MISSING ID")</x:f>
        <x:v>Processed material</x:v>
      </x:c>
      <x:c r="D498" s="4" t="str">
        <x:f>IFERROR(INDEX('Material routes'!$G$6:$G$1505,MATCH(U498,'Material routes'!$A$6:$A$1505,0)),"MISSING ID")</x:f>
        <x:v>Crafting components</x:v>
      </x:c>
      <x:c r="E498" s="4" t="str">
        <x:f>IFERROR(INDEX('Material routes'!$C$6:$C$1505,MATCH(U498,'Material routes'!$A$6:$A$1505,0)),"MISSING ID")</x:f>
        <x:v>Ingredient candidate</x:v>
      </x:c>
      <x:c r="F498" s="4" t="str">
        <x:f>IFERROR(INDEX('Material routes'!$E$6:$E$1505,MATCH(V498,'Material routes'!$A$6:$A$1505,0)),"MISSING ID")</x:f>
        <x:v>Legger service fastener pack</x:v>
      </x:c>
      <x:c r="G498" s="4" t="str">
        <x:f>IFERROR(INDEX('Material routes'!$F$6:$F$1505,MATCH(V498,'Material routes'!$A$6:$A$1505,0)),"MISSING ID")</x:f>
        <x:v>Not applicable</x:v>
      </x:c>
      <x:c r="H498" s="4" t="str">
        <x:f>IFERROR(INDEX('Material routes'!$H$6:$H$1505,MATCH(V498,'Material routes'!$A$6:$A$1505,0)),"MISSING ID")</x:f>
        <x:v>Service kit</x:v>
      </x:c>
      <x:c r="I498" s="4" t="str">
        <x:f>IFERROR(INDEX('Material routes'!$G$6:$G$1505,MATCH(V498,'Material routes'!$A$6:$A$1505,0)),"MISSING ID")</x:f>
        <x:v>Field supplies</x:v>
      </x:c>
      <x:c r="J498" s="4" t="str">
        <x:f>IFERROR(INDEX('Material routes'!$B$6:$B$1505,MATCH(U498,'Material routes'!$A$6:$A$1505,0)),"MISSING ID")</x:f>
        <x:v>design.lore.legger_fastener_pack</x:v>
      </x:c>
      <x:c r="K498" s="4" t="str">
        <x:f>IFERROR(INDEX('Crafting recipes'!$C$6:$C$1005,MATCH(J498,'Crafting recipes'!$A$6:$A$1005,0)),"MISSING ID")</x:f>
        <x:v>Finished-item crafting</x:v>
      </x:c>
      <x:c r="L498" s="4" t="str">
        <x:f>IFERROR(INDEX('Material routes'!$K$6:$K$1505,MATCH(U498,'Material routes'!$A$6:$A$1505,0)),"MISSING ID")</x:f>
        <x:v>Proposal</x:v>
      </x:c>
      <x:c r="M498" s="4" t="str">
        <x:f>IFERROR(INDEX('Material routes'!$M$6:$M$1505,MATCH(U498,'Material routes'!$A$6:$A$1505,0)),"MISSING ID")</x:f>
        <x:v>Partial proposal</x:v>
      </x:c>
      <x:c r="N498" s="4" t="str">
        <x:f>IF(IFERROR(INDEX('Material routes'!$I$6:$I$1005,MATCH(U498,'Material routes'!$A$6:$A$1005,0)),"MISSING ID")=0,"",IFERROR(INDEX('Material routes'!$I$6:$I$1005,MATCH(U498,'Material routes'!$A$6:$A$1005,0)),"MISSING ID"))</x:f>
      </x:c>
      <x:c r="O498" s="4" t="str">
        <x:f>IFERROR(INDEX('Material routes'!$J$6:$J$1505,MATCH(U498,'Material routes'!$A$6:$A$1505,0)),"MISSING ID")</x:f>
        <x:v>Unspecified</x:v>
      </x:c>
      <x:c r="P498" s="4" t="str">
        <x:f>IF(IFERROR(INDEX('Material routes'!$I$6:$I$1005,MATCH(V498,'Material routes'!$A$6:$A$1005,0)),"MISSING ID")=0,"",IFERROR(INDEX('Material routes'!$I$6:$I$1005,MATCH(V498,'Material routes'!$A$6:$A$1005,0)),"MISSING ID"))</x:f>
      </x:c>
      <x:c r="Q498" s="4" t="str">
        <x:f>IFERROR(INDEX('Material routes'!$J$6:$J$1505,MATCH(V498,'Material routes'!$A$6:$A$1505,0)),"MISSING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routes'!$D$6:$D$1505,MATCH(U498,'Material routes'!$A$6:$A$1505,0)),"MISSING ID")</x:f>
        <x:v>proposal.bio.husk_paper</x:v>
      </x:c>
      <x:c r="T498" s="4" t="str">
        <x:f>IFERROR(INDEX('Material routes'!$D$6:$D$1505,MATCH(V498,'Material routes'!$A$6:$A$1505,0)),"MISSING ID")</x:f>
        <x:v>proposal.legger.fastener_pack</x:v>
      </x:c>
      <x:c r="U498" s="4" t="str">
        <x:v>design.lore.legger_fastener_pack.in.2</x:v>
      </x:c>
      <x:c r="V498" s="4" t="str">
        <x:v>design.lore.legger_fastener_pack.out</x:v>
      </x:c>
    </x:row>
    <x:row r="499" ht="115" customHeight="1">
      <x:c r="A499" s="4" t="str">
        <x:f>IFERROR(INDEX('Material routes'!$E$6:$E$1505,MATCH(U499,'Material routes'!$A$6:$A$1505,0)),"MISSING ID")</x:f>
        <x:v>Matched metal fastener set</x:v>
      </x:c>
      <x:c r="B499" s="4" t="str">
        <x:f>IFERROR(INDEX('Material routes'!$F$6:$F$1505,MATCH(U499,'Material routes'!$A$6:$A$1505,0)),"MISSING ID")</x:f>
        <x:v>T3</x:v>
      </x:c>
      <x:c r="C499" s="4" t="str">
        <x:f>IFERROR(INDEX('Material routes'!$H$6:$H$1505,MATCH(U499,'Material routes'!$A$6:$A$1505,0)),"MISSING ID")</x:f>
        <x:v>Crafting component</x:v>
      </x:c>
      <x:c r="D499" s="4" t="str">
        <x:f>IFERROR(INDEX('Material routes'!$G$6:$G$1505,MATCH(U499,'Material routes'!$A$6:$A$1505,0)),"MISSING ID")</x:f>
        <x:v>Crafting components</x:v>
      </x:c>
      <x:c r="E499" s="4" t="str">
        <x:f>IFERROR(INDEX('Material routes'!$C$6:$C$1505,MATCH(U499,'Material routes'!$A$6:$A$1505,0)),"MISSING ID")</x:f>
        <x:v>Ingredient candidate</x:v>
      </x:c>
      <x:c r="F499" s="4" t="str">
        <x:f>IFERROR(INDEX('Material routes'!$E$6:$E$1505,MATCH(V499,'Material routes'!$A$6:$A$1505,0)),"MISSING ID")</x:f>
        <x:v>Matched mechanical drive cassette</x:v>
      </x:c>
      <x:c r="G499" s="4" t="str">
        <x:f>IFERROR(INDEX('Material routes'!$F$6:$F$1505,MATCH(V499,'Material routes'!$A$6:$A$1505,0)),"MISSING ID")</x:f>
        <x:v>T4</x:v>
      </x:c>
      <x:c r="H499" s="4" t="str">
        <x:f>IFERROR(INDEX('Material routes'!$H$6:$H$1505,MATCH(V499,'Material routes'!$A$6:$A$1505,0)),"MISSING ID")</x:f>
        <x:v>Crafting component</x:v>
      </x:c>
      <x:c r="I499" s="4" t="str">
        <x:f>IFERROR(INDEX('Material routes'!$G$6:$G$1505,MATCH(V499,'Material routes'!$A$6:$A$1505,0)),"MISSING ID")</x:f>
        <x:v>Crafting components</x:v>
      </x:c>
      <x:c r="J499" s="4" t="str">
        <x:f>IFERROR(INDEX('Material routes'!$B$6:$B$1505,MATCH(U499,'Material routes'!$A$6:$A$1505,0)),"MISSING ID")</x:f>
        <x:v>design.t4.drive_cassette</x:v>
      </x:c>
      <x:c r="K499" s="4" t="str">
        <x:f>IFERROR(INDEX('Crafting recipes'!$C$6:$C$1005,MATCH(J499,'Crafting recipes'!$A$6:$A$1005,0)),"MISSING ID")</x:f>
        <x:v>Material refinement</x:v>
      </x:c>
      <x:c r="L499" s="4" t="str">
        <x:f>IFERROR(INDEX('Material routes'!$K$6:$K$1505,MATCH(U499,'Material routes'!$A$6:$A$1505,0)),"MISSING ID")</x:f>
        <x:v>Proposal</x:v>
      </x:c>
      <x:c r="M499" s="4" t="str">
        <x:f>IFERROR(INDEX('Material routes'!$M$6:$M$1505,MATCH(U499,'Material routes'!$A$6:$A$1505,0)),"MISSING ID")</x:f>
        <x:v>Partial proposal</x:v>
      </x:c>
      <x:c r="N499" s="4" t="str">
        <x:f>IF(IFERROR(INDEX('Material routes'!$I$6:$I$1005,MATCH(U499,'Material routes'!$A$6:$A$1005,0)),"MISSING ID")=0,"",IFERROR(INDEX('Material routes'!$I$6:$I$1005,MATCH(U499,'Material routes'!$A$6:$A$1005,0)),"MISSING ID"))</x:f>
      </x:c>
      <x:c r="O499" s="4" t="str">
        <x:f>IFERROR(INDEX('Material routes'!$J$6:$J$1505,MATCH(U499,'Material routes'!$A$6:$A$1505,0)),"MISSING ID")</x:f>
        <x:v>Unspecified</x:v>
      </x:c>
      <x:c r="P499" s="4" t="str">
        <x:f>IF(IFERROR(INDEX('Material routes'!$I$6:$I$1005,MATCH(V499,'Material routes'!$A$6:$A$1005,0)),"MISSING ID")=0,"",IFERROR(INDEX('Material routes'!$I$6:$I$1005,MATCH(V499,'Material routes'!$A$6:$A$1005,0)),"MISSING ID"))</x:f>
      </x:c>
      <x:c r="Q499" s="4" t="str">
        <x:f>IFERROR(INDEX('Material routes'!$J$6:$J$1505,MATCH(V499,'Material routes'!$A$6:$A$1505,0)),"MISSING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routes'!$D$6:$D$1505,MATCH(U499,'Material routes'!$A$6:$A$1505,0)),"MISSING ID")</x:f>
        <x:v>proposal.lore.fastener_set</x:v>
      </x:c>
      <x:c r="T499" s="4" t="str">
        <x:f>IFERROR(INDEX('Material routes'!$D$6:$D$1505,MATCH(V499,'Material routes'!$A$6:$A$1505,0)),"MISSING ID")</x:f>
        <x:v>proposal.t4.drive_cassette</x:v>
      </x:c>
      <x:c r="U499" s="4" t="str">
        <x:v>design.t4.drive_cassette.lore.hardware.1</x:v>
      </x:c>
      <x:c r="V499" s="4" t="str">
        <x:v>design.t4.drive_cassette.out</x:v>
      </x:c>
    </x:row>
    <x:row r="500" ht="115" customHeight="1">
      <x:c r="A500" s="4" t="str">
        <x:f>IFERROR(INDEX('Material routes'!$E$6:$E$1505,MATCH(U500,'Material routes'!$A$6:$A$1505,0)),"MISSING ID")</x:f>
        <x:v>Matched metal fastener set</x:v>
      </x:c>
      <x:c r="B500" s="4" t="str">
        <x:f>IFERROR(INDEX('Material routes'!$F$6:$F$1505,MATCH(U500,'Material routes'!$A$6:$A$1505,0)),"MISSING ID")</x:f>
        <x:v>T3</x:v>
      </x:c>
      <x:c r="C500" s="4" t="str">
        <x:f>IFERROR(INDEX('Material routes'!$H$6:$H$1505,MATCH(U500,'Material routes'!$A$6:$A$1505,0)),"MISSING ID")</x:f>
        <x:v>Crafting component</x:v>
      </x:c>
      <x:c r="D500" s="4" t="str">
        <x:f>IFERROR(INDEX('Material routes'!$G$6:$G$1505,MATCH(U500,'Material routes'!$A$6:$A$1505,0)),"MISSING ID")</x:f>
        <x:v>Crafting components</x:v>
      </x:c>
      <x:c r="E500" s="4" t="str">
        <x:f>IFERROR(INDEX('Material routes'!$C$6:$C$1505,MATCH(U500,'Material routes'!$A$6:$A$1505,0)),"MISSING ID")</x:f>
        <x:v>Ingredient candidate</x:v>
      </x:c>
      <x:c r="F500" s="4" t="str">
        <x:f>IFERROR(INDEX('Material routes'!$E$6:$E$1505,MATCH(V500,'Material routes'!$A$6:$A$1505,0)),"MISSING ID")</x:f>
        <x:v>Dust-excluding bearing cartridge</x:v>
      </x:c>
      <x:c r="G500" s="4" t="str">
        <x:f>IFERROR(INDEX('Material routes'!$F$6:$F$1505,MATCH(V500,'Material routes'!$A$6:$A$1505,0)),"MISSING ID")</x:f>
        <x:v>T4</x:v>
      </x:c>
      <x:c r="H500" s="4" t="str">
        <x:f>IFERROR(INDEX('Material routes'!$H$6:$H$1505,MATCH(V500,'Material routes'!$A$6:$A$1505,0)),"MISSING ID")</x:f>
        <x:v>Crafting component</x:v>
      </x:c>
      <x:c r="I500" s="4" t="str">
        <x:f>IFERROR(INDEX('Material routes'!$G$6:$G$1505,MATCH(V500,'Material routes'!$A$6:$A$1505,0)),"MISSING ID")</x:f>
        <x:v>Crafting components</x:v>
      </x:c>
      <x:c r="J500" s="4" t="str">
        <x:f>IFERROR(INDEX('Material routes'!$B$6:$B$1505,MATCH(U500,'Material routes'!$A$6:$A$1505,0)),"MISSING ID")</x:f>
        <x:v>design.t4.bearing_cartridge</x:v>
      </x:c>
      <x:c r="K500" s="4" t="str">
        <x:f>IFERROR(INDEX('Crafting recipes'!$C$6:$C$1005,MATCH(J500,'Crafting recipes'!$A$6:$A$1005,0)),"MISSING ID")</x:f>
        <x:v>Material refinement</x:v>
      </x:c>
      <x:c r="L500" s="4" t="str">
        <x:f>IFERROR(INDEX('Material routes'!$K$6:$K$1505,MATCH(U500,'Material routes'!$A$6:$A$1505,0)),"MISSING ID")</x:f>
        <x:v>Proposal</x:v>
      </x:c>
      <x:c r="M500" s="4" t="str">
        <x:f>IFERROR(INDEX('Material routes'!$M$6:$M$1505,MATCH(U500,'Material routes'!$A$6:$A$1505,0)),"MISSING ID")</x:f>
        <x:v>Partial proposal</x:v>
      </x:c>
      <x:c r="N500" s="4" t="str">
        <x:f>IF(IFERROR(INDEX('Material routes'!$I$6:$I$1005,MATCH(U500,'Material routes'!$A$6:$A$1005,0)),"MISSING ID")=0,"",IFERROR(INDEX('Material routes'!$I$6:$I$1005,MATCH(U500,'Material routes'!$A$6:$A$1005,0)),"MISSING ID"))</x:f>
      </x:c>
      <x:c r="O500" s="4" t="str">
        <x:f>IFERROR(INDEX('Material routes'!$J$6:$J$1505,MATCH(U500,'Material routes'!$A$6:$A$1505,0)),"MISSING ID")</x:f>
        <x:v>Unspecified</x:v>
      </x:c>
      <x:c r="P500" s="4" t="str">
        <x:f>IF(IFERROR(INDEX('Material routes'!$I$6:$I$1005,MATCH(V500,'Material routes'!$A$6:$A$1005,0)),"MISSING ID")=0,"",IFERROR(INDEX('Material routes'!$I$6:$I$1005,MATCH(V500,'Material routes'!$A$6:$A$1005,0)),"MISSING ID"))</x:f>
      </x:c>
      <x:c r="Q500" s="4" t="str">
        <x:f>IFERROR(INDEX('Material routes'!$J$6:$J$1505,MATCH(V500,'Material routes'!$A$6:$A$1505,0)),"MISSING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routes'!$D$6:$D$1505,MATCH(U500,'Material routes'!$A$6:$A$1505,0)),"MISSING ID")</x:f>
        <x:v>proposal.lore.fastener_set</x:v>
      </x:c>
      <x:c r="T500" s="4" t="str">
        <x:f>IFERROR(INDEX('Material routes'!$D$6:$D$1505,MATCH(V500,'Material routes'!$A$6:$A$1505,0)),"MISSING ID")</x:f>
        <x:v>proposal.t4.bearing_cartridge</x:v>
      </x:c>
      <x:c r="U500" s="4" t="str">
        <x:v>design.t4.bearing_cartridge.lore.hardware.2</x:v>
      </x:c>
      <x:c r="V500" s="4" t="str">
        <x:v>design.t4.bearing_cartridge.out</x:v>
      </x:c>
    </x:row>
    <x:row r="501" ht="115" customHeight="1">
      <x:c r="A501" s="4" t="str">
        <x:f>IFERROR(INDEX('Material routes'!$E$6:$E$1505,MATCH(U501,'Material routes'!$A$6:$A$1505,0)),"MISSING ID")</x:f>
        <x:v>Matched metal fastener set</x:v>
      </x:c>
      <x:c r="B501" s="4" t="str">
        <x:f>IFERROR(INDEX('Material routes'!$F$6:$F$1505,MATCH(U501,'Material routes'!$A$6:$A$1505,0)),"MISSING ID")</x:f>
        <x:v>T3</x:v>
      </x:c>
      <x:c r="C501" s="4" t="str">
        <x:f>IFERROR(INDEX('Material routes'!$H$6:$H$1505,MATCH(U501,'Material routes'!$A$6:$A$1505,0)),"MISSING ID")</x:f>
        <x:v>Crafting component</x:v>
      </x:c>
      <x:c r="D501" s="4" t="str">
        <x:f>IFERROR(INDEX('Material routes'!$G$6:$G$1505,MATCH(U501,'Material routes'!$A$6:$A$1505,0)),"MISSING ID")</x:f>
        <x:v>Crafting components</x:v>
      </x:c>
      <x:c r="E501" s="4" t="str">
        <x:f>IFERROR(INDEX('Material routes'!$C$6:$C$1505,MATCH(U501,'Material routes'!$A$6:$A$1505,0)),"MISSING ID")</x:f>
        <x:v>Ingredient candidate</x:v>
      </x:c>
      <x:c r="F501" s="4" t="str">
        <x:f>IFERROR(INDEX('Material routes'!$E$6:$E$1505,MATCH(V501,'Material routes'!$A$6:$A$1505,0)),"MISSING ID")</x:f>
        <x:v>Screened radio chassis insert</x:v>
      </x:c>
      <x:c r="G501" s="4" t="str">
        <x:f>IFERROR(INDEX('Material routes'!$F$6:$F$1505,MATCH(V501,'Material routes'!$A$6:$A$1505,0)),"MISSING ID")</x:f>
        <x:v>T4</x:v>
      </x:c>
      <x:c r="H501" s="4" t="str">
        <x:f>IFERROR(INDEX('Material routes'!$H$6:$H$1505,MATCH(V501,'Material routes'!$A$6:$A$1505,0)),"MISSING ID")</x:f>
        <x:v>Crafting component</x:v>
      </x:c>
      <x:c r="I501" s="4" t="str">
        <x:f>IFERROR(INDEX('Material routes'!$G$6:$G$1505,MATCH(V501,'Material routes'!$A$6:$A$1505,0)),"MISSING ID")</x:f>
        <x:v>Crafting components</x:v>
      </x:c>
      <x:c r="J501" s="4" t="str">
        <x:f>IFERROR(INDEX('Material routes'!$B$6:$B$1505,MATCH(U501,'Material routes'!$A$6:$A$1505,0)),"MISSING ID")</x:f>
        <x:v>design.t4.screened_chassis</x:v>
      </x:c>
      <x:c r="K501" s="4" t="str">
        <x:f>IFERROR(INDEX('Crafting recipes'!$C$6:$C$1005,MATCH(J501,'Crafting recipes'!$A$6:$A$1005,0)),"MISSING ID")</x:f>
        <x:v>Material refinement</x:v>
      </x:c>
      <x:c r="L501" s="4" t="str">
        <x:f>IFERROR(INDEX('Material routes'!$K$6:$K$1505,MATCH(U501,'Material routes'!$A$6:$A$1505,0)),"MISSING ID")</x:f>
        <x:v>Proposal</x:v>
      </x:c>
      <x:c r="M501" s="4" t="str">
        <x:f>IFERROR(INDEX('Material routes'!$M$6:$M$1505,MATCH(U501,'Material routes'!$A$6:$A$1505,0)),"MISSING ID")</x:f>
        <x:v>Partial proposal</x:v>
      </x:c>
      <x:c r="N501" s="4" t="str">
        <x:f>IF(IFERROR(INDEX('Material routes'!$I$6:$I$1005,MATCH(U501,'Material routes'!$A$6:$A$1005,0)),"MISSING ID")=0,"",IFERROR(INDEX('Material routes'!$I$6:$I$1005,MATCH(U501,'Material routes'!$A$6:$A$1005,0)),"MISSING ID"))</x:f>
      </x:c>
      <x:c r="O501" s="4" t="str">
        <x:f>IFERROR(INDEX('Material routes'!$J$6:$J$1505,MATCH(U501,'Material routes'!$A$6:$A$1505,0)),"MISSING ID")</x:f>
        <x:v>Unspecified</x:v>
      </x:c>
      <x:c r="P501" s="4" t="str">
        <x:f>IF(IFERROR(INDEX('Material routes'!$I$6:$I$1005,MATCH(V501,'Material routes'!$A$6:$A$1005,0)),"MISSING ID")=0,"",IFERROR(INDEX('Material routes'!$I$6:$I$1005,MATCH(V501,'Material routes'!$A$6:$A$1005,0)),"MISSING ID"))</x:f>
      </x:c>
      <x:c r="Q501" s="4" t="str">
        <x:f>IFERROR(INDEX('Material routes'!$J$6:$J$1505,MATCH(V501,'Material routes'!$A$6:$A$1505,0)),"MISSING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routes'!$D$6:$D$1505,MATCH(U501,'Material routes'!$A$6:$A$1505,0)),"MISSING ID")</x:f>
        <x:v>proposal.lore.fastener_set</x:v>
      </x:c>
      <x:c r="T501" s="4" t="str">
        <x:f>IFERROR(INDEX('Material routes'!$D$6:$D$1505,MATCH(V501,'Material routes'!$A$6:$A$1505,0)),"MISSING ID")</x:f>
        <x:v>proposal.t4.screened_chassis</x:v>
      </x:c>
      <x:c r="U501" s="4" t="str">
        <x:v>design.t4.screened_chassis.lore.hardware.3</x:v>
      </x:c>
      <x:c r="V501" s="4" t="str">
        <x:v>design.t4.screened_chassis.out</x:v>
      </x:c>
    </x:row>
    <x:row r="502" ht="115" customHeight="1">
      <x:c r="A502" s="4" t="str">
        <x:f>IFERROR(INDEX('Material routes'!$E$6:$E$1505,MATCH(U502,'Material routes'!$A$6:$A$1505,0)),"MISSING ID")</x:f>
        <x:v>Matched metal fastener set</x:v>
      </x:c>
      <x:c r="B502" s="4" t="str">
        <x:f>IFERROR(INDEX('Material routes'!$F$6:$F$1505,MATCH(U502,'Material routes'!$A$6:$A$1505,0)),"MISSING ID")</x:f>
        <x:v>T3</x:v>
      </x:c>
      <x:c r="C502" s="4" t="str">
        <x:f>IFERROR(INDEX('Material routes'!$H$6:$H$1505,MATCH(U502,'Material routes'!$A$6:$A$1505,0)),"MISSING ID")</x:f>
        <x:v>Crafting component</x:v>
      </x:c>
      <x:c r="D502" s="4" t="str">
        <x:f>IFERROR(INDEX('Material routes'!$G$6:$G$1505,MATCH(U502,'Material routes'!$A$6:$A$1505,0)),"MISSING ID")</x:f>
        <x:v>Crafting components</x:v>
      </x:c>
      <x:c r="E502" s="4" t="str">
        <x:f>IFERROR(INDEX('Material routes'!$C$6:$C$1505,MATCH(U502,'Material routes'!$A$6:$A$1505,0)),"MISSING ID")</x:f>
        <x:v>Ingredient candidate</x:v>
      </x:c>
      <x:c r="F502" s="4" t="str">
        <x:f>IFERROR(INDEX('Material routes'!$E$6:$E$1505,MATCH(V502,'Material routes'!$A$6:$A$1505,0)),"MISSING ID")</x:f>
        <x:v>Sealed electrical bulkhead insert</x:v>
      </x:c>
      <x:c r="G502" s="4" t="str">
        <x:f>IFERROR(INDEX('Material routes'!$F$6:$F$1505,MATCH(V502,'Material routes'!$A$6:$A$1505,0)),"MISSING ID")</x:f>
        <x:v>T4</x:v>
      </x:c>
      <x:c r="H502" s="4" t="str">
        <x:f>IFERROR(INDEX('Material routes'!$H$6:$H$1505,MATCH(V502,'Material routes'!$A$6:$A$1505,0)),"MISSING ID")</x:f>
        <x:v>Crafting component</x:v>
      </x:c>
      <x:c r="I502" s="4" t="str">
        <x:f>IFERROR(INDEX('Material routes'!$G$6:$G$1505,MATCH(V502,'Material routes'!$A$6:$A$1505,0)),"MISSING ID")</x:f>
        <x:v>Crafting components</x:v>
      </x:c>
      <x:c r="J502" s="4" t="str">
        <x:f>IFERROR(INDEX('Material routes'!$B$6:$B$1505,MATCH(U502,'Material routes'!$A$6:$A$1505,0)),"MISSING ID")</x:f>
        <x:v>design.t4.electrical_bulkhead</x:v>
      </x:c>
      <x:c r="K502" s="4" t="str">
        <x:f>IFERROR(INDEX('Crafting recipes'!$C$6:$C$1005,MATCH(J502,'Crafting recipes'!$A$6:$A$1005,0)),"MISSING ID")</x:f>
        <x:v>Material refinement</x:v>
      </x:c>
      <x:c r="L502" s="4" t="str">
        <x:f>IFERROR(INDEX('Material routes'!$K$6:$K$1505,MATCH(U502,'Material routes'!$A$6:$A$1505,0)),"MISSING ID")</x:f>
        <x:v>Proposal</x:v>
      </x:c>
      <x:c r="M502" s="4" t="str">
        <x:f>IFERROR(INDEX('Material routes'!$M$6:$M$1505,MATCH(U502,'Material routes'!$A$6:$A$1505,0)),"MISSING ID")</x:f>
        <x:v>Partial proposal</x:v>
      </x:c>
      <x:c r="N502" s="4" t="str">
        <x:f>IF(IFERROR(INDEX('Material routes'!$I$6:$I$1005,MATCH(U502,'Material routes'!$A$6:$A$1005,0)),"MISSING ID")=0,"",IFERROR(INDEX('Material routes'!$I$6:$I$1005,MATCH(U502,'Material routes'!$A$6:$A$1005,0)),"MISSING ID"))</x:f>
      </x:c>
      <x:c r="O502" s="4" t="str">
        <x:f>IFERROR(INDEX('Material routes'!$J$6:$J$1505,MATCH(U502,'Material routes'!$A$6:$A$1505,0)),"MISSING ID")</x:f>
        <x:v>Unspecified</x:v>
      </x:c>
      <x:c r="P502" s="4" t="str">
        <x:f>IF(IFERROR(INDEX('Material routes'!$I$6:$I$1005,MATCH(V502,'Material routes'!$A$6:$A$1005,0)),"MISSING ID")=0,"",IFERROR(INDEX('Material routes'!$I$6:$I$1005,MATCH(V502,'Material routes'!$A$6:$A$1005,0)),"MISSING ID"))</x:f>
      </x:c>
      <x:c r="Q502" s="4" t="str">
        <x:f>IFERROR(INDEX('Material routes'!$J$6:$J$1505,MATCH(V502,'Material routes'!$A$6:$A$1505,0)),"MISSING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routes'!$D$6:$D$1505,MATCH(U502,'Material routes'!$A$6:$A$1505,0)),"MISSING ID")</x:f>
        <x:v>proposal.lore.fastener_set</x:v>
      </x:c>
      <x:c r="T502" s="4" t="str">
        <x:f>IFERROR(INDEX('Material routes'!$D$6:$D$1505,MATCH(V502,'Material routes'!$A$6:$A$1505,0)),"MISSING ID")</x:f>
        <x:v>proposal.t4.electrical_bulkhead</x:v>
      </x:c>
      <x:c r="U502" s="4" t="str">
        <x:v>design.t4.electrical_bulkhead.lore.hardware.4</x:v>
      </x:c>
      <x:c r="V502" s="4" t="str">
        <x:v>design.t4.electrical_bulkhead.out</x:v>
      </x:c>
    </x:row>
    <x:row r="503" ht="115" customHeight="1">
      <x:c r="A503" s="4" t="str">
        <x:f>IFERROR(INDEX('Material routes'!$E$6:$E$1505,MATCH(U503,'Material routes'!$A$6:$A$1505,0)),"MISSING ID")</x:f>
        <x:v>Matched metal fastener set</x:v>
      </x:c>
      <x:c r="B503" s="4" t="str">
        <x:f>IFERROR(INDEX('Material routes'!$F$6:$F$1505,MATCH(U503,'Material routes'!$A$6:$A$1505,0)),"MISSING ID")</x:f>
        <x:v>T3</x:v>
      </x:c>
      <x:c r="C503" s="4" t="str">
        <x:f>IFERROR(INDEX('Material routes'!$H$6:$H$1505,MATCH(U503,'Material routes'!$A$6:$A$1505,0)),"MISSING ID")</x:f>
        <x:v>Crafting component</x:v>
      </x:c>
      <x:c r="D503" s="4" t="str">
        <x:f>IFERROR(INDEX('Material routes'!$G$6:$G$1505,MATCH(U503,'Material routes'!$A$6:$A$1505,0)),"MISSING ID")</x:f>
        <x:v>Crafting components</x:v>
      </x:c>
      <x:c r="E503" s="4" t="str">
        <x:f>IFERROR(INDEX('Material routes'!$C$6:$C$1505,MATCH(U503,'Material routes'!$A$6:$A$1505,0)),"MISSING ID")</x:f>
        <x:v>Ingredient candidate</x:v>
      </x:c>
      <x:c r="F503" s="4" t="str">
        <x:f>IFERROR(INDEX('Material routes'!$E$6:$E$1505,MATCH(V503,'Material routes'!$A$6:$A$1505,0)),"MISSING ID")</x:f>
        <x:v>Serviceable insulated contact block</x:v>
      </x:c>
      <x:c r="G503" s="4" t="str">
        <x:f>IFERROR(INDEX('Material routes'!$F$6:$F$1505,MATCH(V503,'Material routes'!$A$6:$A$1505,0)),"MISSING ID")</x:f>
        <x:v>T4</x:v>
      </x:c>
      <x:c r="H503" s="4" t="str">
        <x:f>IFERROR(INDEX('Material routes'!$H$6:$H$1505,MATCH(V503,'Material routes'!$A$6:$A$1505,0)),"MISSING ID")</x:f>
        <x:v>Crafting component</x:v>
      </x:c>
      <x:c r="I503" s="4" t="str">
        <x:f>IFERROR(INDEX('Material routes'!$G$6:$G$1505,MATCH(V503,'Material routes'!$A$6:$A$1505,0)),"MISSING ID")</x:f>
        <x:v>Crafting components</x:v>
      </x:c>
      <x:c r="J503" s="4" t="str">
        <x:f>IFERROR(INDEX('Material routes'!$B$6:$B$1505,MATCH(U503,'Material routes'!$A$6:$A$1505,0)),"MISSING ID")</x:f>
        <x:v>design.t4.contact_block</x:v>
      </x:c>
      <x:c r="K503" s="4" t="str">
        <x:f>IFERROR(INDEX('Crafting recipes'!$C$6:$C$1005,MATCH(J503,'Crafting recipes'!$A$6:$A$1005,0)),"MISSING ID")</x:f>
        <x:v>Material refinement</x:v>
      </x:c>
      <x:c r="L503" s="4" t="str">
        <x:f>IFERROR(INDEX('Material routes'!$K$6:$K$1505,MATCH(U503,'Material routes'!$A$6:$A$1505,0)),"MISSING ID")</x:f>
        <x:v>Proposal</x:v>
      </x:c>
      <x:c r="M503" s="4" t="str">
        <x:f>IFERROR(INDEX('Material routes'!$M$6:$M$1505,MATCH(U503,'Material routes'!$A$6:$A$1505,0)),"MISSING ID")</x:f>
        <x:v>Partial proposal</x:v>
      </x:c>
      <x:c r="N503" s="4" t="str">
        <x:f>IF(IFERROR(INDEX('Material routes'!$I$6:$I$1005,MATCH(U503,'Material routes'!$A$6:$A$1005,0)),"MISSING ID")=0,"",IFERROR(INDEX('Material routes'!$I$6:$I$1005,MATCH(U503,'Material routes'!$A$6:$A$1005,0)),"MISSING ID"))</x:f>
      </x:c>
      <x:c r="O503" s="4" t="str">
        <x:f>IFERROR(INDEX('Material routes'!$J$6:$J$1505,MATCH(U503,'Material routes'!$A$6:$A$1505,0)),"MISSING ID")</x:f>
        <x:v>Unspecified</x:v>
      </x:c>
      <x:c r="P503" s="4" t="str">
        <x:f>IF(IFERROR(INDEX('Material routes'!$I$6:$I$1005,MATCH(V503,'Material routes'!$A$6:$A$1005,0)),"MISSING ID")=0,"",IFERROR(INDEX('Material routes'!$I$6:$I$1005,MATCH(V503,'Material routes'!$A$6:$A$1005,0)),"MISSING ID"))</x:f>
      </x:c>
      <x:c r="Q503" s="4" t="str">
        <x:f>IFERROR(INDEX('Material routes'!$J$6:$J$1505,MATCH(V503,'Material routes'!$A$6:$A$1505,0)),"MISSING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routes'!$D$6:$D$1505,MATCH(U503,'Material routes'!$A$6:$A$1505,0)),"MISSING ID")</x:f>
        <x:v>proposal.lore.fastener_set</x:v>
      </x:c>
      <x:c r="T503" s="4" t="str">
        <x:f>IFERROR(INDEX('Material routes'!$D$6:$D$1505,MATCH(V503,'Material routes'!$A$6:$A$1505,0)),"MISSING ID")</x:f>
        <x:v>proposal.t4.contact_block</x:v>
      </x:c>
      <x:c r="U503" s="4" t="str">
        <x:v>design.t4.contact_block.lore.hardware.5</x:v>
      </x:c>
      <x:c r="V503" s="4" t="str">
        <x:v>design.t4.contact_block.out</x:v>
      </x:c>
    </x:row>
    <x:row r="504" ht="115" customHeight="1">
      <x:c r="A504" s="4" t="str">
        <x:f>IFERROR(INDEX('Material routes'!$E$6:$E$1505,MATCH(U504,'Material routes'!$A$6:$A$1505,0)),"MISSING ID")</x:f>
        <x:v>Matched metal fastener set</x:v>
      </x:c>
      <x:c r="B504" s="4" t="str">
        <x:f>IFERROR(INDEX('Material routes'!$F$6:$F$1505,MATCH(U504,'Material routes'!$A$6:$A$1505,0)),"MISSING ID")</x:f>
        <x:v>T3</x:v>
      </x:c>
      <x:c r="C504" s="4" t="str">
        <x:f>IFERROR(INDEX('Material routes'!$H$6:$H$1505,MATCH(U504,'Material routes'!$A$6:$A$1505,0)),"MISSING ID")</x:f>
        <x:v>Crafting component</x:v>
      </x:c>
      <x:c r="D504" s="4" t="str">
        <x:f>IFERROR(INDEX('Material routes'!$G$6:$G$1505,MATCH(U504,'Material routes'!$A$6:$A$1505,0)),"MISSING ID")</x:f>
        <x:v>Crafting components</x:v>
      </x:c>
      <x:c r="E504" s="4" t="str">
        <x:f>IFERROR(INDEX('Material routes'!$C$6:$C$1505,MATCH(U504,'Material routes'!$A$6:$A$1505,0)),"MISSING ID")</x:f>
        <x:v>Ingredient candidate</x:v>
      </x:c>
      <x:c r="F504" s="4" t="str">
        <x:f>IFERROR(INDEX('Material routes'!$E$6:$E$1505,MATCH(V504,'Material routes'!$A$6:$A$1505,0)),"MISSING ID")</x:f>
        <x:v>Articulated guard-panel subassembly</x:v>
      </x:c>
      <x:c r="G504" s="4" t="str">
        <x:f>IFERROR(INDEX('Material routes'!$F$6:$F$1505,MATCH(V504,'Material routes'!$A$6:$A$1505,0)),"MISSING ID")</x:f>
        <x:v>T4</x:v>
      </x:c>
      <x:c r="H504" s="4" t="str">
        <x:f>IFERROR(INDEX('Material routes'!$H$6:$H$1505,MATCH(V504,'Material routes'!$A$6:$A$1505,0)),"MISSING ID")</x:f>
        <x:v>Crafting component</x:v>
      </x:c>
      <x:c r="I504" s="4" t="str">
        <x:f>IFERROR(INDEX('Material routes'!$G$6:$G$1505,MATCH(V504,'Material routes'!$A$6:$A$1505,0)),"MISSING ID")</x:f>
        <x:v>Crafting components</x:v>
      </x:c>
      <x:c r="J504" s="4" t="str">
        <x:f>IFERROR(INDEX('Material routes'!$B$6:$B$1505,MATCH(U504,'Material routes'!$A$6:$A$1505,0)),"MISSING ID")</x:f>
        <x:v>design.t4.articulated_guard</x:v>
      </x:c>
      <x:c r="K504" s="4" t="str">
        <x:f>IFERROR(INDEX('Crafting recipes'!$C$6:$C$1005,MATCH(J504,'Crafting recipes'!$A$6:$A$1005,0)),"MISSING ID")</x:f>
        <x:v>Material refinement</x:v>
      </x:c>
      <x:c r="L504" s="4" t="str">
        <x:f>IFERROR(INDEX('Material routes'!$K$6:$K$1505,MATCH(U504,'Material routes'!$A$6:$A$1505,0)),"MISSING ID")</x:f>
        <x:v>Proposal</x:v>
      </x:c>
      <x:c r="M504" s="4" t="str">
        <x:f>IFERROR(INDEX('Material routes'!$M$6:$M$1505,MATCH(U504,'Material routes'!$A$6:$A$1505,0)),"MISSING ID")</x:f>
        <x:v>Partial proposal</x:v>
      </x:c>
      <x:c r="N504" s="4" t="str">
        <x:f>IF(IFERROR(INDEX('Material routes'!$I$6:$I$1005,MATCH(U504,'Material routes'!$A$6:$A$1005,0)),"MISSING ID")=0,"",IFERROR(INDEX('Material routes'!$I$6:$I$1005,MATCH(U504,'Material routes'!$A$6:$A$1005,0)),"MISSING ID"))</x:f>
      </x:c>
      <x:c r="O504" s="4" t="str">
        <x:f>IFERROR(INDEX('Material routes'!$J$6:$J$1505,MATCH(U504,'Material routes'!$A$6:$A$1505,0)),"MISSING ID")</x:f>
        <x:v>Unspecified</x:v>
      </x:c>
      <x:c r="P504" s="4" t="str">
        <x:f>IF(IFERROR(INDEX('Material routes'!$I$6:$I$1005,MATCH(V504,'Material routes'!$A$6:$A$1005,0)),"MISSING ID")=0,"",IFERROR(INDEX('Material routes'!$I$6:$I$1005,MATCH(V504,'Material routes'!$A$6:$A$1005,0)),"MISSING ID"))</x:f>
      </x:c>
      <x:c r="Q504" s="4" t="str">
        <x:f>IFERROR(INDEX('Material routes'!$J$6:$J$1505,MATCH(V504,'Material routes'!$A$6:$A$1505,0)),"MISSING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routes'!$D$6:$D$1505,MATCH(U504,'Material routes'!$A$6:$A$1505,0)),"MISSING ID")</x:f>
        <x:v>proposal.lore.fastener_set</x:v>
      </x:c>
      <x:c r="T504" s="4" t="str">
        <x:f>IFERROR(INDEX('Material routes'!$D$6:$D$1505,MATCH(V504,'Material routes'!$A$6:$A$1505,0)),"MISSING ID")</x:f>
        <x:v>proposal.t4.articulated_guard</x:v>
      </x:c>
      <x:c r="U504" s="4" t="str">
        <x:v>design.t4.articulated_guard.lore.hardware.6</x:v>
      </x:c>
      <x:c r="V504" s="4" t="str">
        <x:v>design.t4.articulated_guard.out</x:v>
      </x:c>
    </x:row>
    <x:row r="505" ht="115" customHeight="1">
      <x:c r="A505" s="4" t="str">
        <x:f>IFERROR(INDEX('Material routes'!$E$6:$E$1505,MATCH(U505,'Material routes'!$A$6:$A$1505,0)),"MISSING ID")</x:f>
        <x:v>Matched metal fastener set</x:v>
      </x:c>
      <x:c r="B505" s="4" t="str">
        <x:f>IFERROR(INDEX('Material routes'!$F$6:$F$1505,MATCH(U505,'Material routes'!$A$6:$A$1505,0)),"MISSING ID")</x:f>
        <x:v>T3</x:v>
      </x:c>
      <x:c r="C505" s="4" t="str">
        <x:f>IFERROR(INDEX('Material routes'!$H$6:$H$1505,MATCH(U505,'Material routes'!$A$6:$A$1505,0)),"MISSING ID")</x:f>
        <x:v>Crafting component</x:v>
      </x:c>
      <x:c r="D505" s="4" t="str">
        <x:f>IFERROR(INDEX('Material routes'!$G$6:$G$1505,MATCH(U505,'Material routes'!$A$6:$A$1505,0)),"MISSING ID")</x:f>
        <x:v>Crafting components</x:v>
      </x:c>
      <x:c r="E505" s="4" t="str">
        <x:f>IFERROR(INDEX('Material routes'!$C$6:$C$1505,MATCH(U505,'Material routes'!$A$6:$A$1505,0)),"MISSING ID")</x:f>
        <x:v>Ingredient candidate</x:v>
      </x:c>
      <x:c r="F505" s="4" t="str">
        <x:f>IFERROR(INDEX('Material routes'!$E$6:$E$1505,MATCH(V505,'Material routes'!$A$6:$A$1505,0)),"MISSING ID")</x:f>
        <x:v>Fitted canister valve-core assembly</x:v>
      </x:c>
      <x:c r="G505" s="4" t="str">
        <x:f>IFERROR(INDEX('Material routes'!$F$6:$F$1505,MATCH(V505,'Material routes'!$A$6:$A$1505,0)),"MISSING ID")</x:f>
        <x:v>T4</x:v>
      </x:c>
      <x:c r="H505" s="4" t="str">
        <x:f>IFERROR(INDEX('Material routes'!$H$6:$H$1505,MATCH(V505,'Material routes'!$A$6:$A$1505,0)),"MISSING ID")</x:f>
        <x:v>Crafting component</x:v>
      </x:c>
      <x:c r="I505" s="4" t="str">
        <x:f>IFERROR(INDEX('Material routes'!$G$6:$G$1505,MATCH(V505,'Material routes'!$A$6:$A$1505,0)),"MISSING ID")</x:f>
        <x:v>Crafting components</x:v>
      </x:c>
      <x:c r="J505" s="4" t="str">
        <x:f>IFERROR(INDEX('Material routes'!$B$6:$B$1505,MATCH(U505,'Material routes'!$A$6:$A$1505,0)),"MISSING ID")</x:f>
        <x:v>design.t4.valve_core</x:v>
      </x:c>
      <x:c r="K505" s="4" t="str">
        <x:f>IFERROR(INDEX('Crafting recipes'!$C$6:$C$1005,MATCH(J505,'Crafting recipes'!$A$6:$A$1005,0)),"MISSING ID")</x:f>
        <x:v>Material refinement</x:v>
      </x:c>
      <x:c r="L505" s="4" t="str">
        <x:f>IFERROR(INDEX('Material routes'!$K$6:$K$1505,MATCH(U505,'Material routes'!$A$6:$A$1505,0)),"MISSING ID")</x:f>
        <x:v>Proposal</x:v>
      </x:c>
      <x:c r="M505" s="4" t="str">
        <x:f>IFERROR(INDEX('Material routes'!$M$6:$M$1505,MATCH(U505,'Material routes'!$A$6:$A$1505,0)),"MISSING ID")</x:f>
        <x:v>Partial proposal</x:v>
      </x:c>
      <x:c r="N505" s="4" t="str">
        <x:f>IF(IFERROR(INDEX('Material routes'!$I$6:$I$1005,MATCH(U505,'Material routes'!$A$6:$A$1005,0)),"MISSING ID")=0,"",IFERROR(INDEX('Material routes'!$I$6:$I$1005,MATCH(U505,'Material routes'!$A$6:$A$1005,0)),"MISSING ID"))</x:f>
      </x:c>
      <x:c r="O505" s="4" t="str">
        <x:f>IFERROR(INDEX('Material routes'!$J$6:$J$1505,MATCH(U505,'Material routes'!$A$6:$A$1505,0)),"MISSING ID")</x:f>
        <x:v>Unspecified</x:v>
      </x:c>
      <x:c r="P505" s="4" t="str">
        <x:f>IF(IFERROR(INDEX('Material routes'!$I$6:$I$1005,MATCH(V505,'Material routes'!$A$6:$A$1005,0)),"MISSING ID")=0,"",IFERROR(INDEX('Material routes'!$I$6:$I$1005,MATCH(V505,'Material routes'!$A$6:$A$1005,0)),"MISSING ID"))</x:f>
      </x:c>
      <x:c r="Q505" s="4" t="str">
        <x:f>IFERROR(INDEX('Material routes'!$J$6:$J$1505,MATCH(V505,'Material routes'!$A$6:$A$1505,0)),"MISSING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routes'!$D$6:$D$1505,MATCH(U505,'Material routes'!$A$6:$A$1505,0)),"MISSING ID")</x:f>
        <x:v>proposal.lore.fastener_set</x:v>
      </x:c>
      <x:c r="T505" s="4" t="str">
        <x:f>IFERROR(INDEX('Material routes'!$D$6:$D$1505,MATCH(V505,'Material routes'!$A$6:$A$1505,0)),"MISSING ID")</x:f>
        <x:v>proposal.t4.valve_core</x:v>
      </x:c>
      <x:c r="U505" s="4" t="str">
        <x:v>design.t4.valve_core.lore.hardware.7</x:v>
      </x:c>
      <x:c r="V505" s="4" t="str">
        <x:v>design.t4.valve_core.out</x:v>
      </x:c>
    </x:row>
    <x:row r="506" ht="115" customHeight="1">
      <x:c r="A506" s="4" t="str">
        <x:f>IFERROR(INDEX('Material routes'!$E$6:$E$1505,MATCH(U506,'Material routes'!$A$6:$A$1505,0)),"MISSING ID")</x:f>
        <x:v>Matched metal fastener set</x:v>
      </x:c>
      <x:c r="B506" s="4" t="str">
        <x:f>IFERROR(INDEX('Material routes'!$F$6:$F$1505,MATCH(U506,'Material routes'!$A$6:$A$1505,0)),"MISSING ID")</x:f>
        <x:v>T3</x:v>
      </x:c>
      <x:c r="C506" s="4" t="str">
        <x:f>IFERROR(INDEX('Material routes'!$H$6:$H$1505,MATCH(U506,'Material routes'!$A$6:$A$1505,0)),"MISSING ID")</x:f>
        <x:v>Crafting component</x:v>
      </x:c>
      <x:c r="D506" s="4" t="str">
        <x:f>IFERROR(INDEX('Material routes'!$G$6:$G$1505,MATCH(U506,'Material routes'!$A$6:$A$1505,0)),"MISSING ID")</x:f>
        <x:v>Crafting components</x:v>
      </x:c>
      <x:c r="E506" s="4" t="str">
        <x:f>IFERROR(INDEX('Material routes'!$C$6:$C$1505,MATCH(U506,'Material routes'!$A$6:$A$1505,0)),"MISSING ID")</x:f>
        <x:v>Ingredient candidate</x:v>
      </x:c>
      <x:c r="F506" s="4" t="str">
        <x:f>IFERROR(INDEX('Material routes'!$E$6:$E$1505,MATCH(V506,'Material routes'!$A$6:$A$1505,0)),"MISSING ID")</x:f>
        <x:v>Replaceable seal-carrier assembly</x:v>
      </x:c>
      <x:c r="G506" s="4" t="str">
        <x:f>IFERROR(INDEX('Material routes'!$F$6:$F$1505,MATCH(V506,'Material routes'!$A$6:$A$1505,0)),"MISSING ID")</x:f>
        <x:v>T4</x:v>
      </x:c>
      <x:c r="H506" s="4" t="str">
        <x:f>IFERROR(INDEX('Material routes'!$H$6:$H$1505,MATCH(V506,'Material routes'!$A$6:$A$1505,0)),"MISSING ID")</x:f>
        <x:v>Crafting component</x:v>
      </x:c>
      <x:c r="I506" s="4" t="str">
        <x:f>IFERROR(INDEX('Material routes'!$G$6:$G$1505,MATCH(V506,'Material routes'!$A$6:$A$1505,0)),"MISSING ID")</x:f>
        <x:v>Crafting components</x:v>
      </x:c>
      <x:c r="J506" s="4" t="str">
        <x:f>IFERROR(INDEX('Material routes'!$B$6:$B$1505,MATCH(U506,'Material routes'!$A$6:$A$1505,0)),"MISSING ID")</x:f>
        <x:v>design.t4.seal_carrier</x:v>
      </x:c>
      <x:c r="K506" s="4" t="str">
        <x:f>IFERROR(INDEX('Crafting recipes'!$C$6:$C$1005,MATCH(J506,'Crafting recipes'!$A$6:$A$1005,0)),"MISSING ID")</x:f>
        <x:v>Material refinement</x:v>
      </x:c>
      <x:c r="L506" s="4" t="str">
        <x:f>IFERROR(INDEX('Material routes'!$K$6:$K$1505,MATCH(U506,'Material routes'!$A$6:$A$1505,0)),"MISSING ID")</x:f>
        <x:v>Proposal</x:v>
      </x:c>
      <x:c r="M506" s="4" t="str">
        <x:f>IFERROR(INDEX('Material routes'!$M$6:$M$1505,MATCH(U506,'Material routes'!$A$6:$A$1505,0)),"MISSING ID")</x:f>
        <x:v>Partial proposal</x:v>
      </x:c>
      <x:c r="N506" s="4" t="str">
        <x:f>IF(IFERROR(INDEX('Material routes'!$I$6:$I$1005,MATCH(U506,'Material routes'!$A$6:$A$1005,0)),"MISSING ID")=0,"",IFERROR(INDEX('Material routes'!$I$6:$I$1005,MATCH(U506,'Material routes'!$A$6:$A$1005,0)),"MISSING ID"))</x:f>
      </x:c>
      <x:c r="O506" s="4" t="str">
        <x:f>IFERROR(INDEX('Material routes'!$J$6:$J$1505,MATCH(U506,'Material routes'!$A$6:$A$1505,0)),"MISSING ID")</x:f>
        <x:v>Unspecified</x:v>
      </x:c>
      <x:c r="P506" s="4" t="str">
        <x:f>IF(IFERROR(INDEX('Material routes'!$I$6:$I$1005,MATCH(V506,'Material routes'!$A$6:$A$1005,0)),"MISSING ID")=0,"",IFERROR(INDEX('Material routes'!$I$6:$I$1005,MATCH(V506,'Material routes'!$A$6:$A$1005,0)),"MISSING ID"))</x:f>
      </x:c>
      <x:c r="Q506" s="4" t="str">
        <x:f>IFERROR(INDEX('Material routes'!$J$6:$J$1505,MATCH(V506,'Material routes'!$A$6:$A$1505,0)),"MISSING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routes'!$D$6:$D$1505,MATCH(U506,'Material routes'!$A$6:$A$1505,0)),"MISSING ID")</x:f>
        <x:v>proposal.lore.fastener_set</x:v>
      </x:c>
      <x:c r="T506" s="4" t="str">
        <x:f>IFERROR(INDEX('Material routes'!$D$6:$D$1505,MATCH(V506,'Material routes'!$A$6:$A$1505,0)),"MISSING ID")</x:f>
        <x:v>proposal.t4.seal_carrier</x:v>
      </x:c>
      <x:c r="U506" s="4" t="str">
        <x:v>design.t4.seal_carrier.lore.hardware.8</x:v>
      </x:c>
      <x:c r="V506" s="4" t="str">
        <x:v>design.t4.seal_carrier.out</x:v>
      </x:c>
    </x:row>
    <x:row r="507" ht="115" customHeight="1">
      <x:c r="A507" s="4" t="str">
        <x:f>IFERROR(INDEX('Material routes'!$E$6:$E$1505,MATCH(U507,'Material routes'!$A$6:$A$1505,0)),"MISSING ID")</x:f>
        <x:v>Matched metal fastener set</x:v>
      </x:c>
      <x:c r="B507" s="4" t="str">
        <x:f>IFERROR(INDEX('Material routes'!$F$6:$F$1505,MATCH(U507,'Material routes'!$A$6:$A$1505,0)),"MISSING ID")</x:f>
        <x:v>T3</x:v>
      </x:c>
      <x:c r="C507" s="4" t="str">
        <x:f>IFERROR(INDEX('Material routes'!$H$6:$H$1505,MATCH(U507,'Material routes'!$A$6:$A$1505,0)),"MISSING ID")</x:f>
        <x:v>Crafting component</x:v>
      </x:c>
      <x:c r="D507" s="4" t="str">
        <x:f>IFERROR(INDEX('Material routes'!$G$6:$G$1505,MATCH(U507,'Material routes'!$A$6:$A$1505,0)),"MISSING ID")</x:f>
        <x:v>Crafting components</x:v>
      </x:c>
      <x:c r="E507" s="4" t="str">
        <x:f>IFERROR(INDEX('Material routes'!$C$6:$C$1505,MATCH(U507,'Material routes'!$A$6:$A$1505,0)),"MISSING ID")</x:f>
        <x:v>Ingredient candidate</x:v>
      </x:c>
      <x:c r="F507" s="4" t="str">
        <x:f>IFERROR(INDEX('Material routes'!$E$6:$E$1505,MATCH(V507,'Material routes'!$A$6:$A$1505,0)),"MISSING ID")</x:f>
        <x:v>Collapsible sail-spar joint kit</x:v>
      </x:c>
      <x:c r="G507" s="4" t="str">
        <x:f>IFERROR(INDEX('Material routes'!$F$6:$F$1505,MATCH(V507,'Material routes'!$A$6:$A$1505,0)),"MISSING ID")</x:f>
        <x:v>T4</x:v>
      </x:c>
      <x:c r="H507" s="4" t="str">
        <x:f>IFERROR(INDEX('Material routes'!$H$6:$H$1505,MATCH(V507,'Material routes'!$A$6:$A$1505,0)),"MISSING ID")</x:f>
        <x:v>Crafting component</x:v>
      </x:c>
      <x:c r="I507" s="4" t="str">
        <x:f>IFERROR(INDEX('Material routes'!$G$6:$G$1505,MATCH(V507,'Material routes'!$A$6:$A$1505,0)),"MISSING ID")</x:f>
        <x:v>Crafting components</x:v>
      </x:c>
      <x:c r="J507" s="4" t="str">
        <x:f>IFERROR(INDEX('Material routes'!$B$6:$B$1505,MATCH(U507,'Material routes'!$A$6:$A$1505,0)),"MISSING ID")</x:f>
        <x:v>design.t4.spar_joint</x:v>
      </x:c>
      <x:c r="K507" s="4" t="str">
        <x:f>IFERROR(INDEX('Crafting recipes'!$C$6:$C$1005,MATCH(J507,'Crafting recipes'!$A$6:$A$1005,0)),"MISSING ID")</x:f>
        <x:v>Material refinement</x:v>
      </x:c>
      <x:c r="L507" s="4" t="str">
        <x:f>IFERROR(INDEX('Material routes'!$K$6:$K$1505,MATCH(U507,'Material routes'!$A$6:$A$1505,0)),"MISSING ID")</x:f>
        <x:v>Proposal</x:v>
      </x:c>
      <x:c r="M507" s="4" t="str">
        <x:f>IFERROR(INDEX('Material routes'!$M$6:$M$1505,MATCH(U507,'Material routes'!$A$6:$A$1505,0)),"MISSING ID")</x:f>
        <x:v>Partial proposal</x:v>
      </x:c>
      <x:c r="N507" s="4" t="str">
        <x:f>IF(IFERROR(INDEX('Material routes'!$I$6:$I$1005,MATCH(U507,'Material routes'!$A$6:$A$1005,0)),"MISSING ID")=0,"",IFERROR(INDEX('Material routes'!$I$6:$I$1005,MATCH(U507,'Material routes'!$A$6:$A$1005,0)),"MISSING ID"))</x:f>
      </x:c>
      <x:c r="O507" s="4" t="str">
        <x:f>IFERROR(INDEX('Material routes'!$J$6:$J$1505,MATCH(U507,'Material routes'!$A$6:$A$1505,0)),"MISSING ID")</x:f>
        <x:v>Unspecified</x:v>
      </x:c>
      <x:c r="P507" s="4" t="str">
        <x:f>IF(IFERROR(INDEX('Material routes'!$I$6:$I$1005,MATCH(V507,'Material routes'!$A$6:$A$1005,0)),"MISSING ID")=0,"",IFERROR(INDEX('Material routes'!$I$6:$I$1005,MATCH(V507,'Material routes'!$A$6:$A$1005,0)),"MISSING ID"))</x:f>
      </x:c>
      <x:c r="Q507" s="4" t="str">
        <x:f>IFERROR(INDEX('Material routes'!$J$6:$J$1505,MATCH(V507,'Material routes'!$A$6:$A$1505,0)),"MISSING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routes'!$D$6:$D$1505,MATCH(U507,'Material routes'!$A$6:$A$1505,0)),"MISSING ID")</x:f>
        <x:v>proposal.lore.fastener_set</x:v>
      </x:c>
      <x:c r="T507" s="4" t="str">
        <x:f>IFERROR(INDEX('Material routes'!$D$6:$D$1505,MATCH(V507,'Material routes'!$A$6:$A$1505,0)),"MISSING ID")</x:f>
        <x:v>proposal.t4.spar_joint</x:v>
      </x:c>
      <x:c r="U507" s="4" t="str">
        <x:v>design.t4.spar_joint.lore.hardware.9</x:v>
      </x:c>
      <x:c r="V507" s="4" t="str">
        <x:v>design.t4.spar_joint.out</x:v>
      </x:c>
    </x:row>
    <x:row r="508" ht="115" customHeight="1">
      <x:c r="A508" s="4" t="str">
        <x:f>IFERROR(INDEX('Material routes'!$E$6:$E$1505,MATCH(U508,'Material routes'!$A$6:$A$1505,0)),"MISSING ID")</x:f>
        <x:v>Matched metal fastener set</x:v>
      </x:c>
      <x:c r="B508" s="4" t="str">
        <x:f>IFERROR(INDEX('Material routes'!$F$6:$F$1505,MATCH(U508,'Material routes'!$A$6:$A$1505,0)),"MISSING ID")</x:f>
        <x:v>T3</x:v>
      </x:c>
      <x:c r="C508" s="4" t="str">
        <x:f>IFERROR(INDEX('Material routes'!$H$6:$H$1505,MATCH(U508,'Material routes'!$A$6:$A$1505,0)),"MISSING ID")</x:f>
        <x:v>Crafting component</x:v>
      </x:c>
      <x:c r="D508" s="4" t="str">
        <x:f>IFERROR(INDEX('Material routes'!$G$6:$G$1505,MATCH(U508,'Material routes'!$A$6:$A$1505,0)),"MISSING ID")</x:f>
        <x:v>Crafting components</x:v>
      </x:c>
      <x:c r="E508" s="4" t="str">
        <x:f>IFERROR(INDEX('Material routes'!$C$6:$C$1505,MATCH(U508,'Material routes'!$A$6:$A$1505,0)),"MISSING ID")</x:f>
        <x:v>Ingredient candidate</x:v>
      </x:c>
      <x:c r="F508" s="4" t="str">
        <x:f>IFERROR(INDEX('Material routes'!$E$6:$E$1505,MATCH(V508,'Material routes'!$A$6:$A$1505,0)),"MISSING ID")</x:f>
        <x:v>Joined folding wing-panel assembly</x:v>
      </x:c>
      <x:c r="G508" s="4" t="str">
        <x:f>IFERROR(INDEX('Material routes'!$F$6:$F$1505,MATCH(V508,'Material routes'!$A$6:$A$1505,0)),"MISSING ID")</x:f>
        <x:v>T4</x:v>
      </x:c>
      <x:c r="H508" s="4" t="str">
        <x:f>IFERROR(INDEX('Material routes'!$H$6:$H$1505,MATCH(V508,'Material routes'!$A$6:$A$1505,0)),"MISSING ID")</x:f>
        <x:v>Crafting component</x:v>
      </x:c>
      <x:c r="I508" s="4" t="str">
        <x:f>IFERROR(INDEX('Material routes'!$G$6:$G$1505,MATCH(V508,'Material routes'!$A$6:$A$1505,0)),"MISSING ID")</x:f>
        <x:v>Crafting components</x:v>
      </x:c>
      <x:c r="J508" s="4" t="str">
        <x:f>IFERROR(INDEX('Material routes'!$B$6:$B$1505,MATCH(U508,'Material routes'!$A$6:$A$1505,0)),"MISSING ID")</x:f>
        <x:v>design.t4.joined_wing_panels</x:v>
      </x:c>
      <x:c r="K508" s="4" t="str">
        <x:f>IFERROR(INDEX('Crafting recipes'!$C$6:$C$1005,MATCH(J508,'Crafting recipes'!$A$6:$A$1005,0)),"MISSING ID")</x:f>
        <x:v>Material refinement</x:v>
      </x:c>
      <x:c r="L508" s="4" t="str">
        <x:f>IFERROR(INDEX('Material routes'!$K$6:$K$1505,MATCH(U508,'Material routes'!$A$6:$A$1505,0)),"MISSING ID")</x:f>
        <x:v>Proposal</x:v>
      </x:c>
      <x:c r="M508" s="4" t="str">
        <x:f>IFERROR(INDEX('Material routes'!$M$6:$M$1505,MATCH(U508,'Material routes'!$A$6:$A$1505,0)),"MISSING ID")</x:f>
        <x:v>Partial proposal</x:v>
      </x:c>
      <x:c r="N508" s="4" t="str">
        <x:f>IF(IFERROR(INDEX('Material routes'!$I$6:$I$1005,MATCH(U508,'Material routes'!$A$6:$A$1005,0)),"MISSING ID")=0,"",IFERROR(INDEX('Material routes'!$I$6:$I$1005,MATCH(U508,'Material routes'!$A$6:$A$1005,0)),"MISSING ID"))</x:f>
      </x:c>
      <x:c r="O508" s="4" t="str">
        <x:f>IFERROR(INDEX('Material routes'!$J$6:$J$1505,MATCH(U508,'Material routes'!$A$6:$A$1505,0)),"MISSING ID")</x:f>
        <x:v>Unspecified</x:v>
      </x:c>
      <x:c r="P508" s="4" t="str">
        <x:f>IF(IFERROR(INDEX('Material routes'!$I$6:$I$1005,MATCH(V508,'Material routes'!$A$6:$A$1005,0)),"MISSING ID")=0,"",IFERROR(INDEX('Material routes'!$I$6:$I$1005,MATCH(V508,'Material routes'!$A$6:$A$1005,0)),"MISSING ID"))</x:f>
      </x:c>
      <x:c r="Q508" s="4" t="str">
        <x:f>IFERROR(INDEX('Material routes'!$J$6:$J$1505,MATCH(V508,'Material routes'!$A$6:$A$1505,0)),"MISSING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routes'!$D$6:$D$1505,MATCH(U508,'Material routes'!$A$6:$A$1505,0)),"MISSING ID")</x:f>
        <x:v>proposal.lore.fastener_set</x:v>
      </x:c>
      <x:c r="T508" s="4" t="str">
        <x:f>IFERROR(INDEX('Material routes'!$D$6:$D$1505,MATCH(V508,'Material routes'!$A$6:$A$1505,0)),"MISSING ID")</x:f>
        <x:v>proposal.t4.joined_wing_panels</x:v>
      </x:c>
      <x:c r="U508" s="4" t="str">
        <x:v>design.t4.joined_wing_panels.lore.hardware.10</x:v>
      </x:c>
      <x:c r="V508" s="4" t="str">
        <x:v>design.t4.joined_wing_panels.out</x:v>
      </x:c>
    </x:row>
    <x:row r="509" ht="115" customHeight="1">
      <x:c r="A509" s="4" t="str">
        <x:f>IFERROR(INDEX('Material routes'!$E$6:$E$1505,MATCH(U509,'Material routes'!$A$6:$A$1505,0)),"MISSING ID")</x:f>
        <x:v>Matched metal fastener set</x:v>
      </x:c>
      <x:c r="B509" s="4" t="str">
        <x:f>IFERROR(INDEX('Material routes'!$F$6:$F$1505,MATCH(U509,'Material routes'!$A$6:$A$1505,0)),"MISSING ID")</x:f>
        <x:v>T3</x:v>
      </x:c>
      <x:c r="C509" s="4" t="str">
        <x:f>IFERROR(INDEX('Material routes'!$H$6:$H$1505,MATCH(U509,'Material routes'!$A$6:$A$1505,0)),"MISSING ID")</x:f>
        <x:v>Crafting component</x:v>
      </x:c>
      <x:c r="D509" s="4" t="str">
        <x:f>IFERROR(INDEX('Material routes'!$G$6:$G$1505,MATCH(U509,'Material routes'!$A$6:$A$1505,0)),"MISSING ID")</x:f>
        <x:v>Crafting components</x:v>
      </x:c>
      <x:c r="E509" s="4" t="str">
        <x:f>IFERROR(INDEX('Material routes'!$C$6:$C$1505,MATCH(U509,'Material routes'!$A$6:$A$1505,0)),"MISSING ID")</x:f>
        <x:v>Ingredient candidate</x:v>
      </x:c>
      <x:c r="F509" s="4" t="str">
        <x:f>IFERROR(INDEX('Material routes'!$E$6:$E$1505,MATCH(V509,'Material routes'!$A$6:$A$1505,0)),"MISSING ID")</x:f>
        <x:v>Matched wind-turbine hub core</x:v>
      </x:c>
      <x:c r="G509" s="4" t="str">
        <x:f>IFERROR(INDEX('Material routes'!$F$6:$F$1505,MATCH(V509,'Material routes'!$A$6:$A$1505,0)),"MISSING ID")</x:f>
        <x:v>T4</x:v>
      </x:c>
      <x:c r="H509" s="4" t="str">
        <x:f>IFERROR(INDEX('Material routes'!$H$6:$H$1505,MATCH(V509,'Material routes'!$A$6:$A$1505,0)),"MISSING ID")</x:f>
        <x:v>Crafting component</x:v>
      </x:c>
      <x:c r="I509" s="4" t="str">
        <x:f>IFERROR(INDEX('Material routes'!$G$6:$G$1505,MATCH(V509,'Material routes'!$A$6:$A$1505,0)),"MISSING ID")</x:f>
        <x:v>Crafting components</x:v>
      </x:c>
      <x:c r="J509" s="4" t="str">
        <x:f>IFERROR(INDEX('Material routes'!$B$6:$B$1505,MATCH(U509,'Material routes'!$A$6:$A$1505,0)),"MISSING ID")</x:f>
        <x:v>design.t4.turbine_hub</x:v>
      </x:c>
      <x:c r="K509" s="4" t="str">
        <x:f>IFERROR(INDEX('Crafting recipes'!$C$6:$C$1005,MATCH(J509,'Crafting recipes'!$A$6:$A$1005,0)),"MISSING ID")</x:f>
        <x:v>Material refinement</x:v>
      </x:c>
      <x:c r="L509" s="4" t="str">
        <x:f>IFERROR(INDEX('Material routes'!$K$6:$K$1505,MATCH(U509,'Material routes'!$A$6:$A$1505,0)),"MISSING ID")</x:f>
        <x:v>Proposal</x:v>
      </x:c>
      <x:c r="M509" s="4" t="str">
        <x:f>IFERROR(INDEX('Material routes'!$M$6:$M$1505,MATCH(U509,'Material routes'!$A$6:$A$1505,0)),"MISSING ID")</x:f>
        <x:v>Partial proposal</x:v>
      </x:c>
      <x:c r="N509" s="4" t="str">
        <x:f>IF(IFERROR(INDEX('Material routes'!$I$6:$I$1005,MATCH(U509,'Material routes'!$A$6:$A$1005,0)),"MISSING ID")=0,"",IFERROR(INDEX('Material routes'!$I$6:$I$1005,MATCH(U509,'Material routes'!$A$6:$A$1005,0)),"MISSING ID"))</x:f>
      </x:c>
      <x:c r="O509" s="4" t="str">
        <x:f>IFERROR(INDEX('Material routes'!$J$6:$J$1505,MATCH(U509,'Material routes'!$A$6:$A$1505,0)),"MISSING ID")</x:f>
        <x:v>Unspecified</x:v>
      </x:c>
      <x:c r="P509" s="4" t="str">
        <x:f>IF(IFERROR(INDEX('Material routes'!$I$6:$I$1005,MATCH(V509,'Material routes'!$A$6:$A$1005,0)),"MISSING ID")=0,"",IFERROR(INDEX('Material routes'!$I$6:$I$1005,MATCH(V509,'Material routes'!$A$6:$A$1005,0)),"MISSING ID"))</x:f>
      </x:c>
      <x:c r="Q509" s="4" t="str">
        <x:f>IFERROR(INDEX('Material routes'!$J$6:$J$1505,MATCH(V509,'Material routes'!$A$6:$A$1505,0)),"MISSING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routes'!$D$6:$D$1505,MATCH(U509,'Material routes'!$A$6:$A$1505,0)),"MISSING ID")</x:f>
        <x:v>proposal.lore.fastener_set</x:v>
      </x:c>
      <x:c r="T509" s="4" t="str">
        <x:f>IFERROR(INDEX('Material routes'!$D$6:$D$1505,MATCH(V509,'Material routes'!$A$6:$A$1505,0)),"MISSING ID")</x:f>
        <x:v>proposal.t4.turbine_hub</x:v>
      </x:c>
      <x:c r="U509" s="4" t="str">
        <x:v>design.t4.turbine_hub.lore.hardware.11</x:v>
      </x:c>
      <x:c r="V509" s="4" t="str">
        <x:v>design.t4.turbine_hub.out</x:v>
      </x:c>
    </x:row>
    <x:row r="510" ht="115" customHeight="1">
      <x:c r="A510" s="4" t="str">
        <x:f>IFERROR(INDEX('Material routes'!$E$6:$E$1505,MATCH(U510,'Material routes'!$A$6:$A$1505,0)),"MISSING ID")</x:f>
        <x:v>Matched metal fastener set</x:v>
      </x:c>
      <x:c r="B510" s="4" t="str">
        <x:f>IFERROR(INDEX('Material routes'!$F$6:$F$1505,MATCH(U510,'Material routes'!$A$6:$A$1505,0)),"MISSING ID")</x:f>
        <x:v>T3</x:v>
      </x:c>
      <x:c r="C510" s="4" t="str">
        <x:f>IFERROR(INDEX('Material routes'!$H$6:$H$1505,MATCH(U510,'Material routes'!$A$6:$A$1505,0)),"MISSING ID")</x:f>
        <x:v>Crafting component</x:v>
      </x:c>
      <x:c r="D510" s="4" t="str">
        <x:f>IFERROR(INDEX('Material routes'!$G$6:$G$1505,MATCH(U510,'Material routes'!$A$6:$A$1505,0)),"MISSING ID")</x:f>
        <x:v>Crafting components</x:v>
      </x:c>
      <x:c r="E510" s="4" t="str">
        <x:f>IFERROR(INDEX('Material routes'!$C$6:$C$1505,MATCH(U510,'Material routes'!$A$6:$A$1505,0)),"MISSING ID")</x:f>
        <x:v>Ingredient candidate</x:v>
      </x:c>
      <x:c r="F510" s="4" t="str">
        <x:f>IFERROR(INDEX('Material routes'!$E$6:$E$1505,MATCH(V510,'Material routes'!$A$6:$A$1505,0)),"MISSING ID")</x:f>
        <x:v>Dirtboard wheel-hub core</x:v>
      </x:c>
      <x:c r="G510" s="4" t="str">
        <x:f>IFERROR(INDEX('Material routes'!$F$6:$F$1505,MATCH(V510,'Material routes'!$A$6:$A$1505,0)),"MISSING ID")</x:f>
        <x:v>T4</x:v>
      </x:c>
      <x:c r="H510" s="4" t="str">
        <x:f>IFERROR(INDEX('Material routes'!$H$6:$H$1505,MATCH(V510,'Material routes'!$A$6:$A$1505,0)),"MISSING ID")</x:f>
        <x:v>Crafting component</x:v>
      </x:c>
      <x:c r="I510" s="4" t="str">
        <x:f>IFERROR(INDEX('Material routes'!$G$6:$G$1505,MATCH(V510,'Material routes'!$A$6:$A$1505,0)),"MISSING ID")</x:f>
        <x:v>Crafting components</x:v>
      </x:c>
      <x:c r="J510" s="4" t="str">
        <x:f>IFERROR(INDEX('Material routes'!$B$6:$B$1505,MATCH(U510,'Material routes'!$A$6:$A$1505,0)),"MISSING ID")</x:f>
        <x:v>design.t4.wheel_hub</x:v>
      </x:c>
      <x:c r="K510" s="4" t="str">
        <x:f>IFERROR(INDEX('Crafting recipes'!$C$6:$C$1005,MATCH(J510,'Crafting recipes'!$A$6:$A$1005,0)),"MISSING ID")</x:f>
        <x:v>Material refinement</x:v>
      </x:c>
      <x:c r="L510" s="4" t="str">
        <x:f>IFERROR(INDEX('Material routes'!$K$6:$K$1505,MATCH(U510,'Material routes'!$A$6:$A$1505,0)),"MISSING ID")</x:f>
        <x:v>Proposal</x:v>
      </x:c>
      <x:c r="M510" s="4" t="str">
        <x:f>IFERROR(INDEX('Material routes'!$M$6:$M$1505,MATCH(U510,'Material routes'!$A$6:$A$1505,0)),"MISSING ID")</x:f>
        <x:v>Partial proposal</x:v>
      </x:c>
      <x:c r="N510" s="4" t="str">
        <x:f>IF(IFERROR(INDEX('Material routes'!$I$6:$I$1005,MATCH(U510,'Material routes'!$A$6:$A$1005,0)),"MISSING ID")=0,"",IFERROR(INDEX('Material routes'!$I$6:$I$1005,MATCH(U510,'Material routes'!$A$6:$A$1005,0)),"MISSING ID"))</x:f>
      </x:c>
      <x:c r="O510" s="4" t="str">
        <x:f>IFERROR(INDEX('Material routes'!$J$6:$J$1505,MATCH(U510,'Material routes'!$A$6:$A$1505,0)),"MISSING ID")</x:f>
        <x:v>Unspecified</x:v>
      </x:c>
      <x:c r="P510" s="4" t="str">
        <x:f>IF(IFERROR(INDEX('Material routes'!$I$6:$I$1005,MATCH(V510,'Material routes'!$A$6:$A$1005,0)),"MISSING ID")=0,"",IFERROR(INDEX('Material routes'!$I$6:$I$1005,MATCH(V510,'Material routes'!$A$6:$A$1005,0)),"MISSING ID"))</x:f>
      </x:c>
      <x:c r="Q510" s="4" t="str">
        <x:f>IFERROR(INDEX('Material routes'!$J$6:$J$1505,MATCH(V510,'Material routes'!$A$6:$A$1505,0)),"MISSING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routes'!$D$6:$D$1505,MATCH(U510,'Material routes'!$A$6:$A$1505,0)),"MISSING ID")</x:f>
        <x:v>proposal.lore.fastener_set</x:v>
      </x:c>
      <x:c r="T510" s="4" t="str">
        <x:f>IFERROR(INDEX('Material routes'!$D$6:$D$1505,MATCH(V510,'Material routes'!$A$6:$A$1505,0)),"MISSING ID")</x:f>
        <x:v>proposal.t4.wheel_hub</x:v>
      </x:c>
      <x:c r="U510" s="4" t="str">
        <x:v>design.t4.wheel_hub.lore.hardware.12</x:v>
      </x:c>
      <x:c r="V510" s="4" t="str">
        <x:v>design.t4.wheel_hub.out</x:v>
      </x:c>
    </x:row>
    <x:row r="511" ht="115" customHeight="1">
      <x:c r="A511" s="4" t="str">
        <x:f>IFERROR(INDEX('Material routes'!$E$6:$E$1505,MATCH(U511,'Material routes'!$A$6:$A$1505,0)),"MISSING ID")</x:f>
        <x:v>Matched metal fastener set</x:v>
      </x:c>
      <x:c r="B511" s="4" t="str">
        <x:f>IFERROR(INDEX('Material routes'!$F$6:$F$1505,MATCH(U511,'Material routes'!$A$6:$A$1505,0)),"MISSING ID")</x:f>
        <x:v>T3</x:v>
      </x:c>
      <x:c r="C511" s="4" t="str">
        <x:f>IFERROR(INDEX('Material routes'!$H$6:$H$1505,MATCH(U511,'Material routes'!$A$6:$A$1505,0)),"MISSING ID")</x:f>
        <x:v>Crafting component</x:v>
      </x:c>
      <x:c r="D511" s="4" t="str">
        <x:f>IFERROR(INDEX('Material routes'!$G$6:$G$1505,MATCH(U511,'Material routes'!$A$6:$A$1505,0)),"MISSING ID")</x:f>
        <x:v>Crafting components</x:v>
      </x:c>
      <x:c r="E511" s="4" t="str">
        <x:f>IFERROR(INDEX('Material routes'!$C$6:$C$1505,MATCH(U511,'Material routes'!$A$6:$A$1505,0)),"MISSING ID")</x:f>
        <x:v>Ingredient candidate</x:v>
      </x:c>
      <x:c r="F511" s="4" t="str">
        <x:f>IFERROR(INDEX('Material routes'!$E$6:$E$1505,MATCH(V511,'Material routes'!$A$6:$A$1505,0)),"MISSING ID")</x:f>
        <x:v>Replaceable abrasive-head assembly</x:v>
      </x:c>
      <x:c r="G511" s="4" t="str">
        <x:f>IFERROR(INDEX('Material routes'!$F$6:$F$1505,MATCH(V511,'Material routes'!$A$6:$A$1505,0)),"MISSING ID")</x:f>
        <x:v>T4</x:v>
      </x:c>
      <x:c r="H511" s="4" t="str">
        <x:f>IFERROR(INDEX('Material routes'!$H$6:$H$1505,MATCH(V511,'Material routes'!$A$6:$A$1505,0)),"MISSING ID")</x:f>
        <x:v>Crafting component</x:v>
      </x:c>
      <x:c r="I511" s="4" t="str">
        <x:f>IFERROR(INDEX('Material routes'!$G$6:$G$1505,MATCH(V511,'Material routes'!$A$6:$A$1505,0)),"MISSING ID")</x:f>
        <x:v>Crafting components</x:v>
      </x:c>
      <x:c r="J511" s="4" t="str">
        <x:f>IFERROR(INDEX('Material routes'!$B$6:$B$1505,MATCH(U511,'Material routes'!$A$6:$A$1505,0)),"MISSING ID")</x:f>
        <x:v>design.t4.grinding_head</x:v>
      </x:c>
      <x:c r="K511" s="4" t="str">
        <x:f>IFERROR(INDEX('Crafting recipes'!$C$6:$C$1005,MATCH(J511,'Crafting recipes'!$A$6:$A$1005,0)),"MISSING ID")</x:f>
        <x:v>Material refinement</x:v>
      </x:c>
      <x:c r="L511" s="4" t="str">
        <x:f>IFERROR(INDEX('Material routes'!$K$6:$K$1505,MATCH(U511,'Material routes'!$A$6:$A$1505,0)),"MISSING ID")</x:f>
        <x:v>Proposal</x:v>
      </x:c>
      <x:c r="M511" s="4" t="str">
        <x:f>IFERROR(INDEX('Material routes'!$M$6:$M$1505,MATCH(U511,'Material routes'!$A$6:$A$1505,0)),"MISSING ID")</x:f>
        <x:v>Partial proposal</x:v>
      </x:c>
      <x:c r="N511" s="4" t="str">
        <x:f>IF(IFERROR(INDEX('Material routes'!$I$6:$I$1005,MATCH(U511,'Material routes'!$A$6:$A$1005,0)),"MISSING ID")=0,"",IFERROR(INDEX('Material routes'!$I$6:$I$1005,MATCH(U511,'Material routes'!$A$6:$A$1005,0)),"MISSING ID"))</x:f>
      </x:c>
      <x:c r="O511" s="4" t="str">
        <x:f>IFERROR(INDEX('Material routes'!$J$6:$J$1505,MATCH(U511,'Material routes'!$A$6:$A$1505,0)),"MISSING ID")</x:f>
        <x:v>Unspecified</x:v>
      </x:c>
      <x:c r="P511" s="4" t="str">
        <x:f>IF(IFERROR(INDEX('Material routes'!$I$6:$I$1005,MATCH(V511,'Material routes'!$A$6:$A$1005,0)),"MISSING ID")=0,"",IFERROR(INDEX('Material routes'!$I$6:$I$1005,MATCH(V511,'Material routes'!$A$6:$A$1005,0)),"MISSING ID"))</x:f>
      </x:c>
      <x:c r="Q511" s="4" t="str">
        <x:f>IFERROR(INDEX('Material routes'!$J$6:$J$1505,MATCH(V511,'Material routes'!$A$6:$A$1505,0)),"MISSING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routes'!$D$6:$D$1505,MATCH(U511,'Material routes'!$A$6:$A$1505,0)),"MISSING ID")</x:f>
        <x:v>proposal.lore.fastener_set</x:v>
      </x:c>
      <x:c r="T511" s="4" t="str">
        <x:f>IFERROR(INDEX('Material routes'!$D$6:$D$1505,MATCH(V511,'Material routes'!$A$6:$A$1505,0)),"MISSING ID")</x:f>
        <x:v>proposal.t4.grinding_head</x:v>
      </x:c>
      <x:c r="U511" s="4" t="str">
        <x:v>design.t4.grinding_head.lore.hardware.13</x:v>
      </x:c>
      <x:c r="V511" s="4" t="str">
        <x:v>design.t4.grinding_head.out</x:v>
      </x:c>
    </x:row>
    <x:row r="512" ht="115" customHeight="1">
      <x:c r="A512" s="4" t="str">
        <x:f>IFERROR(INDEX('Material routes'!$E$6:$E$1505,MATCH(U512,'Material routes'!$A$6:$A$1505,0)),"MISSING ID")</x:f>
        <x:v>Matched metal fastener set</x:v>
      </x:c>
      <x:c r="B512" s="4" t="str">
        <x:f>IFERROR(INDEX('Material routes'!$F$6:$F$1505,MATCH(U512,'Material routes'!$A$6:$A$1505,0)),"MISSING ID")</x:f>
        <x:v>T3</x:v>
      </x:c>
      <x:c r="C512" s="4" t="str">
        <x:f>IFERROR(INDEX('Material routes'!$H$6:$H$1505,MATCH(U512,'Material routes'!$A$6:$A$1505,0)),"MISSING ID")</x:f>
        <x:v>Crafting component</x:v>
      </x:c>
      <x:c r="D512" s="4" t="str">
        <x:f>IFERROR(INDEX('Material routes'!$G$6:$G$1505,MATCH(U512,'Material routes'!$A$6:$A$1505,0)),"MISSING ID")</x:f>
        <x:v>Crafting components</x:v>
      </x:c>
      <x:c r="E512" s="4" t="str">
        <x:f>IFERROR(INDEX('Material routes'!$C$6:$C$1505,MATCH(U512,'Material routes'!$A$6:$A$1505,0)),"MISSING ID")</x:f>
        <x:v>Ingredient candidate</x:v>
      </x:c>
      <x:c r="F512" s="4" t="str">
        <x:f>IFERROR(INDEX('Material routes'!$E$6:$E$1505,MATCH(V512,'Material routes'!$A$6:$A$1505,0)),"MISSING ID")</x:f>
        <x:v>Matched stone-resonator cassette</x:v>
      </x:c>
      <x:c r="G512" s="4" t="str">
        <x:f>IFERROR(INDEX('Material routes'!$F$6:$F$1505,MATCH(V512,'Material routes'!$A$6:$A$1505,0)),"MISSING ID")</x:f>
        <x:v>T4</x:v>
      </x:c>
      <x:c r="H512" s="4" t="str">
        <x:f>IFERROR(INDEX('Material routes'!$H$6:$H$1505,MATCH(V512,'Material routes'!$A$6:$A$1505,0)),"MISSING ID")</x:f>
        <x:v>Crafting component</x:v>
      </x:c>
      <x:c r="I512" s="4" t="str">
        <x:f>IFERROR(INDEX('Material routes'!$G$6:$G$1505,MATCH(V512,'Material routes'!$A$6:$A$1505,0)),"MISSING ID")</x:f>
        <x:v>Crafting components</x:v>
      </x:c>
      <x:c r="J512" s="4" t="str">
        <x:f>IFERROR(INDEX('Material routes'!$B$6:$B$1505,MATCH(U512,'Material routes'!$A$6:$A$1505,0)),"MISSING ID")</x:f>
        <x:v>design.t4.acoustic_cassette</x:v>
      </x:c>
      <x:c r="K512" s="4" t="str">
        <x:f>IFERROR(INDEX('Crafting recipes'!$C$6:$C$1005,MATCH(J512,'Crafting recipes'!$A$6:$A$1005,0)),"MISSING ID")</x:f>
        <x:v>Material refinement</x:v>
      </x:c>
      <x:c r="L512" s="4" t="str">
        <x:f>IFERROR(INDEX('Material routes'!$K$6:$K$1505,MATCH(U512,'Material routes'!$A$6:$A$1505,0)),"MISSING ID")</x:f>
        <x:v>Proposal</x:v>
      </x:c>
      <x:c r="M512" s="4" t="str">
        <x:f>IFERROR(INDEX('Material routes'!$M$6:$M$1505,MATCH(U512,'Material routes'!$A$6:$A$1505,0)),"MISSING ID")</x:f>
        <x:v>Partial proposal</x:v>
      </x:c>
      <x:c r="N512" s="4" t="str">
        <x:f>IF(IFERROR(INDEX('Material routes'!$I$6:$I$1005,MATCH(U512,'Material routes'!$A$6:$A$1005,0)),"MISSING ID")=0,"",IFERROR(INDEX('Material routes'!$I$6:$I$1005,MATCH(U512,'Material routes'!$A$6:$A$1005,0)),"MISSING ID"))</x:f>
      </x:c>
      <x:c r="O512" s="4" t="str">
        <x:f>IFERROR(INDEX('Material routes'!$J$6:$J$1505,MATCH(U512,'Material routes'!$A$6:$A$1505,0)),"MISSING ID")</x:f>
        <x:v>Unspecified</x:v>
      </x:c>
      <x:c r="P512" s="4" t="str">
        <x:f>IF(IFERROR(INDEX('Material routes'!$I$6:$I$1005,MATCH(V512,'Material routes'!$A$6:$A$1005,0)),"MISSING ID")=0,"",IFERROR(INDEX('Material routes'!$I$6:$I$1005,MATCH(V512,'Material routes'!$A$6:$A$1005,0)),"MISSING ID"))</x:f>
      </x:c>
      <x:c r="Q512" s="4" t="str">
        <x:f>IFERROR(INDEX('Material routes'!$J$6:$J$1505,MATCH(V512,'Material routes'!$A$6:$A$1505,0)),"MISSING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routes'!$D$6:$D$1505,MATCH(U512,'Material routes'!$A$6:$A$1505,0)),"MISSING ID")</x:f>
        <x:v>proposal.lore.fastener_set</x:v>
      </x:c>
      <x:c r="T512" s="4" t="str">
        <x:f>IFERROR(INDEX('Material routes'!$D$6:$D$1505,MATCH(V512,'Material routes'!$A$6:$A$1505,0)),"MISSING ID")</x:f>
        <x:v>proposal.t4.acoustic_cassette</x:v>
      </x:c>
      <x:c r="U512" s="4" t="str">
        <x:v>design.t4.acoustic_cassette.lore.hardware.14</x:v>
      </x:c>
      <x:c r="V512" s="4" t="str">
        <x:v>design.t4.acoustic_cassette.out</x:v>
      </x:c>
    </x:row>
    <x:row r="513" ht="115" customHeight="1">
      <x:c r="A513" s="4" t="str">
        <x:f>IFERROR(INDEX('Material routes'!$E$6:$E$1505,MATCH(U513,'Material routes'!$A$6:$A$1505,0)),"MISSING ID")</x:f>
        <x:v>Threaded metal fitting blanks</x:v>
      </x:c>
      <x:c r="B513" s="4" t="str">
        <x:f>IFERROR(INDEX('Material routes'!$F$6:$F$1505,MATCH(U513,'Material routes'!$A$6:$A$1505,0)),"MISSING ID")</x:f>
        <x:v>T3</x:v>
      </x:c>
      <x:c r="C513" s="4" t="str">
        <x:f>IFERROR(INDEX('Material routes'!$H$6:$H$1505,MATCH(U513,'Material routes'!$A$6:$A$1505,0)),"MISSING ID")</x:f>
        <x:v>Crafting component</x:v>
      </x:c>
      <x:c r="D513" s="4" t="str">
        <x:f>IFERROR(INDEX('Material routes'!$G$6:$G$1505,MATCH(U513,'Material routes'!$A$6:$A$1505,0)),"MISSING ID")</x:f>
        <x:v>Crafting components</x:v>
      </x:c>
      <x:c r="E513" s="4" t="str">
        <x:f>IFERROR(INDEX('Material routes'!$C$6:$C$1505,MATCH(U513,'Material routes'!$A$6:$A$1505,0)),"MISSING ID")</x:f>
        <x:v>Ingredient candidate</x:v>
      </x:c>
      <x:c r="F513" s="4" t="str">
        <x:f>IFERROR(INDEX('Material routes'!$E$6:$E$1505,MATCH(V513,'Material routes'!$A$6:$A$1505,0)),"MISSING ID")</x:f>
        <x:v>Fitted canister valve-core assembly</x:v>
      </x:c>
      <x:c r="G513" s="4" t="str">
        <x:f>IFERROR(INDEX('Material routes'!$F$6:$F$1505,MATCH(V513,'Material routes'!$A$6:$A$1505,0)),"MISSING ID")</x:f>
        <x:v>T4</x:v>
      </x:c>
      <x:c r="H513" s="4" t="str">
        <x:f>IFERROR(INDEX('Material routes'!$H$6:$H$1505,MATCH(V513,'Material routes'!$A$6:$A$1505,0)),"MISSING ID")</x:f>
        <x:v>Crafting component</x:v>
      </x:c>
      <x:c r="I513" s="4" t="str">
        <x:f>IFERROR(INDEX('Material routes'!$G$6:$G$1505,MATCH(V513,'Material routes'!$A$6:$A$1505,0)),"MISSING ID")</x:f>
        <x:v>Crafting components</x:v>
      </x:c>
      <x:c r="J513" s="4" t="str">
        <x:f>IFERROR(INDEX('Material routes'!$B$6:$B$1505,MATCH(U513,'Material routes'!$A$6:$A$1505,0)),"MISSING ID")</x:f>
        <x:v>design.t4.valve_core</x:v>
      </x:c>
      <x:c r="K513" s="4" t="str">
        <x:f>IFERROR(INDEX('Crafting recipes'!$C$6:$C$1005,MATCH(J513,'Crafting recipes'!$A$6:$A$1005,0)),"MISSING ID")</x:f>
        <x:v>Material refinement</x:v>
      </x:c>
      <x:c r="L513" s="4" t="str">
        <x:f>IFERROR(INDEX('Material routes'!$K$6:$K$1505,MATCH(U513,'Material routes'!$A$6:$A$1505,0)),"MISSING ID")</x:f>
        <x:v>Proposal</x:v>
      </x:c>
      <x:c r="M513" s="4" t="str">
        <x:f>IFERROR(INDEX('Material routes'!$M$6:$M$1505,MATCH(U513,'Material routes'!$A$6:$A$1505,0)),"MISSING ID")</x:f>
        <x:v>Partial proposal</x:v>
      </x:c>
      <x:c r="N513" s="4" t="str">
        <x:f>IF(IFERROR(INDEX('Material routes'!$I$6:$I$1005,MATCH(U513,'Material routes'!$A$6:$A$1005,0)),"MISSING ID")=0,"",IFERROR(INDEX('Material routes'!$I$6:$I$1005,MATCH(U513,'Material routes'!$A$6:$A$1005,0)),"MISSING ID"))</x:f>
      </x:c>
      <x:c r="O513" s="4" t="str">
        <x:f>IFERROR(INDEX('Material routes'!$J$6:$J$1505,MATCH(U513,'Material routes'!$A$6:$A$1505,0)),"MISSING ID")</x:f>
        <x:v>Unspecified</x:v>
      </x:c>
      <x:c r="P513" s="4" t="str">
        <x:f>IF(IFERROR(INDEX('Material routes'!$I$6:$I$1005,MATCH(V513,'Material routes'!$A$6:$A$1005,0)),"MISSING ID")=0,"",IFERROR(INDEX('Material routes'!$I$6:$I$1005,MATCH(V513,'Material routes'!$A$6:$A$1005,0)),"MISSING ID"))</x:f>
      </x:c>
      <x:c r="Q513" s="4" t="str">
        <x:f>IFERROR(INDEX('Material routes'!$J$6:$J$1505,MATCH(V513,'Material routes'!$A$6:$A$1505,0)),"MISSING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routes'!$D$6:$D$1505,MATCH(U513,'Material routes'!$A$6:$A$1505,0)),"MISSING ID")</x:f>
        <x:v>proposal.lore.threaded_fittings</x:v>
      </x:c>
      <x:c r="T513" s="4" t="str">
        <x:f>IFERROR(INDEX('Material routes'!$D$6:$D$1505,MATCH(V513,'Material routes'!$A$6:$A$1505,0)),"MISSING ID")</x:f>
        <x:v>proposal.t4.valve_core</x:v>
      </x:c>
      <x:c r="U513" s="4" t="str">
        <x:v>design.t4.valve_core.lore.hardware.15</x:v>
      </x:c>
      <x:c r="V513" s="4" t="str">
        <x:v>design.t4.valve_core.out</x:v>
      </x:c>
    </x:row>
    <x:row r="514" ht="115" customHeight="1">
      <x:c r="A514" s="4" t="str">
        <x:f>IFERROR(INDEX('Material routes'!$E$6:$E$1505,MATCH(U514,'Material routes'!$A$6:$A$1505,0)),"MISSING ID")</x:f>
        <x:v>Threaded metal fitting blanks</x:v>
      </x:c>
      <x:c r="B514" s="4" t="str">
        <x:f>IFERROR(INDEX('Material routes'!$F$6:$F$1505,MATCH(U514,'Material routes'!$A$6:$A$1505,0)),"MISSING ID")</x:f>
        <x:v>T3</x:v>
      </x:c>
      <x:c r="C514" s="4" t="str">
        <x:f>IFERROR(INDEX('Material routes'!$H$6:$H$1505,MATCH(U514,'Material routes'!$A$6:$A$1505,0)),"MISSING ID")</x:f>
        <x:v>Crafting component</x:v>
      </x:c>
      <x:c r="D514" s="4" t="str">
        <x:f>IFERROR(INDEX('Material routes'!$G$6:$G$1505,MATCH(U514,'Material routes'!$A$6:$A$1505,0)),"MISSING ID")</x:f>
        <x:v>Crafting components</x:v>
      </x:c>
      <x:c r="E514" s="4" t="str">
        <x:f>IFERROR(INDEX('Material routes'!$C$6:$C$1505,MATCH(U514,'Material routes'!$A$6:$A$1505,0)),"MISSING ID")</x:f>
        <x:v>Ingredient candidate</x:v>
      </x:c>
      <x:c r="F514" s="4" t="str">
        <x:f>IFERROR(INDEX('Material routes'!$E$6:$E$1505,MATCH(V514,'Material routes'!$A$6:$A$1505,0)),"MISSING ID")</x:f>
        <x:v>Feed-line section</x:v>
      </x:c>
      <x:c r="G514" s="4" t="str">
        <x:f>IFERROR(INDEX('Material routes'!$F$6:$F$1505,MATCH(V514,'Material routes'!$A$6:$A$1505,0)),"MISSING ID")</x:f>
        <x:v>T4</x:v>
      </x:c>
      <x:c r="H514" s="4" t="str">
        <x:f>IFERROR(INDEX('Material routes'!$H$6:$H$1505,MATCH(V514,'Material routes'!$A$6:$A$1505,0)),"MISSING ID")</x:f>
        <x:v>Container part</x:v>
      </x:c>
      <x:c r="I514" s="4" t="str">
        <x:f>IFERROR(INDEX('Material routes'!$G$6:$G$1505,MATCH(V514,'Material routes'!$A$6:$A$1505,0)),"MISSING ID")</x:f>
        <x:v>Crafting components</x:v>
      </x:c>
      <x:c r="J514" s="4" t="str">
        <x:f>IFERROR(INDEX('Material routes'!$B$6:$B$1505,MATCH(U514,'Material routes'!$A$6:$A$1505,0)),"MISSING ID")</x:f>
        <x:v>design.review.proposal_canister_feed_line</x:v>
      </x:c>
      <x:c r="K514" s="4" t="str">
        <x:f>IFERROR(INDEX('Crafting recipes'!$C$6:$C$1005,MATCH(J514,'Crafting recipes'!$A$6:$A$1005,0)),"MISSING ID")</x:f>
        <x:v>Material refinement</x:v>
      </x:c>
      <x:c r="L514" s="4" t="str">
        <x:f>IFERROR(INDEX('Material routes'!$K$6:$K$1505,MATCH(U514,'Material routes'!$A$6:$A$1505,0)),"MISSING ID")</x:f>
        <x:v>Proposal</x:v>
      </x:c>
      <x:c r="M514" s="4" t="str">
        <x:f>IFERROR(INDEX('Material routes'!$M$6:$M$1505,MATCH(U514,'Material routes'!$A$6:$A$1505,0)),"MISSING ID")</x:f>
        <x:v>Partial proposal</x:v>
      </x:c>
      <x:c r="N514" s="4" t="str">
        <x:f>IF(IFERROR(INDEX('Material routes'!$I$6:$I$1005,MATCH(U514,'Material routes'!$A$6:$A$1005,0)),"MISSING ID")=0,"",IFERROR(INDEX('Material routes'!$I$6:$I$1005,MATCH(U514,'Material routes'!$A$6:$A$1005,0)),"MISSING ID"))</x:f>
      </x:c>
      <x:c r="O514" s="4" t="str">
        <x:f>IFERROR(INDEX('Material routes'!$J$6:$J$1505,MATCH(U514,'Material routes'!$A$6:$A$1505,0)),"MISSING ID")</x:f>
        <x:v>Unspecified</x:v>
      </x:c>
      <x:c r="P514" s="4" t="str">
        <x:f>IF(IFERROR(INDEX('Material routes'!$I$6:$I$1005,MATCH(V514,'Material routes'!$A$6:$A$1005,0)),"MISSING ID")=0,"",IFERROR(INDEX('Material routes'!$I$6:$I$1005,MATCH(V514,'Material routes'!$A$6:$A$1005,0)),"MISSING ID"))</x:f>
      </x:c>
      <x:c r="Q514" s="4" t="str">
        <x:f>IFERROR(INDEX('Material routes'!$J$6:$J$1505,MATCH(V514,'Material routes'!$A$6:$A$1505,0)),"MISSING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routes'!$D$6:$D$1505,MATCH(U514,'Material routes'!$A$6:$A$1505,0)),"MISSING ID")</x:f>
        <x:v>proposal.lore.threaded_fittings</x:v>
      </x:c>
      <x:c r="T514" s="4" t="str">
        <x:f>IFERROR(INDEX('Material routes'!$D$6:$D$1505,MATCH(V514,'Material routes'!$A$6:$A$1505,0)),"MISSING ID")</x:f>
        <x:v>proposal.canister.feed_line</x:v>
      </x:c>
      <x:c r="U514" s="4" t="str">
        <x:v>design.review.proposal_canister_feed_line.lore.hardware.16</x:v>
      </x:c>
      <x:c r="V514" s="4" t="str">
        <x:v>design.review.proposal_canister_feed_line.out</x:v>
      </x:c>
    </x:row>
    <x:row r="515" ht="115" customHeight="1">
      <x:c r="A515" s="4" t="str">
        <x:f>IFERROR(INDEX('Material routes'!$E$6:$E$1505,MATCH(U515,'Material routes'!$A$6:$A$1505,0)),"MISSING ID")</x:f>
        <x:v>Threaded metal fitting blanks</x:v>
      </x:c>
      <x:c r="B515" s="4" t="str">
        <x:f>IFERROR(INDEX('Material routes'!$F$6:$F$1505,MATCH(U515,'Material routes'!$A$6:$A$1505,0)),"MISSING ID")</x:f>
        <x:v>T3</x:v>
      </x:c>
      <x:c r="C515" s="4" t="str">
        <x:f>IFERROR(INDEX('Material routes'!$H$6:$H$1505,MATCH(U515,'Material routes'!$A$6:$A$1505,0)),"MISSING ID")</x:f>
        <x:v>Crafting component</x:v>
      </x:c>
      <x:c r="D515" s="4" t="str">
        <x:f>IFERROR(INDEX('Material routes'!$G$6:$G$1505,MATCH(U515,'Material routes'!$A$6:$A$1505,0)),"MISSING ID")</x:f>
        <x:v>Crafting components</x:v>
      </x:c>
      <x:c r="E515" s="4" t="str">
        <x:f>IFERROR(INDEX('Material routes'!$C$6:$C$1505,MATCH(U515,'Material routes'!$A$6:$A$1505,0)),"MISSING ID")</x:f>
        <x:v>Ingredient candidate</x:v>
      </x:c>
      <x:c r="F515" s="4" t="str">
        <x:f>IFERROR(INDEX('Material routes'!$E$6:$E$1505,MATCH(V515,'Material routes'!$A$6:$A$1505,0)),"MISSING ID")</x:f>
        <x:v>Feed-line coupling</x:v>
      </x:c>
      <x:c r="G515" s="4" t="str">
        <x:f>IFERROR(INDEX('Material routes'!$F$6:$F$1505,MATCH(V515,'Material routes'!$A$6:$A$1505,0)),"MISSING ID")</x:f>
        <x:v>T4</x:v>
      </x:c>
      <x:c r="H515" s="4" t="str">
        <x:f>IFERROR(INDEX('Material routes'!$H$6:$H$1505,MATCH(V515,'Material routes'!$A$6:$A$1505,0)),"MISSING ID")</x:f>
        <x:v>Container part</x:v>
      </x:c>
      <x:c r="I515" s="4" t="str">
        <x:f>IFERROR(INDEX('Material routes'!$G$6:$G$1505,MATCH(V515,'Material routes'!$A$6:$A$1505,0)),"MISSING ID")</x:f>
        <x:v>Crafting components</x:v>
      </x:c>
      <x:c r="J515" s="4" t="str">
        <x:f>IFERROR(INDEX('Material routes'!$B$6:$B$1505,MATCH(U515,'Material routes'!$A$6:$A$1505,0)),"MISSING ID")</x:f>
        <x:v>design.review.proposal_canister_coupling</x:v>
      </x:c>
      <x:c r="K515" s="4" t="str">
        <x:f>IFERROR(INDEX('Crafting recipes'!$C$6:$C$1005,MATCH(J515,'Crafting recipes'!$A$6:$A$1005,0)),"MISSING ID")</x:f>
        <x:v>Material refinement</x:v>
      </x:c>
      <x:c r="L515" s="4" t="str">
        <x:f>IFERROR(INDEX('Material routes'!$K$6:$K$1505,MATCH(U515,'Material routes'!$A$6:$A$1505,0)),"MISSING ID")</x:f>
        <x:v>Proposal</x:v>
      </x:c>
      <x:c r="M515" s="4" t="str">
        <x:f>IFERROR(INDEX('Material routes'!$M$6:$M$1505,MATCH(U515,'Material routes'!$A$6:$A$1505,0)),"MISSING ID")</x:f>
        <x:v>Partial proposal</x:v>
      </x:c>
      <x:c r="N515" s="4" t="str">
        <x:f>IF(IFERROR(INDEX('Material routes'!$I$6:$I$1005,MATCH(U515,'Material routes'!$A$6:$A$1005,0)),"MISSING ID")=0,"",IFERROR(INDEX('Material routes'!$I$6:$I$1005,MATCH(U515,'Material routes'!$A$6:$A$1005,0)),"MISSING ID"))</x:f>
      </x:c>
      <x:c r="O515" s="4" t="str">
        <x:f>IFERROR(INDEX('Material routes'!$J$6:$J$1505,MATCH(U515,'Material routes'!$A$6:$A$1505,0)),"MISSING ID")</x:f>
        <x:v>Unspecified</x:v>
      </x:c>
      <x:c r="P515" s="4" t="str">
        <x:f>IF(IFERROR(INDEX('Material routes'!$I$6:$I$1005,MATCH(V515,'Material routes'!$A$6:$A$1005,0)),"MISSING ID")=0,"",IFERROR(INDEX('Material routes'!$I$6:$I$1005,MATCH(V515,'Material routes'!$A$6:$A$1005,0)),"MISSING ID"))</x:f>
      </x:c>
      <x:c r="Q515" s="4" t="str">
        <x:f>IFERROR(INDEX('Material routes'!$J$6:$J$1505,MATCH(V515,'Material routes'!$A$6:$A$1505,0)),"MISSING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routes'!$D$6:$D$1505,MATCH(U515,'Material routes'!$A$6:$A$1505,0)),"MISSING ID")</x:f>
        <x:v>proposal.lore.threaded_fittings</x:v>
      </x:c>
      <x:c r="T515" s="4" t="str">
        <x:f>IFERROR(INDEX('Material routes'!$D$6:$D$1505,MATCH(V515,'Material routes'!$A$6:$A$1505,0)),"MISSING ID")</x:f>
        <x:v>proposal.canister.coupling</x:v>
      </x:c>
      <x:c r="U515" s="4" t="str">
        <x:v>design.review.proposal_canister_coupling.lore.hardware.17</x:v>
      </x:c>
      <x:c r="V515" s="4" t="str">
        <x:v>design.review.proposal_canister_coupling.out</x:v>
      </x:c>
    </x:row>
    <x:row r="516" ht="115" customHeight="1">
      <x:c r="A516" s="4" t="str">
        <x:f>IFERROR(INDEX('Material routes'!$E$6:$E$1505,MATCH(U516,'Material routes'!$A$6:$A$1505,0)),"MISSING ID")</x:f>
        <x:v>Threaded metal fitting blanks</x:v>
      </x:c>
      <x:c r="B516" s="4" t="str">
        <x:f>IFERROR(INDEX('Material routes'!$F$6:$F$1505,MATCH(U516,'Material routes'!$A$6:$A$1505,0)),"MISSING ID")</x:f>
        <x:v>T3</x:v>
      </x:c>
      <x:c r="C516" s="4" t="str">
        <x:f>IFERROR(INDEX('Material routes'!$H$6:$H$1505,MATCH(U516,'Material routes'!$A$6:$A$1505,0)),"MISSING ID")</x:f>
        <x:v>Crafting component</x:v>
      </x:c>
      <x:c r="D516" s="4" t="str">
        <x:f>IFERROR(INDEX('Material routes'!$G$6:$G$1505,MATCH(U516,'Material routes'!$A$6:$A$1505,0)),"MISSING ID")</x:f>
        <x:v>Crafting components</x:v>
      </x:c>
      <x:c r="E516" s="4" t="str">
        <x:f>IFERROR(INDEX('Material routes'!$C$6:$C$1505,MATCH(U516,'Material routes'!$A$6:$A$1505,0)),"MISSING ID")</x:f>
        <x:v>Ingredient candidate</x:v>
      </x:c>
      <x:c r="F516" s="4" t="str">
        <x:f>IFERROR(INDEX('Material routes'!$E$6:$E$1505,MATCH(V516,'Material routes'!$A$6:$A$1505,0)),"MISSING ID")</x:f>
        <x:v>Lubricant service-port adapter</x:v>
      </x:c>
      <x:c r="G516" s="4" t="str">
        <x:f>IFERROR(INDEX('Material routes'!$F$6:$F$1505,MATCH(V516,'Material routes'!$A$6:$A$1505,0)),"MISSING ID")</x:f>
        <x:v>T4</x:v>
      </x:c>
      <x:c r="H516" s="4" t="str">
        <x:f>IFERROR(INDEX('Material routes'!$H$6:$H$1505,MATCH(V516,'Material routes'!$A$6:$A$1505,0)),"MISSING ID")</x:f>
        <x:v>Container part</x:v>
      </x:c>
      <x:c r="I516" s="4" t="str">
        <x:f>IFERROR(INDEX('Material routes'!$G$6:$G$1505,MATCH(V516,'Material routes'!$A$6:$A$1505,0)),"MISSING ID")</x:f>
        <x:v>Crafting components</x:v>
      </x:c>
      <x:c r="J516" s="4" t="str">
        <x:f>IFERROR(INDEX('Material routes'!$B$6:$B$1505,MATCH(U516,'Material routes'!$A$6:$A$1505,0)),"MISSING ID")</x:f>
        <x:v>design.review.proposal_legger_service_adapter</x:v>
      </x:c>
      <x:c r="K516" s="4" t="str">
        <x:f>IFERROR(INDEX('Crafting recipes'!$C$6:$C$1005,MATCH(J516,'Crafting recipes'!$A$6:$A$1005,0)),"MISSING ID")</x:f>
        <x:v>Material refinement</x:v>
      </x:c>
      <x:c r="L516" s="4" t="str">
        <x:f>IFERROR(INDEX('Material routes'!$K$6:$K$1505,MATCH(U516,'Material routes'!$A$6:$A$1505,0)),"MISSING ID")</x:f>
        <x:v>Proposal</x:v>
      </x:c>
      <x:c r="M516" s="4" t="str">
        <x:f>IFERROR(INDEX('Material routes'!$M$6:$M$1505,MATCH(U516,'Material routes'!$A$6:$A$1505,0)),"MISSING ID")</x:f>
        <x:v>Partial proposal</x:v>
      </x:c>
      <x:c r="N516" s="4" t="str">
        <x:f>IF(IFERROR(INDEX('Material routes'!$I$6:$I$1005,MATCH(U516,'Material routes'!$A$6:$A$1005,0)),"MISSING ID")=0,"",IFERROR(INDEX('Material routes'!$I$6:$I$1005,MATCH(U516,'Material routes'!$A$6:$A$1005,0)),"MISSING ID"))</x:f>
      </x:c>
      <x:c r="O516" s="4" t="str">
        <x:f>IFERROR(INDEX('Material routes'!$J$6:$J$1505,MATCH(U516,'Material routes'!$A$6:$A$1505,0)),"MISSING ID")</x:f>
        <x:v>Unspecified</x:v>
      </x:c>
      <x:c r="P516" s="4" t="str">
        <x:f>IF(IFERROR(INDEX('Material routes'!$I$6:$I$1005,MATCH(V516,'Material routes'!$A$6:$A$1005,0)),"MISSING ID")=0,"",IFERROR(INDEX('Material routes'!$I$6:$I$1005,MATCH(V516,'Material routes'!$A$6:$A$1005,0)),"MISSING ID"))</x:f>
      </x:c>
      <x:c r="Q516" s="4" t="str">
        <x:f>IFERROR(INDEX('Material routes'!$J$6:$J$1505,MATCH(V516,'Material routes'!$A$6:$A$1505,0)),"MISSING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routes'!$D$6:$D$1505,MATCH(U516,'Material routes'!$A$6:$A$1505,0)),"MISSING ID")</x:f>
        <x:v>proposal.lore.threaded_fittings</x:v>
      </x:c>
      <x:c r="T516" s="4" t="str">
        <x:f>IFERROR(INDEX('Material routes'!$D$6:$D$1505,MATCH(V516,'Material routes'!$A$6:$A$1505,0)),"MISSING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routes'!$E$6:$E$1505,MATCH(U517,'Material routes'!$A$6:$A$1505,0)),"MISSING ID")</x:f>
        <x:v>Rough iron rivet stock</x:v>
      </x:c>
      <x:c r="B517" s="4" t="str">
        <x:f>IFERROR(INDEX('Material routes'!$F$6:$F$1505,MATCH(U517,'Material routes'!$A$6:$A$1505,0)),"MISSING ID")</x:f>
        <x:v>T2</x:v>
      </x:c>
      <x:c r="C517" s="4" t="str">
        <x:f>IFERROR(INDEX('Material routes'!$H$6:$H$1505,MATCH(U517,'Material routes'!$A$6:$A$1505,0)),"MISSING ID")</x:f>
        <x:v>Processed material</x:v>
      </x:c>
      <x:c r="D517" s="4" t="str">
        <x:f>IFERROR(INDEX('Material routes'!$G$6:$G$1505,MATCH(U517,'Material routes'!$A$6:$A$1505,0)),"MISSING ID")</x:f>
        <x:v>Manufactured stock</x:v>
      </x:c>
      <x:c r="E517" s="4" t="str">
        <x:f>IFERROR(INDEX('Material routes'!$C$6:$C$1505,MATCH(U517,'Material routes'!$A$6:$A$1505,0)),"MISSING ID")</x:f>
        <x:v>Ingredient candidate</x:v>
      </x:c>
      <x:c r="F517" s="4" t="str">
        <x:f>IFERROR(INDEX('Material routes'!$E$6:$E$1505,MATCH(V517,'Material routes'!$A$6:$A$1505,0)),"MISSING ID")</x:f>
        <x:v>Canister mounting bracket</x:v>
      </x:c>
      <x:c r="G517" s="4" t="str">
        <x:f>IFERROR(INDEX('Material routes'!$F$6:$F$1505,MATCH(V517,'Material routes'!$A$6:$A$1505,0)),"MISSING ID")</x:f>
        <x:v>T3</x:v>
      </x:c>
      <x:c r="H517" s="4" t="str">
        <x:f>IFERROR(INDEX('Material routes'!$H$6:$H$1505,MATCH(V517,'Material routes'!$A$6:$A$1505,0)),"MISSING ID")</x:f>
        <x:v>Container part</x:v>
      </x:c>
      <x:c r="I517" s="4" t="str">
        <x:f>IFERROR(INDEX('Material routes'!$G$6:$G$1505,MATCH(V517,'Material routes'!$A$6:$A$1505,0)),"MISSING ID")</x:f>
        <x:v>Crafting components</x:v>
      </x:c>
      <x:c r="J517" s="4" t="str">
        <x:f>IFERROR(INDEX('Material routes'!$B$6:$B$1505,MATCH(U517,'Material routes'!$A$6:$A$1505,0)),"MISSING ID")</x:f>
        <x:v>design.review.proposal_canister_mount</x:v>
      </x:c>
      <x:c r="K517" s="4" t="str">
        <x:f>IFERROR(INDEX('Crafting recipes'!$C$6:$C$1005,MATCH(J517,'Crafting recipes'!$A$6:$A$1005,0)),"MISSING ID")</x:f>
        <x:v>Material refinement</x:v>
      </x:c>
      <x:c r="L517" s="4" t="str">
        <x:f>IFERROR(INDEX('Material routes'!$K$6:$K$1505,MATCH(U517,'Material routes'!$A$6:$A$1505,0)),"MISSING ID")</x:f>
        <x:v>Proposal</x:v>
      </x:c>
      <x:c r="M517" s="4" t="str">
        <x:f>IFERROR(INDEX('Material routes'!$M$6:$M$1505,MATCH(U517,'Material routes'!$A$6:$A$1505,0)),"MISSING ID")</x:f>
        <x:v>Partial proposal</x:v>
      </x:c>
      <x:c r="N517" s="4" t="str">
        <x:f>IF(IFERROR(INDEX('Material routes'!$I$6:$I$1005,MATCH(U517,'Material routes'!$A$6:$A$1005,0)),"MISSING ID")=0,"",IFERROR(INDEX('Material routes'!$I$6:$I$1005,MATCH(U517,'Material routes'!$A$6:$A$1005,0)),"MISSING ID"))</x:f>
      </x:c>
      <x:c r="O517" s="4" t="str">
        <x:f>IFERROR(INDEX('Material routes'!$J$6:$J$1505,MATCH(U517,'Material routes'!$A$6:$A$1505,0)),"MISSING ID")</x:f>
        <x:v>Unspecified</x:v>
      </x:c>
      <x:c r="P517" s="4" t="str">
        <x:f>IF(IFERROR(INDEX('Material routes'!$I$6:$I$1005,MATCH(V517,'Material routes'!$A$6:$A$1005,0)),"MISSING ID")=0,"",IFERROR(INDEX('Material routes'!$I$6:$I$1005,MATCH(V517,'Material routes'!$A$6:$A$1005,0)),"MISSING ID"))</x:f>
      </x:c>
      <x:c r="Q517" s="4" t="str">
        <x:f>IFERROR(INDEX('Material routes'!$J$6:$J$1505,MATCH(V517,'Material routes'!$A$6:$A$1505,0)),"MISSING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routes'!$D$6:$D$1505,MATCH(U517,'Material routes'!$A$6:$A$1505,0)),"MISSING ID")</x:f>
        <x:v>proposal.lore.rivet_stock</x:v>
      </x:c>
      <x:c r="T517" s="4" t="str">
        <x:f>IFERROR(INDEX('Material routes'!$D$6:$D$1505,MATCH(V517,'Material routes'!$A$6:$A$1505,0)),"MISSING ID")</x:f>
        <x:v>proposal.canister.mount</x:v>
      </x:c>
      <x:c r="U517" s="4" t="str">
        <x:v>design.review.proposal_canister_mount.lore.hardware.19</x:v>
      </x:c>
      <x:c r="V517" s="4" t="str">
        <x:v>design.review.proposal_canister_mount.out</x:v>
      </x:c>
    </x:row>
    <x:row r="518" ht="115" customHeight="1">
      <x:c r="A518" s="4" t="str">
        <x:f>IFERROR(INDEX('Material routes'!$E$6:$E$1505,MATCH(U518,'Material routes'!$A$6:$A$1505,0)),"MISSING ID")</x:f>
        <x:v>Rough iron rivet stock</x:v>
      </x:c>
      <x:c r="B518" s="4" t="str">
        <x:f>IFERROR(INDEX('Material routes'!$F$6:$F$1505,MATCH(U518,'Material routes'!$A$6:$A$1505,0)),"MISSING ID")</x:f>
        <x:v>T2</x:v>
      </x:c>
      <x:c r="C518" s="4" t="str">
        <x:f>IFERROR(INDEX('Material routes'!$H$6:$H$1505,MATCH(U518,'Material routes'!$A$6:$A$1505,0)),"MISSING ID")</x:f>
        <x:v>Processed material</x:v>
      </x:c>
      <x:c r="D518" s="4" t="str">
        <x:f>IFERROR(INDEX('Material routes'!$G$6:$G$1505,MATCH(U518,'Material routes'!$A$6:$A$1505,0)),"MISSING ID")</x:f>
        <x:v>Manufactured stock</x:v>
      </x:c>
      <x:c r="E518" s="4" t="str">
        <x:f>IFERROR(INDEX('Material routes'!$C$6:$C$1505,MATCH(U518,'Material routes'!$A$6:$A$1505,0)),"MISSING ID")</x:f>
        <x:v>Ingredient candidate</x:v>
      </x:c>
      <x:c r="F518" s="4" t="str">
        <x:f>IFERROR(INDEX('Material routes'!$E$6:$E$1505,MATCH(V518,'Material routes'!$A$6:$A$1505,0)),"MISSING ID")</x:f>
        <x:v>Legger lashing-anchor set</x:v>
      </x:c>
      <x:c r="G518" s="4" t="str">
        <x:f>IFERROR(INDEX('Material routes'!$F$6:$F$1505,MATCH(V518,'Material routes'!$A$6:$A$1505,0)),"MISSING ID")</x:f>
        <x:v>T3</x:v>
      </x:c>
      <x:c r="H518" s="4" t="str">
        <x:f>IFERROR(INDEX('Material routes'!$H$6:$H$1505,MATCH(V518,'Material routes'!$A$6:$A$1505,0)),"MISSING ID")</x:f>
        <x:v>Crafting component</x:v>
      </x:c>
      <x:c r="I518" s="4" t="str">
        <x:f>IFERROR(INDEX('Material routes'!$G$6:$G$1505,MATCH(V518,'Material routes'!$A$6:$A$1505,0)),"MISSING ID")</x:f>
        <x:v>Crafting components</x:v>
      </x:c>
      <x:c r="J518" s="4" t="str">
        <x:f>IFERROR(INDEX('Material routes'!$B$6:$B$1505,MATCH(U518,'Material routes'!$A$6:$A$1505,0)),"MISSING ID")</x:f>
        <x:v>design.review.proposal_legger_anchors</x:v>
      </x:c>
      <x:c r="K518" s="4" t="str">
        <x:f>IFERROR(INDEX('Crafting recipes'!$C$6:$C$1005,MATCH(J518,'Crafting recipes'!$A$6:$A$1005,0)),"MISSING ID")</x:f>
        <x:v>Material refinement</x:v>
      </x:c>
      <x:c r="L518" s="4" t="str">
        <x:f>IFERROR(INDEX('Material routes'!$K$6:$K$1505,MATCH(U518,'Material routes'!$A$6:$A$1505,0)),"MISSING ID")</x:f>
        <x:v>Proposal</x:v>
      </x:c>
      <x:c r="M518" s="4" t="str">
        <x:f>IFERROR(INDEX('Material routes'!$M$6:$M$1505,MATCH(U518,'Material routes'!$A$6:$A$1505,0)),"MISSING ID")</x:f>
        <x:v>Partial proposal</x:v>
      </x:c>
      <x:c r="N518" s="4" t="str">
        <x:f>IF(IFERROR(INDEX('Material routes'!$I$6:$I$1005,MATCH(U518,'Material routes'!$A$6:$A$1005,0)),"MISSING ID")=0,"",IFERROR(INDEX('Material routes'!$I$6:$I$1005,MATCH(U518,'Material routes'!$A$6:$A$1005,0)),"MISSING ID"))</x:f>
      </x:c>
      <x:c r="O518" s="4" t="str">
        <x:f>IFERROR(INDEX('Material routes'!$J$6:$J$1505,MATCH(U518,'Material routes'!$A$6:$A$1505,0)),"MISSING ID")</x:f>
        <x:v>Unspecified</x:v>
      </x:c>
      <x:c r="P518" s="4" t="str">
        <x:f>IF(IFERROR(INDEX('Material routes'!$I$6:$I$1005,MATCH(V518,'Material routes'!$A$6:$A$1005,0)),"MISSING ID")=0,"",IFERROR(INDEX('Material routes'!$I$6:$I$1005,MATCH(V518,'Material routes'!$A$6:$A$1005,0)),"MISSING ID"))</x:f>
      </x:c>
      <x:c r="Q518" s="4" t="str">
        <x:f>IFERROR(INDEX('Material routes'!$J$6:$J$1505,MATCH(V518,'Material routes'!$A$6:$A$1505,0)),"MISSING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routes'!$D$6:$D$1505,MATCH(U518,'Material routes'!$A$6:$A$1505,0)),"MISSING ID")</x:f>
        <x:v>proposal.lore.rivet_stock</x:v>
      </x:c>
      <x:c r="T518" s="4" t="str">
        <x:f>IFERROR(INDEX('Material routes'!$D$6:$D$1505,MATCH(V518,'Material routes'!$A$6:$A$1505,0)),"MISSING ID")</x:f>
        <x:v>proposal.legger.anchors</x:v>
      </x:c>
      <x:c r="U518" s="4" t="str">
        <x:v>design.review.proposal_legger_anchors.lore.hardware.20</x:v>
      </x:c>
      <x:c r="V518" s="4" t="str">
        <x:v>design.review.proposal_legger_anchors.out</x:v>
      </x:c>
    </x:row>
    <x:row r="519" ht="115" customHeight="1">
      <x:c r="A519" s="4" t="str">
        <x:f>IFERROR(INDEX('Material routes'!$E$6:$E$1505,MATCH(U519,'Material routes'!$A$6:$A$1505,0)),"MISSING ID")</x:f>
        <x:v>Rough iron rivet stock</x:v>
      </x:c>
      <x:c r="B519" s="4" t="str">
        <x:f>IFERROR(INDEX('Material routes'!$F$6:$F$1505,MATCH(U519,'Material routes'!$A$6:$A$1505,0)),"MISSING ID")</x:f>
        <x:v>T2</x:v>
      </x:c>
      <x:c r="C519" s="4" t="str">
        <x:f>IFERROR(INDEX('Material routes'!$H$6:$H$1505,MATCH(U519,'Material routes'!$A$6:$A$1505,0)),"MISSING ID")</x:f>
        <x:v>Processed material</x:v>
      </x:c>
      <x:c r="D519" s="4" t="str">
        <x:f>IFERROR(INDEX('Material routes'!$G$6:$G$1505,MATCH(U519,'Material routes'!$A$6:$A$1505,0)),"MISSING ID")</x:f>
        <x:v>Manufactured stock</x:v>
      </x:c>
      <x:c r="E519" s="4" t="str">
        <x:f>IFERROR(INDEX('Material routes'!$C$6:$C$1505,MATCH(U519,'Material routes'!$A$6:$A$1505,0)),"MISSING ID")</x:f>
        <x:v>Ingredient candidate</x:v>
      </x:c>
      <x:c r="F519" s="4" t="str">
        <x:f>IFERROR(INDEX('Material routes'!$E$6:$E$1505,MATCH(V519,'Material routes'!$A$6:$A$1505,0)),"MISSING ID")</x:f>
        <x:v>Legger attachment rail</x:v>
      </x:c>
      <x:c r="G519" s="4" t="str">
        <x:f>IFERROR(INDEX('Material routes'!$F$6:$F$1505,MATCH(V519,'Material routes'!$A$6:$A$1505,0)),"MISSING ID")</x:f>
        <x:v>T3</x:v>
      </x:c>
      <x:c r="H519" s="4" t="str">
        <x:f>IFERROR(INDEX('Material routes'!$H$6:$H$1505,MATCH(V519,'Material routes'!$A$6:$A$1505,0)),"MISSING ID")</x:f>
        <x:v>Crafting component</x:v>
      </x:c>
      <x:c r="I519" s="4" t="str">
        <x:f>IFERROR(INDEX('Material routes'!$G$6:$G$1505,MATCH(V519,'Material routes'!$A$6:$A$1505,0)),"MISSING ID")</x:f>
        <x:v>Crafting components</x:v>
      </x:c>
      <x:c r="J519" s="4" t="str">
        <x:f>IFERROR(INDEX('Material routes'!$B$6:$B$1505,MATCH(U519,'Material routes'!$A$6:$A$1505,0)),"MISSING ID")</x:f>
        <x:v>design.review.proposal_legger_mount_rail</x:v>
      </x:c>
      <x:c r="K519" s="4" t="str">
        <x:f>IFERROR(INDEX('Crafting recipes'!$C$6:$C$1005,MATCH(J519,'Crafting recipes'!$A$6:$A$1005,0)),"MISSING ID")</x:f>
        <x:v>Material refinement</x:v>
      </x:c>
      <x:c r="L519" s="4" t="str">
        <x:f>IFERROR(INDEX('Material routes'!$K$6:$K$1505,MATCH(U519,'Material routes'!$A$6:$A$1505,0)),"MISSING ID")</x:f>
        <x:v>Proposal</x:v>
      </x:c>
      <x:c r="M519" s="4" t="str">
        <x:f>IFERROR(INDEX('Material routes'!$M$6:$M$1505,MATCH(U519,'Material routes'!$A$6:$A$1505,0)),"MISSING ID")</x:f>
        <x:v>Partial proposal</x:v>
      </x:c>
      <x:c r="N519" s="4" t="str">
        <x:f>IF(IFERROR(INDEX('Material routes'!$I$6:$I$1005,MATCH(U519,'Material routes'!$A$6:$A$1005,0)),"MISSING ID")=0,"",IFERROR(INDEX('Material routes'!$I$6:$I$1005,MATCH(U519,'Material routes'!$A$6:$A$1005,0)),"MISSING ID"))</x:f>
      </x:c>
      <x:c r="O519" s="4" t="str">
        <x:f>IFERROR(INDEX('Material routes'!$J$6:$J$1505,MATCH(U519,'Material routes'!$A$6:$A$1505,0)),"MISSING ID")</x:f>
        <x:v>Unspecified</x:v>
      </x:c>
      <x:c r="P519" s="4" t="str">
        <x:f>IF(IFERROR(INDEX('Material routes'!$I$6:$I$1005,MATCH(V519,'Material routes'!$A$6:$A$1005,0)),"MISSING ID")=0,"",IFERROR(INDEX('Material routes'!$I$6:$I$1005,MATCH(V519,'Material routes'!$A$6:$A$1005,0)),"MISSING ID"))</x:f>
      </x:c>
      <x:c r="Q519" s="4" t="str">
        <x:f>IFERROR(INDEX('Material routes'!$J$6:$J$1505,MATCH(V519,'Material routes'!$A$6:$A$1505,0)),"MISSING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routes'!$D$6:$D$1505,MATCH(U519,'Material routes'!$A$6:$A$1505,0)),"MISSING ID")</x:f>
        <x:v>proposal.lore.rivet_stock</x:v>
      </x:c>
      <x:c r="T519" s="4" t="str">
        <x:f>IFERROR(INDEX('Material routes'!$D$6:$D$1505,MATCH(V519,'Material routes'!$A$6:$A$1505,0)),"MISSING ID")</x:f>
        <x:v>proposal.legger.mount_rail</x:v>
      </x:c>
      <x:c r="U519" s="4" t="str">
        <x:v>design.review.proposal_legger_mount_rail.lore.hardware.21</x:v>
      </x:c>
      <x:c r="V519" s="4" t="str">
        <x:v>design.review.proposal_legger_mount_rail.out</x:v>
      </x:c>
    </x:row>
    <x:row r="520" ht="64" customHeight="1">
      <x:c r="A520" s="4" t="str">
        <x:f>IFERROR(INDEX('Material routes'!$E$6:$E$1505,MATCH(U520,'Material routes'!$A$6:$A$1505,0)),"MISSING ID")</x:f>
        <x:v>Nickel-bearing nodules</x:v>
      </x:c>
      <x:c r="B520" s="4" t="str">
        <x:f>IFERROR(INDEX('Material routes'!$F$6:$F$1505,MATCH(U520,'Material routes'!$A$6:$A$1505,0)),"MISSING ID")</x:f>
        <x:v>T0</x:v>
      </x:c>
      <x:c r="C520" s="4" t="str">
        <x:f>IFERROR(INDEX('Material routes'!$H$6:$H$1505,MATCH(U520,'Material routes'!$A$6:$A$1505,0)),"MISSING ID")</x:f>
        <x:v>Raw material</x:v>
      </x:c>
      <x:c r="D520" s="4" t="str">
        <x:f>IFERROR(INDEX('Material routes'!$G$6:$G$1505,MATCH(U520,'Material routes'!$A$6:$A$1505,0)),"MISSING ID")</x:f>
        <x:v>Mineral resources</x:v>
      </x:c>
      <x:c r="E520" s="4" t="str">
        <x:f>IFERROR(INDEX('Material routes'!$C$6:$C$1505,MATCH(U520,'Material routes'!$A$6:$A$1505,0)),"MISSING ID")</x:f>
        <x:v>Ingredient candidate</x:v>
      </x:c>
      <x:c r="F520" s="4" t="str">
        <x:f>IFERROR(INDEX('Material routes'!$E$6:$E$1505,MATCH(V520,'Material routes'!$A$6:$A$1505,0)),"MISSING ID")</x:f>
        <x:v>Sorted nickel alloying feed</x:v>
      </x:c>
      <x:c r="G520" s="4" t="str">
        <x:f>IFERROR(INDEX('Material routes'!$F$6:$F$1505,MATCH(V520,'Material routes'!$A$6:$A$1505,0)),"MISSING ID")</x:f>
        <x:v>T1</x:v>
      </x:c>
      <x:c r="H520" s="4" t="str">
        <x:f>IFERROR(INDEX('Material routes'!$H$6:$H$1505,MATCH(V520,'Material routes'!$A$6:$A$1505,0)),"MISSING ID")</x:f>
        <x:v>Processed material</x:v>
      </x:c>
      <x:c r="I520" s="4" t="str">
        <x:f>IFERROR(INDEX('Material routes'!$G$6:$G$1505,MATCH(V520,'Material routes'!$A$6:$A$1505,0)),"MISSING ID")</x:f>
        <x:v>Manufactured stock</x:v>
      </x:c>
      <x:c r="J520" s="4" t="str">
        <x:f>IFERROR(INDEX('Material routes'!$B$6:$B$1505,MATCH(U520,'Material routes'!$A$6:$A$1505,0)),"MISSING ID")</x:f>
        <x:v>design.collection.sorted_nickel_alloying_feed</x:v>
      </x:c>
      <x:c r="K520" s="4" t="str">
        <x:f>IFERROR(INDEX('Crafting recipes'!$C$6:$C$1005,MATCH(J520,'Crafting recipes'!$A$6:$A$1005,0)),"MISSING ID")</x:f>
        <x:v>Material refinement</x:v>
      </x:c>
      <x:c r="L520" s="4" t="str">
        <x:f>IFERROR(INDEX('Material routes'!$K$6:$K$1505,MATCH(U520,'Material routes'!$A$6:$A$1505,0)),"MISSING ID")</x:f>
        <x:v>Proposal</x:v>
      </x:c>
      <x:c r="M520" s="4" t="str">
        <x:f>IFERROR(INDEX('Material routes'!$M$6:$M$1505,MATCH(U520,'Material routes'!$A$6:$A$1505,0)),"MISSING ID")</x:f>
        <x:v>Partial proposal</x:v>
      </x:c>
      <x:c r="N520" s="4"/>
      <x:c r="O520" s="4" t="str">
        <x:f>IFERROR(INDEX('Material routes'!$J$6:$J$1505,MATCH(U520,'Material routes'!$A$6:$A$1505,0)),"MISSING ID")</x:f>
        <x:v>Unspecified</x:v>
      </x:c>
      <x:c r="P520" s="4"/>
      <x:c r="Q520" s="4" t="str">
        <x:f>IFERROR(INDEX('Material routes'!$J$6:$J$1505,MATCH(V520,'Material routes'!$A$6:$A$1505,0)),"MISSING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routes'!$D$6:$D$1505,MATCH(U520,'Material routes'!$A$6:$A$1505,0)),"MISSING ID")</x:f>
        <x:v>proposal.collection.nickel_bearing_nodules</x:v>
      </x:c>
      <x:c r="T520" s="4" t="str">
        <x:f>IFERROR(INDEX('Material routes'!$D$6:$D$1505,MATCH(V520,'Material routes'!$A$6:$A$1505,0)),"MISSING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routes'!$E$6:$E$1505,MATCH(U521,'Material routes'!$A$6:$A$1505,0)),"MISSING ID")</x:f>
        <x:v>Tin-bearing gravel</x:v>
      </x:c>
      <x:c r="B521" s="4" t="str">
        <x:f>IFERROR(INDEX('Material routes'!$F$6:$F$1505,MATCH(U521,'Material routes'!$A$6:$A$1505,0)),"MISSING ID")</x:f>
        <x:v>T0</x:v>
      </x:c>
      <x:c r="C521" s="4" t="str">
        <x:f>IFERROR(INDEX('Material routes'!$H$6:$H$1505,MATCH(U521,'Material routes'!$A$6:$A$1505,0)),"MISSING ID")</x:f>
        <x:v>Raw material</x:v>
      </x:c>
      <x:c r="D521" s="4" t="str">
        <x:f>IFERROR(INDEX('Material routes'!$G$6:$G$1505,MATCH(U521,'Material routes'!$A$6:$A$1505,0)),"MISSING ID")</x:f>
        <x:v>Mineral resources</x:v>
      </x:c>
      <x:c r="E521" s="4" t="str">
        <x:f>IFERROR(INDEX('Material routes'!$C$6:$C$1505,MATCH(U521,'Material routes'!$A$6:$A$1505,0)),"MISSING ID")</x:f>
        <x:v>Ingredient candidate</x:v>
      </x:c>
      <x:c r="F521" s="4" t="str">
        <x:f>IFERROR(INDEX('Material routes'!$E$6:$E$1505,MATCH(V521,'Material routes'!$A$6:$A$1505,0)),"MISSING ID")</x:f>
        <x:v>Sorted tin smelter feed</x:v>
      </x:c>
      <x:c r="G521" s="4" t="str">
        <x:f>IFERROR(INDEX('Material routes'!$F$6:$F$1505,MATCH(V521,'Material routes'!$A$6:$A$1505,0)),"MISSING ID")</x:f>
        <x:v>T1</x:v>
      </x:c>
      <x:c r="H521" s="4" t="str">
        <x:f>IFERROR(INDEX('Material routes'!$H$6:$H$1505,MATCH(V521,'Material routes'!$A$6:$A$1505,0)),"MISSING ID")</x:f>
        <x:v>Processed material</x:v>
      </x:c>
      <x:c r="I521" s="4" t="str">
        <x:f>IFERROR(INDEX('Material routes'!$G$6:$G$1505,MATCH(V521,'Material routes'!$A$6:$A$1505,0)),"MISSING ID")</x:f>
        <x:v>Manufactured stock</x:v>
      </x:c>
      <x:c r="J521" s="4" t="str">
        <x:f>IFERROR(INDEX('Material routes'!$B$6:$B$1505,MATCH(U521,'Material routes'!$A$6:$A$1505,0)),"MISSING ID")</x:f>
        <x:v>design.collection.sorted_tin_smelter_feed</x:v>
      </x:c>
      <x:c r="K521" s="4" t="str">
        <x:f>IFERROR(INDEX('Crafting recipes'!$C$6:$C$1005,MATCH(J521,'Crafting recipes'!$A$6:$A$1005,0)),"MISSING ID")</x:f>
        <x:v>Material refinement</x:v>
      </x:c>
      <x:c r="L521" s="4" t="str">
        <x:f>IFERROR(INDEX('Material routes'!$K$6:$K$1505,MATCH(U521,'Material routes'!$A$6:$A$1505,0)),"MISSING ID")</x:f>
        <x:v>Proposal</x:v>
      </x:c>
      <x:c r="M521" s="4" t="str">
        <x:f>IFERROR(INDEX('Material routes'!$M$6:$M$1505,MATCH(U521,'Material routes'!$A$6:$A$1505,0)),"MISSING ID")</x:f>
        <x:v>Partial proposal</x:v>
      </x:c>
      <x:c r="N521" s="4"/>
      <x:c r="O521" s="4" t="str">
        <x:f>IFERROR(INDEX('Material routes'!$J$6:$J$1505,MATCH(U521,'Material routes'!$A$6:$A$1505,0)),"MISSING ID")</x:f>
        <x:v>Unspecified</x:v>
      </x:c>
      <x:c r="P521" s="4"/>
      <x:c r="Q521" s="4" t="str">
        <x:f>IFERROR(INDEX('Material routes'!$J$6:$J$1505,MATCH(V521,'Material routes'!$A$6:$A$1505,0)),"MISSING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routes'!$D$6:$D$1505,MATCH(U521,'Material routes'!$A$6:$A$1505,0)),"MISSING ID")</x:f>
        <x:v>proposal.collection.tin_bearing_gravel</x:v>
      </x:c>
      <x:c r="T521" s="4" t="str">
        <x:f>IFERROR(INDEX('Material routes'!$D$6:$D$1505,MATCH(V521,'Material routes'!$A$6:$A$1505,0)),"MISSING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routes'!$E$6:$E$1505,MATCH(U522,'Material routes'!$A$6:$A$1505,0)),"MISSING ID")</x:f>
        <x:v>Kaolin pocket clay</x:v>
      </x:c>
      <x:c r="B522" s="4" t="str">
        <x:f>IFERROR(INDEX('Material routes'!$F$6:$F$1505,MATCH(U522,'Material routes'!$A$6:$A$1505,0)),"MISSING ID")</x:f>
        <x:v>T0</x:v>
      </x:c>
      <x:c r="C522" s="4" t="str">
        <x:f>IFERROR(INDEX('Material routes'!$H$6:$H$1505,MATCH(U522,'Material routes'!$A$6:$A$1505,0)),"MISSING ID")</x:f>
        <x:v>Raw material</x:v>
      </x:c>
      <x:c r="D522" s="4" t="str">
        <x:f>IFERROR(INDEX('Material routes'!$G$6:$G$1505,MATCH(U522,'Material routes'!$A$6:$A$1505,0)),"MISSING ID")</x:f>
        <x:v>Mineral resources</x:v>
      </x:c>
      <x:c r="E522" s="4" t="str">
        <x:f>IFERROR(INDEX('Material routes'!$C$6:$C$1505,MATCH(U522,'Material routes'!$A$6:$A$1505,0)),"MISSING ID")</x:f>
        <x:v>Ingredient candidate</x:v>
      </x:c>
      <x:c r="F522" s="4" t="str">
        <x:f>IFERROR(INDEX('Material routes'!$E$6:$E$1505,MATCH(V522,'Material routes'!$A$6:$A$1505,0)),"MISSING ID")</x:f>
        <x:v>Prepared kaolin body stock</x:v>
      </x:c>
      <x:c r="G522" s="4" t="str">
        <x:f>IFERROR(INDEX('Material routes'!$F$6:$F$1505,MATCH(V522,'Material routes'!$A$6:$A$1505,0)),"MISSING ID")</x:f>
        <x:v>T2</x:v>
      </x:c>
      <x:c r="H522" s="4" t="str">
        <x:f>IFERROR(INDEX('Material routes'!$H$6:$H$1505,MATCH(V522,'Material routes'!$A$6:$A$1505,0)),"MISSING ID")</x:f>
        <x:v>Processed material</x:v>
      </x:c>
      <x:c r="I522" s="4" t="str">
        <x:f>IFERROR(INDEX('Material routes'!$G$6:$G$1505,MATCH(V522,'Material routes'!$A$6:$A$1505,0)),"MISSING ID")</x:f>
        <x:v>Manufactured stock</x:v>
      </x:c>
      <x:c r="J522" s="4" t="str">
        <x:f>IFERROR(INDEX('Material routes'!$B$6:$B$1505,MATCH(U522,'Material routes'!$A$6:$A$1505,0)),"MISSING ID")</x:f>
        <x:v>design.collection.prepared_kaolin_body_stock</x:v>
      </x:c>
      <x:c r="K522" s="4" t="str">
        <x:f>IFERROR(INDEX('Crafting recipes'!$C$6:$C$1005,MATCH(J522,'Crafting recipes'!$A$6:$A$1005,0)),"MISSING ID")</x:f>
        <x:v>Material refinement</x:v>
      </x:c>
      <x:c r="L522" s="4" t="str">
        <x:f>IFERROR(INDEX('Material routes'!$K$6:$K$1505,MATCH(U522,'Material routes'!$A$6:$A$1505,0)),"MISSING ID")</x:f>
        <x:v>Proposal</x:v>
      </x:c>
      <x:c r="M522" s="4" t="str">
        <x:f>IFERROR(INDEX('Material routes'!$M$6:$M$1505,MATCH(U522,'Material routes'!$A$6:$A$1505,0)),"MISSING ID")</x:f>
        <x:v>Partial proposal</x:v>
      </x:c>
      <x:c r="N522" s="4"/>
      <x:c r="O522" s="4" t="str">
        <x:f>IFERROR(INDEX('Material routes'!$J$6:$J$1505,MATCH(U522,'Material routes'!$A$6:$A$1505,0)),"MISSING ID")</x:f>
        <x:v>Unspecified</x:v>
      </x:c>
      <x:c r="P522" s="4"/>
      <x:c r="Q522" s="4" t="str">
        <x:f>IFERROR(INDEX('Material routes'!$J$6:$J$1505,MATCH(V522,'Material routes'!$A$6:$A$1505,0)),"MISSING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routes'!$D$6:$D$1505,MATCH(U522,'Material routes'!$A$6:$A$1505,0)),"MISSING ID")</x:f>
        <x:v>proposal.collection.kaolin_pocket_clay</x:v>
      </x:c>
      <x:c r="T522" s="4" t="str">
        <x:f>IFERROR(INDEX('Material routes'!$D$6:$D$1505,MATCH(V522,'Material routes'!$A$6:$A$1505,0)),"MISSING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routes'!$E$6:$E$1505,MATCH(U523,'Material routes'!$A$6:$A$1505,0)),"MISSING ID")</x:f>
        <x:v>Prepared ceramic body feed</x:v>
      </x:c>
      <x:c r="B523" s="4" t="str">
        <x:f>IFERROR(INDEX('Material routes'!$F$6:$F$1505,MATCH(U523,'Material routes'!$A$6:$A$1505,0)),"MISSING ID")</x:f>
        <x:v>T1</x:v>
      </x:c>
      <x:c r="C523" s="4" t="str">
        <x:f>IFERROR(INDEX('Material routes'!$H$6:$H$1505,MATCH(U523,'Material routes'!$A$6:$A$1505,0)),"MISSING ID")</x:f>
        <x:v>Processed material</x:v>
      </x:c>
      <x:c r="D523" s="4" t="str">
        <x:f>IFERROR(INDEX('Material routes'!$G$6:$G$1505,MATCH(U523,'Material routes'!$A$6:$A$1505,0)),"MISSING ID")</x:f>
        <x:v>Manufactured stock</x:v>
      </x:c>
      <x:c r="E523" s="4" t="str">
        <x:f>IFERROR(INDEX('Material routes'!$C$6:$C$1505,MATCH(U523,'Material routes'!$A$6:$A$1505,0)),"MISSING ID")</x:f>
        <x:v>Ingredient candidate</x:v>
      </x:c>
      <x:c r="F523" s="4" t="str">
        <x:f>IFERROR(INDEX('Material routes'!$E$6:$E$1505,MATCH(V523,'Material routes'!$A$6:$A$1505,0)),"MISSING ID")</x:f>
        <x:v>Prepared kaolin body stock</x:v>
      </x:c>
      <x:c r="G523" s="4" t="str">
        <x:f>IFERROR(INDEX('Material routes'!$F$6:$F$1505,MATCH(V523,'Material routes'!$A$6:$A$1505,0)),"MISSING ID")</x:f>
        <x:v>T2</x:v>
      </x:c>
      <x:c r="H523" s="4" t="str">
        <x:f>IFERROR(INDEX('Material routes'!$H$6:$H$1505,MATCH(V523,'Material routes'!$A$6:$A$1505,0)),"MISSING ID")</x:f>
        <x:v>Processed material</x:v>
      </x:c>
      <x:c r="I523" s="4" t="str">
        <x:f>IFERROR(INDEX('Material routes'!$G$6:$G$1505,MATCH(V523,'Material routes'!$A$6:$A$1505,0)),"MISSING ID")</x:f>
        <x:v>Manufactured stock</x:v>
      </x:c>
      <x:c r="J523" s="4" t="str">
        <x:f>IFERROR(INDEX('Material routes'!$B$6:$B$1505,MATCH(U523,'Material routes'!$A$6:$A$1505,0)),"MISSING ID")</x:f>
        <x:v>design.collection.prepared_kaolin_body_stock</x:v>
      </x:c>
      <x:c r="K523" s="4" t="str">
        <x:f>IFERROR(INDEX('Crafting recipes'!$C$6:$C$1005,MATCH(J523,'Crafting recipes'!$A$6:$A$1005,0)),"MISSING ID")</x:f>
        <x:v>Material refinement</x:v>
      </x:c>
      <x:c r="L523" s="4" t="str">
        <x:f>IFERROR(INDEX('Material routes'!$K$6:$K$1505,MATCH(U523,'Material routes'!$A$6:$A$1505,0)),"MISSING ID")</x:f>
        <x:v>Proposal</x:v>
      </x:c>
      <x:c r="M523" s="4" t="str">
        <x:f>IFERROR(INDEX('Material routes'!$M$6:$M$1505,MATCH(U523,'Material routes'!$A$6:$A$1505,0)),"MISSING ID")</x:f>
        <x:v>Partial proposal</x:v>
      </x:c>
      <x:c r="N523" s="4"/>
      <x:c r="O523" s="4" t="str">
        <x:f>IFERROR(INDEX('Material routes'!$J$6:$J$1505,MATCH(U523,'Material routes'!$A$6:$A$1505,0)),"MISSING ID")</x:f>
        <x:v>Unspecified</x:v>
      </x:c>
      <x:c r="P523" s="4"/>
      <x:c r="Q523" s="4" t="str">
        <x:f>IFERROR(INDEX('Material routes'!$J$6:$J$1505,MATCH(V523,'Material routes'!$A$6:$A$1505,0)),"MISSING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routes'!$D$6:$D$1505,MATCH(U523,'Material routes'!$A$6:$A$1505,0)),"MISSING ID")</x:f>
        <x:v>proposal.ceramic.body_feed</x:v>
      </x:c>
      <x:c r="T523" s="4" t="str">
        <x:f>IFERROR(INDEX('Material routes'!$D$6:$D$1505,MATCH(V523,'Material routes'!$A$6:$A$1505,0)),"MISSING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routes'!$E$6:$E$1505,MATCH(U524,'Material routes'!$A$6:$A$1505,0)),"MISSING ID")</x:f>
        <x:v>Magnesite nodules</x:v>
      </x:c>
      <x:c r="B524" s="4" t="str">
        <x:f>IFERROR(INDEX('Material routes'!$F$6:$F$1505,MATCH(U524,'Material routes'!$A$6:$A$1505,0)),"MISSING ID")</x:f>
        <x:v>T0</x:v>
      </x:c>
      <x:c r="C524" s="4" t="str">
        <x:f>IFERROR(INDEX('Material routes'!$H$6:$H$1505,MATCH(U524,'Material routes'!$A$6:$A$1505,0)),"MISSING ID")</x:f>
        <x:v>Raw material</x:v>
      </x:c>
      <x:c r="D524" s="4" t="str">
        <x:f>IFERROR(INDEX('Material routes'!$G$6:$G$1505,MATCH(U524,'Material routes'!$A$6:$A$1505,0)),"MISSING ID")</x:f>
        <x:v>Mineral resources</x:v>
      </x:c>
      <x:c r="E524" s="4" t="str">
        <x:f>IFERROR(INDEX('Material routes'!$C$6:$C$1505,MATCH(U524,'Material routes'!$A$6:$A$1505,0)),"MISSING ID")</x:f>
        <x:v>Ingredient candidate</x:v>
      </x:c>
      <x:c r="F524" s="4" t="str">
        <x:f>IFERROR(INDEX('Material routes'!$E$6:$E$1505,MATCH(V524,'Material routes'!$A$6:$A$1505,0)),"MISSING ID")</x:f>
        <x:v>Graded magnesite refractory meal</x:v>
      </x:c>
      <x:c r="G524" s="4" t="str">
        <x:f>IFERROR(INDEX('Material routes'!$F$6:$F$1505,MATCH(V524,'Material routes'!$A$6:$A$1505,0)),"MISSING ID")</x:f>
        <x:v>T1</x:v>
      </x:c>
      <x:c r="H524" s="4" t="str">
        <x:f>IFERROR(INDEX('Material routes'!$H$6:$H$1505,MATCH(V524,'Material routes'!$A$6:$A$1505,0)),"MISSING ID")</x:f>
        <x:v>Processed material</x:v>
      </x:c>
      <x:c r="I524" s="4" t="str">
        <x:f>IFERROR(INDEX('Material routes'!$G$6:$G$1505,MATCH(V524,'Material routes'!$A$6:$A$1505,0)),"MISSING ID")</x:f>
        <x:v>Manufactured stock</x:v>
      </x:c>
      <x:c r="J524" s="4" t="str">
        <x:f>IFERROR(INDEX('Material routes'!$B$6:$B$1505,MATCH(U524,'Material routes'!$A$6:$A$1505,0)),"MISSING ID")</x:f>
        <x:v>design.collection.graded_magnesite_refractory_meal</x:v>
      </x:c>
      <x:c r="K524" s="4" t="str">
        <x:f>IFERROR(INDEX('Crafting recipes'!$C$6:$C$1005,MATCH(J524,'Crafting recipes'!$A$6:$A$1005,0)),"MISSING ID")</x:f>
        <x:v>Material refinement</x:v>
      </x:c>
      <x:c r="L524" s="4" t="str">
        <x:f>IFERROR(INDEX('Material routes'!$K$6:$K$1505,MATCH(U524,'Material routes'!$A$6:$A$1505,0)),"MISSING ID")</x:f>
        <x:v>Proposal</x:v>
      </x:c>
      <x:c r="M524" s="4" t="str">
        <x:f>IFERROR(INDEX('Material routes'!$M$6:$M$1505,MATCH(U524,'Material routes'!$A$6:$A$1505,0)),"MISSING ID")</x:f>
        <x:v>Partial proposal</x:v>
      </x:c>
      <x:c r="N524" s="4"/>
      <x:c r="O524" s="4" t="str">
        <x:f>IFERROR(INDEX('Material routes'!$J$6:$J$1505,MATCH(U524,'Material routes'!$A$6:$A$1505,0)),"MISSING ID")</x:f>
        <x:v>Unspecified</x:v>
      </x:c>
      <x:c r="P524" s="4"/>
      <x:c r="Q524" s="4" t="str">
        <x:f>IFERROR(INDEX('Material routes'!$J$6:$J$1505,MATCH(V524,'Material routes'!$A$6:$A$1505,0)),"MISSING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routes'!$D$6:$D$1505,MATCH(U524,'Material routes'!$A$6:$A$1505,0)),"MISSING ID")</x:f>
        <x:v>proposal.collection.magnesite_nodules</x:v>
      </x:c>
      <x:c r="T524" s="4" t="str">
        <x:f>IFERROR(INDEX('Material routes'!$D$6:$D$1505,MATCH(V524,'Material routes'!$A$6:$A$1505,0)),"MISSING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routes'!$E$6:$E$1505,MATCH(U525,'Material routes'!$A$6:$A$1505,0)),"MISSING ID")</x:f>
        <x:v>Reclaimed bronze billet</x:v>
      </x:c>
      <x:c r="B525" s="4" t="str">
        <x:f>IFERROR(INDEX('Material routes'!$F$6:$F$1505,MATCH(U525,'Material routes'!$A$6:$A$1505,0)),"MISSING ID")</x:f>
        <x:v>T1</x:v>
      </x:c>
      <x:c r="C525" s="4" t="str">
        <x:f>IFERROR(INDEX('Material routes'!$H$6:$H$1505,MATCH(U525,'Material routes'!$A$6:$A$1505,0)),"MISSING ID")</x:f>
        <x:v>Processed material</x:v>
      </x:c>
      <x:c r="D525" s="4" t="str">
        <x:f>IFERROR(INDEX('Material routes'!$G$6:$G$1505,MATCH(U525,'Material routes'!$A$6:$A$1505,0)),"MISSING ID")</x:f>
        <x:v>Manufactured stock</x:v>
      </x:c>
      <x:c r="E525" s="4" t="str">
        <x:f>IFERROR(INDEX('Material routes'!$C$6:$C$1505,MATCH(U525,'Material routes'!$A$6:$A$1505,0)),"MISSING ID")</x:f>
        <x:v>Ingredient candidate</x:v>
      </x:c>
      <x:c r="F525" s="4" t="str">
        <x:f>IFERROR(INDEX('Material routes'!$E$6:$E$1505,MATCH(V525,'Material routes'!$A$6:$A$1505,0)),"MISSING ID")</x:f>
        <x:v>Drawn bronze strip stock</x:v>
      </x:c>
      <x:c r="G525" s="4" t="str">
        <x:f>IFERROR(INDEX('Material routes'!$F$6:$F$1505,MATCH(V525,'Material routes'!$A$6:$A$1505,0)),"MISSING ID")</x:f>
        <x:v>T2</x:v>
      </x:c>
      <x:c r="H525" s="4" t="str">
        <x:f>IFERROR(INDEX('Material routes'!$H$6:$H$1505,MATCH(V525,'Material routes'!$A$6:$A$1505,0)),"MISSING ID")</x:f>
        <x:v>Processed material</x:v>
      </x:c>
      <x:c r="I525" s="4" t="str">
        <x:f>IFERROR(INDEX('Material routes'!$G$6:$G$1505,MATCH(V525,'Material routes'!$A$6:$A$1505,0)),"MISSING ID")</x:f>
        <x:v>Manufactured stock</x:v>
      </x:c>
      <x:c r="J525" s="4" t="str">
        <x:f>IFERROR(INDEX('Material routes'!$B$6:$B$1505,MATCH(U525,'Material routes'!$A$6:$A$1505,0)),"MISSING ID")</x:f>
        <x:v>design.collection.drawn_bronze_strip_stock</x:v>
      </x:c>
      <x:c r="K525" s="4" t="str">
        <x:f>IFERROR(INDEX('Crafting recipes'!$C$6:$C$1005,MATCH(J525,'Crafting recipes'!$A$6:$A$1005,0)),"MISSING ID")</x:f>
        <x:v>Material refinement</x:v>
      </x:c>
      <x:c r="L525" s="4" t="str">
        <x:f>IFERROR(INDEX('Material routes'!$K$6:$K$1505,MATCH(U525,'Material routes'!$A$6:$A$1505,0)),"MISSING ID")</x:f>
        <x:v>Proposal</x:v>
      </x:c>
      <x:c r="M525" s="4" t="str">
        <x:f>IFERROR(INDEX('Material routes'!$M$6:$M$1505,MATCH(U525,'Material routes'!$A$6:$A$1505,0)),"MISSING ID")</x:f>
        <x:v>Partial proposal</x:v>
      </x:c>
      <x:c r="N525" s="4"/>
      <x:c r="O525" s="4" t="str">
        <x:f>IFERROR(INDEX('Material routes'!$J$6:$J$1505,MATCH(U525,'Material routes'!$A$6:$A$1505,0)),"MISSING ID")</x:f>
        <x:v>Unspecified</x:v>
      </x:c>
      <x:c r="P525" s="4"/>
      <x:c r="Q525" s="4" t="str">
        <x:f>IFERROR(INDEX('Material routes'!$J$6:$J$1505,MATCH(V525,'Material routes'!$A$6:$A$1505,0)),"MISSING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routes'!$D$6:$D$1505,MATCH(U525,'Material routes'!$A$6:$A$1505,0)),"MISSING ID")</x:f>
        <x:v>proposal.t1.bronze_billet</x:v>
      </x:c>
      <x:c r="T525" s="4" t="str">
        <x:f>IFERROR(INDEX('Material routes'!$D$6:$D$1505,MATCH(V525,'Material routes'!$A$6:$A$1505,0)),"MISSING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routes'!$E$6:$E$1505,MATCH(U526,'Material routes'!$A$6:$A$1505,0)),"MISSING ID")</x:f>
        <x:v>Worked iron stock</x:v>
      </x:c>
      <x:c r="B526" s="4" t="str">
        <x:f>IFERROR(INDEX('Material routes'!$F$6:$F$1505,MATCH(U526,'Material routes'!$A$6:$A$1505,0)),"MISSING ID")</x:f>
        <x:v>T2</x:v>
      </x:c>
      <x:c r="C526" s="4" t="str">
        <x:f>IFERROR(INDEX('Material routes'!$H$6:$H$1505,MATCH(U526,'Material routes'!$A$6:$A$1505,0)),"MISSING ID")</x:f>
        <x:v>Processed material</x:v>
      </x:c>
      <x:c r="D526" s="4" t="str">
        <x:f>IFERROR(INDEX('Material routes'!$G$6:$G$1505,MATCH(U526,'Material routes'!$A$6:$A$1505,0)),"MISSING ID")</x:f>
        <x:v>Manufactured stock</x:v>
      </x:c>
      <x:c r="E526" s="4" t="str">
        <x:f>IFERROR(INDEX('Material routes'!$C$6:$C$1505,MATCH(U526,'Material routes'!$A$6:$A$1505,0)),"MISSING ID")</x:f>
        <x:v>Ingredient candidate</x:v>
      </x:c>
      <x:c r="F526" s="4" t="str">
        <x:f>IFERROR(INDEX('Material routes'!$E$6:$E$1505,MATCH(V526,'Material routes'!$A$6:$A$1505,0)),"MISSING ID")</x:f>
        <x:v>Annealed iron sheet stock</x:v>
      </x:c>
      <x:c r="G526" s="4" t="str">
        <x:f>IFERROR(INDEX('Material routes'!$F$6:$F$1505,MATCH(V526,'Material routes'!$A$6:$A$1505,0)),"MISSING ID")</x:f>
        <x:v>T3</x:v>
      </x:c>
      <x:c r="H526" s="4" t="str">
        <x:f>IFERROR(INDEX('Material routes'!$H$6:$H$1505,MATCH(V526,'Material routes'!$A$6:$A$1505,0)),"MISSING ID")</x:f>
        <x:v>Processed material</x:v>
      </x:c>
      <x:c r="I526" s="4" t="str">
        <x:f>IFERROR(INDEX('Material routes'!$G$6:$G$1505,MATCH(V526,'Material routes'!$A$6:$A$1505,0)),"MISSING ID")</x:f>
        <x:v>Manufactured stock</x:v>
      </x:c>
      <x:c r="J526" s="4" t="str">
        <x:f>IFERROR(INDEX('Material routes'!$B$6:$B$1505,MATCH(U526,'Material routes'!$A$6:$A$1505,0)),"MISSING ID")</x:f>
        <x:v>design.collection.annealed_iron_sheet_stock</x:v>
      </x:c>
      <x:c r="K526" s="4" t="str">
        <x:f>IFERROR(INDEX('Crafting recipes'!$C$6:$C$1005,MATCH(J526,'Crafting recipes'!$A$6:$A$1005,0)),"MISSING ID")</x:f>
        <x:v>Material refinement</x:v>
      </x:c>
      <x:c r="L526" s="4" t="str">
        <x:f>IFERROR(INDEX('Material routes'!$K$6:$K$1505,MATCH(U526,'Material routes'!$A$6:$A$1505,0)),"MISSING ID")</x:f>
        <x:v>Proposal</x:v>
      </x:c>
      <x:c r="M526" s="4" t="str">
        <x:f>IFERROR(INDEX('Material routes'!$M$6:$M$1505,MATCH(U526,'Material routes'!$A$6:$A$1505,0)),"MISSING ID")</x:f>
        <x:v>Partial proposal</x:v>
      </x:c>
      <x:c r="N526" s="4"/>
      <x:c r="O526" s="4" t="str">
        <x:f>IFERROR(INDEX('Material routes'!$J$6:$J$1505,MATCH(U526,'Material routes'!$A$6:$A$1505,0)),"MISSING ID")</x:f>
        <x:v>Unspecified</x:v>
      </x:c>
      <x:c r="P526" s="4"/>
      <x:c r="Q526" s="4" t="str">
        <x:f>IFERROR(INDEX('Material routes'!$J$6:$J$1505,MATCH(V526,'Material routes'!$A$6:$A$1505,0)),"MISSING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routes'!$D$6:$D$1505,MATCH(U526,'Material routes'!$A$6:$A$1505,0)),"MISSING ID")</x:f>
        <x:v>proposal.natural.iron_stock</x:v>
      </x:c>
      <x:c r="T526" s="4" t="str">
        <x:f>IFERROR(INDEX('Material routes'!$D$6:$D$1505,MATCH(V526,'Material routes'!$A$6:$A$1505,0)),"MISSING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routes'!$E$6:$E$1505,MATCH(U527,'Material routes'!$A$6:$A$1505,0)),"MISSING ID")</x:f>
        <x:v>Separated shell lamina stock</x:v>
      </x:c>
      <x:c r="B527" s="4" t="str">
        <x:f>IFERROR(INDEX('Material routes'!$F$6:$F$1505,MATCH(U527,'Material routes'!$A$6:$A$1505,0)),"MISSING ID")</x:f>
        <x:v>T1</x:v>
      </x:c>
      <x:c r="C527" s="4" t="str">
        <x:f>IFERROR(INDEX('Material routes'!$H$6:$H$1505,MATCH(U527,'Material routes'!$A$6:$A$1505,0)),"MISSING ID")</x:f>
        <x:v>Processed material</x:v>
      </x:c>
      <x:c r="D527" s="4" t="str">
        <x:f>IFERROR(INDEX('Material routes'!$G$6:$G$1505,MATCH(U527,'Material routes'!$A$6:$A$1505,0)),"MISSING ID")</x:f>
        <x:v>Manufactured stock</x:v>
      </x:c>
      <x:c r="E527" s="4" t="str">
        <x:f>IFERROR(INDEX('Material routes'!$C$6:$C$1505,MATCH(U527,'Material routes'!$A$6:$A$1505,0)),"MISSING ID")</x:f>
        <x:v>Ingredient candidate</x:v>
      </x:c>
      <x:c r="F527" s="4" t="str">
        <x:f>IFERROR(INDEX('Material routes'!$E$6:$E$1505,MATCH(V527,'Material routes'!$A$6:$A$1505,0)),"MISSING ID")</x:f>
        <x:v>Pressed chitin friction stock</x:v>
      </x:c>
      <x:c r="G527" s="4" t="str">
        <x:f>IFERROR(INDEX('Material routes'!$F$6:$F$1505,MATCH(V527,'Material routes'!$A$6:$A$1505,0)),"MISSING ID")</x:f>
        <x:v>T2</x:v>
      </x:c>
      <x:c r="H527" s="4" t="str">
        <x:f>IFERROR(INDEX('Material routes'!$H$6:$H$1505,MATCH(V527,'Material routes'!$A$6:$A$1505,0)),"MISSING ID")</x:f>
        <x:v>Processed material</x:v>
      </x:c>
      <x:c r="I527" s="4" t="str">
        <x:f>IFERROR(INDEX('Material routes'!$G$6:$G$1505,MATCH(V527,'Material routes'!$A$6:$A$1505,0)),"MISSING ID")</x:f>
        <x:v>Manufactured stock</x:v>
      </x:c>
      <x:c r="J527" s="4" t="str">
        <x:f>IFERROR(INDEX('Material routes'!$B$6:$B$1505,MATCH(U527,'Material routes'!$A$6:$A$1505,0)),"MISSING ID")</x:f>
        <x:v>design.collection.pressed_chitin_friction_stock</x:v>
      </x:c>
      <x:c r="K527" s="4" t="str">
        <x:f>IFERROR(INDEX('Crafting recipes'!$C$6:$C$1005,MATCH(J527,'Crafting recipes'!$A$6:$A$1005,0)),"MISSING ID")</x:f>
        <x:v>Material refinement</x:v>
      </x:c>
      <x:c r="L527" s="4" t="str">
        <x:f>IFERROR(INDEX('Material routes'!$K$6:$K$1505,MATCH(U527,'Material routes'!$A$6:$A$1505,0)),"MISSING ID")</x:f>
        <x:v>Proposal</x:v>
      </x:c>
      <x:c r="M527" s="4" t="str">
        <x:f>IFERROR(INDEX('Material routes'!$M$6:$M$1505,MATCH(U527,'Material routes'!$A$6:$A$1505,0)),"MISSING ID")</x:f>
        <x:v>Partial proposal</x:v>
      </x:c>
      <x:c r="N527" s="4"/>
      <x:c r="O527" s="4" t="str">
        <x:f>IFERROR(INDEX('Material routes'!$J$6:$J$1505,MATCH(U527,'Material routes'!$A$6:$A$1505,0)),"MISSING ID")</x:f>
        <x:v>Unspecified</x:v>
      </x:c>
      <x:c r="P527" s="4"/>
      <x:c r="Q527" s="4" t="str">
        <x:f>IFERROR(INDEX('Material routes'!$J$6:$J$1505,MATCH(V527,'Material routes'!$A$6:$A$1505,0)),"MISSING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routes'!$D$6:$D$1505,MATCH(U527,'Material routes'!$A$6:$A$1505,0)),"MISSING ID")</x:f>
        <x:v>proposal.t1.shell_lamina</x:v>
      </x:c>
      <x:c r="T527" s="4" t="str">
        <x:f>IFERROR(INDEX('Material routes'!$D$6:$D$1505,MATCH(V527,'Material routes'!$A$6:$A$1505,0)),"MISSING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routes'!$E$6:$E$1505,MATCH(U528,'Material routes'!$A$6:$A$1505,0)),"MISSING ID")</x:f>
        <x:v>Graded mineral filler</x:v>
      </x:c>
      <x:c r="B528" s="4" t="str">
        <x:f>IFERROR(INDEX('Material routes'!$F$6:$F$1505,MATCH(U528,'Material routes'!$A$6:$A$1505,0)),"MISSING ID")</x:f>
        <x:v>T1</x:v>
      </x:c>
      <x:c r="C528" s="4" t="str">
        <x:f>IFERROR(INDEX('Material routes'!$H$6:$H$1505,MATCH(U528,'Material routes'!$A$6:$A$1505,0)),"MISSING ID")</x:f>
        <x:v>Processed material</x:v>
      </x:c>
      <x:c r="D528" s="4" t="str">
        <x:f>IFERROR(INDEX('Material routes'!$G$6:$G$1505,MATCH(U528,'Material routes'!$A$6:$A$1505,0)),"MISSING ID")</x:f>
        <x:v>Manufactured stock</x:v>
      </x:c>
      <x:c r="E528" s="4" t="str">
        <x:f>IFERROR(INDEX('Material routes'!$C$6:$C$1505,MATCH(U528,'Material routes'!$A$6:$A$1505,0)),"MISSING ID")</x:f>
        <x:v>Ingredient candidate</x:v>
      </x:c>
      <x:c r="F528" s="4" t="str">
        <x:f>IFERROR(INDEX('Material routes'!$E$6:$E$1505,MATCH(V528,'Material routes'!$A$6:$A$1505,0)),"MISSING ID")</x:f>
        <x:v>Pressed chitin friction stock</x:v>
      </x:c>
      <x:c r="G528" s="4" t="str">
        <x:f>IFERROR(INDEX('Material routes'!$F$6:$F$1505,MATCH(V528,'Material routes'!$A$6:$A$1505,0)),"MISSING ID")</x:f>
        <x:v>T2</x:v>
      </x:c>
      <x:c r="H528" s="4" t="str">
        <x:f>IFERROR(INDEX('Material routes'!$H$6:$H$1505,MATCH(V528,'Material routes'!$A$6:$A$1505,0)),"MISSING ID")</x:f>
        <x:v>Processed material</x:v>
      </x:c>
      <x:c r="I528" s="4" t="str">
        <x:f>IFERROR(INDEX('Material routes'!$G$6:$G$1505,MATCH(V528,'Material routes'!$A$6:$A$1505,0)),"MISSING ID")</x:f>
        <x:v>Manufactured stock</x:v>
      </x:c>
      <x:c r="J528" s="4" t="str">
        <x:f>IFERROR(INDEX('Material routes'!$B$6:$B$1505,MATCH(U528,'Material routes'!$A$6:$A$1505,0)),"MISSING ID")</x:f>
        <x:v>design.collection.pressed_chitin_friction_stock</x:v>
      </x:c>
      <x:c r="K528" s="4" t="str">
        <x:f>IFERROR(INDEX('Crafting recipes'!$C$6:$C$1005,MATCH(J528,'Crafting recipes'!$A$6:$A$1005,0)),"MISSING ID")</x:f>
        <x:v>Material refinement</x:v>
      </x:c>
      <x:c r="L528" s="4" t="str">
        <x:f>IFERROR(INDEX('Material routes'!$K$6:$K$1505,MATCH(U528,'Material routes'!$A$6:$A$1505,0)),"MISSING ID")</x:f>
        <x:v>Proposal</x:v>
      </x:c>
      <x:c r="M528" s="4" t="str">
        <x:f>IFERROR(INDEX('Material routes'!$M$6:$M$1505,MATCH(U528,'Material routes'!$A$6:$A$1505,0)),"MISSING ID")</x:f>
        <x:v>Partial proposal</x:v>
      </x:c>
      <x:c r="N528" s="4"/>
      <x:c r="O528" s="4" t="str">
        <x:f>IFERROR(INDEX('Material routes'!$J$6:$J$1505,MATCH(U528,'Material routes'!$A$6:$A$1505,0)),"MISSING ID")</x:f>
        <x:v>Unspecified</x:v>
      </x:c>
      <x:c r="P528" s="4"/>
      <x:c r="Q528" s="4" t="str">
        <x:f>IFERROR(INDEX('Material routes'!$J$6:$J$1505,MATCH(V528,'Material routes'!$A$6:$A$1505,0)),"MISSING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routes'!$D$6:$D$1505,MATCH(U528,'Material routes'!$A$6:$A$1505,0)),"MISSING ID")</x:f>
        <x:v>proposal.t1.mineral_filler</x:v>
      </x:c>
      <x:c r="T528" s="4" t="str">
        <x:f>IFERROR(INDEX('Material routes'!$D$6:$D$1505,MATCH(V528,'Material routes'!$A$6:$A$1505,0)),"MISSING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routes'!$E$6:$E$1505,MATCH(U529,'Material routes'!$A$6:$A$1505,0)),"MISSING ID")</x:f>
        <x:v>Prepared shell-binding adhesive</x:v>
      </x:c>
      <x:c r="B529" s="4" t="str">
        <x:f>IFERROR(INDEX('Material routes'!$F$6:$F$1505,MATCH(U529,'Material routes'!$A$6:$A$1505,0)),"MISSING ID")</x:f>
        <x:v>T1</x:v>
      </x:c>
      <x:c r="C529" s="4" t="str">
        <x:f>IFERROR(INDEX('Material routes'!$H$6:$H$1505,MATCH(U529,'Material routes'!$A$6:$A$1505,0)),"MISSING ID")</x:f>
        <x:v>Chemical material</x:v>
      </x:c>
      <x:c r="D529" s="4" t="str">
        <x:f>IFERROR(INDEX('Material routes'!$G$6:$G$1505,MATCH(U529,'Material routes'!$A$6:$A$1505,0)),"MISSING ID")</x:f>
        <x:v>Processing agents</x:v>
      </x:c>
      <x:c r="E529" s="4" t="str">
        <x:f>IFERROR(INDEX('Material routes'!$C$6:$C$1505,MATCH(U529,'Material routes'!$A$6:$A$1505,0)),"MISSING ID")</x:f>
        <x:v>Ingredient candidate</x:v>
      </x:c>
      <x:c r="F529" s="4" t="str">
        <x:f>IFERROR(INDEX('Material routes'!$E$6:$E$1505,MATCH(V529,'Material routes'!$A$6:$A$1505,0)),"MISSING ID")</x:f>
        <x:v>Pressed chitin friction stock</x:v>
      </x:c>
      <x:c r="G529" s="4" t="str">
        <x:f>IFERROR(INDEX('Material routes'!$F$6:$F$1505,MATCH(V529,'Material routes'!$A$6:$A$1505,0)),"MISSING ID")</x:f>
        <x:v>T2</x:v>
      </x:c>
      <x:c r="H529" s="4" t="str">
        <x:f>IFERROR(INDEX('Material routes'!$H$6:$H$1505,MATCH(V529,'Material routes'!$A$6:$A$1505,0)),"MISSING ID")</x:f>
        <x:v>Processed material</x:v>
      </x:c>
      <x:c r="I529" s="4" t="str">
        <x:f>IFERROR(INDEX('Material routes'!$G$6:$G$1505,MATCH(V529,'Material routes'!$A$6:$A$1505,0)),"MISSING ID")</x:f>
        <x:v>Manufactured stock</x:v>
      </x:c>
      <x:c r="J529" s="4" t="str">
        <x:f>IFERROR(INDEX('Material routes'!$B$6:$B$1505,MATCH(U529,'Material routes'!$A$6:$A$1505,0)),"MISSING ID")</x:f>
        <x:v>design.collection.pressed_chitin_friction_stock</x:v>
      </x:c>
      <x:c r="K529" s="4" t="str">
        <x:f>IFERROR(INDEX('Crafting recipes'!$C$6:$C$1005,MATCH(J529,'Crafting recipes'!$A$6:$A$1005,0)),"MISSING ID")</x:f>
        <x:v>Material refinement</x:v>
      </x:c>
      <x:c r="L529" s="4" t="str">
        <x:f>IFERROR(INDEX('Material routes'!$K$6:$K$1505,MATCH(U529,'Material routes'!$A$6:$A$1505,0)),"MISSING ID")</x:f>
        <x:v>Proposal</x:v>
      </x:c>
      <x:c r="M529" s="4" t="str">
        <x:f>IFERROR(INDEX('Material routes'!$M$6:$M$1505,MATCH(U529,'Material routes'!$A$6:$A$1505,0)),"MISSING ID")</x:f>
        <x:v>Partial proposal</x:v>
      </x:c>
      <x:c r="N529" s="4"/>
      <x:c r="O529" s="4" t="str">
        <x:f>IFERROR(INDEX('Material routes'!$J$6:$J$1505,MATCH(U529,'Material routes'!$A$6:$A$1505,0)),"MISSING ID")</x:f>
        <x:v>Unspecified</x:v>
      </x:c>
      <x:c r="P529" s="4"/>
      <x:c r="Q529" s="4" t="str">
        <x:f>IFERROR(INDEX('Material routes'!$J$6:$J$1505,MATCH(V529,'Material routes'!$A$6:$A$1505,0)),"MISSING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routes'!$D$6:$D$1505,MATCH(U529,'Material routes'!$A$6:$A$1505,0)),"MISSING ID")</x:f>
        <x:v>proposal.t1.shell_adhesive</x:v>
      </x:c>
      <x:c r="T529" s="4" t="str">
        <x:f>IFERROR(INDEX('Material routes'!$D$6:$D$1505,MATCH(V529,'Material routes'!$A$6:$A$1505,0)),"MISSING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routes'!$E$6:$E$1505,MATCH(U530,'Material routes'!$A$6:$A$1505,0)),"MISSING ID")</x:f>
        <x:v>Ceramic insulating spacer</x:v>
      </x:c>
      <x:c r="B530" s="4" t="str">
        <x:f>IFERROR(INDEX('Material routes'!$F$6:$F$1505,MATCH(U530,'Material routes'!$A$6:$A$1505,0)),"MISSING ID")</x:f>
        <x:v>T3</x:v>
      </x:c>
      <x:c r="C530" s="4" t="str">
        <x:f>IFERROR(INDEX('Material routes'!$H$6:$H$1505,MATCH(U530,'Material routes'!$A$6:$A$1505,0)),"MISSING ID")</x:f>
        <x:v>Crafting component</x:v>
      </x:c>
      <x:c r="D530" s="4" t="str">
        <x:f>IFERROR(INDEX('Material routes'!$G$6:$G$1505,MATCH(U530,'Material routes'!$A$6:$A$1505,0)),"MISSING ID")</x:f>
        <x:v>Crafting components</x:v>
      </x:c>
      <x:c r="E530" s="4" t="str">
        <x:f>IFERROR(INDEX('Material routes'!$C$6:$C$1505,MATCH(U530,'Material routes'!$A$6:$A$1505,0)),"MISSING ID")</x:f>
        <x:v>Ingredient candidate</x:v>
      </x:c>
      <x:c r="F530" s="4" t="str">
        <x:f>IFERROR(INDEX('Material routes'!$E$6:$E$1505,MATCH(V530,'Material routes'!$A$6:$A$1505,0)),"MISSING ID")</x:f>
        <x:v>Calibrated ceramic mounting saddle</x:v>
      </x:c>
      <x:c r="G530" s="4" t="str">
        <x:f>IFERROR(INDEX('Material routes'!$F$6:$F$1505,MATCH(V530,'Material routes'!$A$6:$A$1505,0)),"MISSING ID")</x:f>
        <x:v>T4</x:v>
      </x:c>
      <x:c r="H530" s="4" t="str">
        <x:f>IFERROR(INDEX('Material routes'!$H$6:$H$1505,MATCH(V530,'Material routes'!$A$6:$A$1505,0)),"MISSING ID")</x:f>
        <x:v>Crafting component</x:v>
      </x:c>
      <x:c r="I530" s="4" t="str">
        <x:f>IFERROR(INDEX('Material routes'!$G$6:$G$1505,MATCH(V530,'Material routes'!$A$6:$A$1505,0)),"MISSING ID")</x:f>
        <x:v>Crafting components</x:v>
      </x:c>
      <x:c r="J530" s="4" t="str">
        <x:f>IFERROR(INDEX('Material routes'!$B$6:$B$1505,MATCH(U530,'Material routes'!$A$6:$A$1505,0)),"MISSING ID")</x:f>
        <x:v>design.collection.calibrated_ceramic_mounting_saddle</x:v>
      </x:c>
      <x:c r="K530" s="4" t="str">
        <x:f>IFERROR(INDEX('Crafting recipes'!$C$6:$C$1005,MATCH(J530,'Crafting recipes'!$A$6:$A$1005,0)),"MISSING ID")</x:f>
        <x:v>Material refinement</x:v>
      </x:c>
      <x:c r="L530" s="4" t="str">
        <x:f>IFERROR(INDEX('Material routes'!$K$6:$K$1505,MATCH(U530,'Material routes'!$A$6:$A$1505,0)),"MISSING ID")</x:f>
        <x:v>Proposal</x:v>
      </x:c>
      <x:c r="M530" s="4" t="str">
        <x:f>IFERROR(INDEX('Material routes'!$M$6:$M$1505,MATCH(U530,'Material routes'!$A$6:$A$1505,0)),"MISSING ID")</x:f>
        <x:v>Partial proposal</x:v>
      </x:c>
      <x:c r="N530" s="4"/>
      <x:c r="O530" s="4" t="str">
        <x:f>IFERROR(INDEX('Material routes'!$J$6:$J$1505,MATCH(U530,'Material routes'!$A$6:$A$1505,0)),"MISSING ID")</x:f>
        <x:v>Unspecified</x:v>
      </x:c>
      <x:c r="P530" s="4"/>
      <x:c r="Q530" s="4" t="str">
        <x:f>IFERROR(INDEX('Material routes'!$J$6:$J$1505,MATCH(V530,'Material routes'!$A$6:$A$1505,0)),"MISSING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routes'!$D$6:$D$1505,MATCH(U530,'Material routes'!$A$6:$A$1505,0)),"MISSING ID")</x:f>
        <x:v>proposal.ceramic.spacer</x:v>
      </x:c>
      <x:c r="T530" s="4" t="str">
        <x:f>IFERROR(INDEX('Material routes'!$D$6:$D$1505,MATCH(V530,'Material routes'!$A$6:$A$1505,0)),"MISSING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routes'!$E$6:$E$1505,MATCH(U531,'Material routes'!$A$6:$A$1505,0)),"MISSING ID")</x:f>
        <x:v>Annealed iron sheet stock</x:v>
      </x:c>
      <x:c r="B531" s="4" t="str">
        <x:f>IFERROR(INDEX('Material routes'!$F$6:$F$1505,MATCH(U531,'Material routes'!$A$6:$A$1505,0)),"MISSING ID")</x:f>
        <x:v>T3</x:v>
      </x:c>
      <x:c r="C531" s="4" t="str">
        <x:f>IFERROR(INDEX('Material routes'!$H$6:$H$1505,MATCH(U531,'Material routes'!$A$6:$A$1505,0)),"MISSING ID")</x:f>
        <x:v>Processed material</x:v>
      </x:c>
      <x:c r="D531" s="4" t="str">
        <x:f>IFERROR(INDEX('Material routes'!$G$6:$G$1505,MATCH(U531,'Material routes'!$A$6:$A$1505,0)),"MISSING ID")</x:f>
        <x:v>Manufactured stock</x:v>
      </x:c>
      <x:c r="E531" s="4" t="str">
        <x:f>IFERROR(INDEX('Material routes'!$C$6:$C$1505,MATCH(U531,'Material routes'!$A$6:$A$1505,0)),"MISSING ID")</x:f>
        <x:v>Ingredient candidate</x:v>
      </x:c>
      <x:c r="F531" s="4" t="str">
        <x:f>IFERROR(INDEX('Material routes'!$E$6:$E$1505,MATCH(V531,'Material routes'!$A$6:$A$1505,0)),"MISSING ID")</x:f>
        <x:v>Calibrated ceramic mounting saddle</x:v>
      </x:c>
      <x:c r="G531" s="4" t="str">
        <x:f>IFERROR(INDEX('Material routes'!$F$6:$F$1505,MATCH(V531,'Material routes'!$A$6:$A$1505,0)),"MISSING ID")</x:f>
        <x:v>T4</x:v>
      </x:c>
      <x:c r="H531" s="4" t="str">
        <x:f>IFERROR(INDEX('Material routes'!$H$6:$H$1505,MATCH(V531,'Material routes'!$A$6:$A$1505,0)),"MISSING ID")</x:f>
        <x:v>Crafting component</x:v>
      </x:c>
      <x:c r="I531" s="4" t="str">
        <x:f>IFERROR(INDEX('Material routes'!$G$6:$G$1505,MATCH(V531,'Material routes'!$A$6:$A$1505,0)),"MISSING ID")</x:f>
        <x:v>Crafting components</x:v>
      </x:c>
      <x:c r="J531" s="4" t="str">
        <x:f>IFERROR(INDEX('Material routes'!$B$6:$B$1505,MATCH(U531,'Material routes'!$A$6:$A$1505,0)),"MISSING ID")</x:f>
        <x:v>design.collection.calibrated_ceramic_mounting_saddle</x:v>
      </x:c>
      <x:c r="K531" s="4" t="str">
        <x:f>IFERROR(INDEX('Crafting recipes'!$C$6:$C$1005,MATCH(J531,'Crafting recipes'!$A$6:$A$1005,0)),"MISSING ID")</x:f>
        <x:v>Material refinement</x:v>
      </x:c>
      <x:c r="L531" s="4" t="str">
        <x:f>IFERROR(INDEX('Material routes'!$K$6:$K$1505,MATCH(U531,'Material routes'!$A$6:$A$1505,0)),"MISSING ID")</x:f>
        <x:v>Proposal</x:v>
      </x:c>
      <x:c r="M531" s="4" t="str">
        <x:f>IFERROR(INDEX('Material routes'!$M$6:$M$1505,MATCH(U531,'Material routes'!$A$6:$A$1505,0)),"MISSING ID")</x:f>
        <x:v>Partial proposal</x:v>
      </x:c>
      <x:c r="N531" s="4"/>
      <x:c r="O531" s="4" t="str">
        <x:f>IFERROR(INDEX('Material routes'!$J$6:$J$1505,MATCH(U531,'Material routes'!$A$6:$A$1505,0)),"MISSING ID")</x:f>
        <x:v>Unspecified</x:v>
      </x:c>
      <x:c r="P531" s="4"/>
      <x:c r="Q531" s="4" t="str">
        <x:f>IFERROR(INDEX('Material routes'!$J$6:$J$1505,MATCH(V531,'Material routes'!$A$6:$A$1505,0)),"MISSING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routes'!$D$6:$D$1505,MATCH(U531,'Material routes'!$A$6:$A$1505,0)),"MISSING ID")</x:f>
        <x:v>proposal.collection.annealed_iron_sheet_stock</x:v>
      </x:c>
      <x:c r="T531" s="4" t="str">
        <x:f>IFERROR(INDEX('Material routes'!$D$6:$D$1505,MATCH(V531,'Material routes'!$A$6:$A$1505,0)),"MISSING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routes'!$E$6:$E$1505,MATCH(U532,'Material routes'!$A$6:$A$1505,0)),"MISSING ID")</x:f>
        <x:v>Prepared flexible faunal binder</x:v>
      </x:c>
      <x:c r="B532" s="4" t="str">
        <x:f>IFERROR(INDEX('Material routes'!$F$6:$F$1505,MATCH(U532,'Material routes'!$A$6:$A$1505,0)),"MISSING ID")</x:f>
        <x:v>T1</x:v>
      </x:c>
      <x:c r="C532" s="4" t="str">
        <x:f>IFERROR(INDEX('Material routes'!$H$6:$H$1505,MATCH(U532,'Material routes'!$A$6:$A$1505,0)),"MISSING ID")</x:f>
        <x:v>Chemical material</x:v>
      </x:c>
      <x:c r="D532" s="4" t="str">
        <x:f>IFERROR(INDEX('Material routes'!$G$6:$G$1505,MATCH(U532,'Material routes'!$A$6:$A$1505,0)),"MISSING ID")</x:f>
        <x:v>Processing agents</x:v>
      </x:c>
      <x:c r="E532" s="4" t="str">
        <x:f>IFERROR(INDEX('Material routes'!$C$6:$C$1505,MATCH(U532,'Material routes'!$A$6:$A$1505,0)),"MISSING ID")</x:f>
        <x:v>Ingredient candidate</x:v>
      </x:c>
      <x:c r="F532" s="4" t="str">
        <x:f>IFERROR(INDEX('Material routes'!$E$6:$E$1505,MATCH(V532,'Material routes'!$A$6:$A$1505,0)),"MISSING ID")</x:f>
        <x:v>Glass-joint bedding paste</x:v>
      </x:c>
      <x:c r="G532" s="4" t="str">
        <x:f>IFERROR(INDEX('Material routes'!$F$6:$F$1505,MATCH(V532,'Material routes'!$A$6:$A$1505,0)),"MISSING ID")</x:f>
        <x:v>T2</x:v>
      </x:c>
      <x:c r="H532" s="4" t="str">
        <x:f>IFERROR(INDEX('Material routes'!$H$6:$H$1505,MATCH(V532,'Material routes'!$A$6:$A$1505,0)),"MISSING ID")</x:f>
        <x:v>Chemical material</x:v>
      </x:c>
      <x:c r="I532" s="4" t="str">
        <x:f>IFERROR(INDEX('Material routes'!$G$6:$G$1505,MATCH(V532,'Material routes'!$A$6:$A$1505,0)),"MISSING ID")</x:f>
        <x:v>Processing agents</x:v>
      </x:c>
      <x:c r="J532" s="4" t="str">
        <x:f>IFERROR(INDEX('Material routes'!$B$6:$B$1505,MATCH(U532,'Material routes'!$A$6:$A$1505,0)),"MISSING ID")</x:f>
        <x:v>design.collection.glass_joint_bedding_paste</x:v>
      </x:c>
      <x:c r="K532" s="4" t="str">
        <x:f>IFERROR(INDEX('Crafting recipes'!$C$6:$C$1005,MATCH(J532,'Crafting recipes'!$A$6:$A$1005,0)),"MISSING ID")</x:f>
        <x:v>Material refinement</x:v>
      </x:c>
      <x:c r="L532" s="4" t="str">
        <x:f>IFERROR(INDEX('Material routes'!$K$6:$K$1505,MATCH(U532,'Material routes'!$A$6:$A$1505,0)),"MISSING ID")</x:f>
        <x:v>Proposal</x:v>
      </x:c>
      <x:c r="M532" s="4" t="str">
        <x:f>IFERROR(INDEX('Material routes'!$M$6:$M$1505,MATCH(U532,'Material routes'!$A$6:$A$1505,0)),"MISSING ID")</x:f>
        <x:v>Partial proposal</x:v>
      </x:c>
      <x:c r="N532" s="4"/>
      <x:c r="O532" s="4" t="str">
        <x:f>IFERROR(INDEX('Material routes'!$J$6:$J$1505,MATCH(U532,'Material routes'!$A$6:$A$1505,0)),"MISSING ID")</x:f>
        <x:v>Unspecified</x:v>
      </x:c>
      <x:c r="P532" s="4"/>
      <x:c r="Q532" s="4" t="str">
        <x:f>IFERROR(INDEX('Material routes'!$J$6:$J$1505,MATCH(V532,'Material routes'!$A$6:$A$1505,0)),"MISSING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routes'!$D$6:$D$1505,MATCH(U532,'Material routes'!$A$6:$A$1505,0)),"MISSING ID")</x:f>
        <x:v>proposal.branch.flex_binder</x:v>
      </x:c>
      <x:c r="T532" s="4" t="str">
        <x:f>IFERROR(INDEX('Material routes'!$D$6:$D$1505,MATCH(V532,'Material routes'!$A$6:$A$1505,0)),"MISSING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routes'!$E$6:$E$1505,MATCH(U533,'Material routes'!$A$6:$A$1505,0)),"MISSING ID")</x:f>
        <x:v>Graded mineral filler</x:v>
      </x:c>
      <x:c r="B533" s="4" t="str">
        <x:f>IFERROR(INDEX('Material routes'!$F$6:$F$1505,MATCH(U533,'Material routes'!$A$6:$A$1505,0)),"MISSING ID")</x:f>
        <x:v>T1</x:v>
      </x:c>
      <x:c r="C533" s="4" t="str">
        <x:f>IFERROR(INDEX('Material routes'!$H$6:$H$1505,MATCH(U533,'Material routes'!$A$6:$A$1505,0)),"MISSING ID")</x:f>
        <x:v>Processed material</x:v>
      </x:c>
      <x:c r="D533" s="4" t="str">
        <x:f>IFERROR(INDEX('Material routes'!$G$6:$G$1505,MATCH(U533,'Material routes'!$A$6:$A$1505,0)),"MISSING ID")</x:f>
        <x:v>Manufactured stock</x:v>
      </x:c>
      <x:c r="E533" s="4" t="str">
        <x:f>IFERROR(INDEX('Material routes'!$C$6:$C$1505,MATCH(U533,'Material routes'!$A$6:$A$1505,0)),"MISSING ID")</x:f>
        <x:v>Ingredient candidate</x:v>
      </x:c>
      <x:c r="F533" s="4" t="str">
        <x:f>IFERROR(INDEX('Material routes'!$E$6:$E$1505,MATCH(V533,'Material routes'!$A$6:$A$1505,0)),"MISSING ID")</x:f>
        <x:v>Glass-joint bedding paste</x:v>
      </x:c>
      <x:c r="G533" s="4" t="str">
        <x:f>IFERROR(INDEX('Material routes'!$F$6:$F$1505,MATCH(V533,'Material routes'!$A$6:$A$1505,0)),"MISSING ID")</x:f>
        <x:v>T2</x:v>
      </x:c>
      <x:c r="H533" s="4" t="str">
        <x:f>IFERROR(INDEX('Material routes'!$H$6:$H$1505,MATCH(V533,'Material routes'!$A$6:$A$1505,0)),"MISSING ID")</x:f>
        <x:v>Chemical material</x:v>
      </x:c>
      <x:c r="I533" s="4" t="str">
        <x:f>IFERROR(INDEX('Material routes'!$G$6:$G$1505,MATCH(V533,'Material routes'!$A$6:$A$1505,0)),"MISSING ID")</x:f>
        <x:v>Processing agents</x:v>
      </x:c>
      <x:c r="J533" s="4" t="str">
        <x:f>IFERROR(INDEX('Material routes'!$B$6:$B$1505,MATCH(U533,'Material routes'!$A$6:$A$1505,0)),"MISSING ID")</x:f>
        <x:v>design.collection.glass_joint_bedding_paste</x:v>
      </x:c>
      <x:c r="K533" s="4" t="str">
        <x:f>IFERROR(INDEX('Crafting recipes'!$C$6:$C$1005,MATCH(J533,'Crafting recipes'!$A$6:$A$1005,0)),"MISSING ID")</x:f>
        <x:v>Material refinement</x:v>
      </x:c>
      <x:c r="L533" s="4" t="str">
        <x:f>IFERROR(INDEX('Material routes'!$K$6:$K$1505,MATCH(U533,'Material routes'!$A$6:$A$1505,0)),"MISSING ID")</x:f>
        <x:v>Proposal</x:v>
      </x:c>
      <x:c r="M533" s="4" t="str">
        <x:f>IFERROR(INDEX('Material routes'!$M$6:$M$1505,MATCH(U533,'Material routes'!$A$6:$A$1505,0)),"MISSING ID")</x:f>
        <x:v>Partial proposal</x:v>
      </x:c>
      <x:c r="N533" s="4"/>
      <x:c r="O533" s="4" t="str">
        <x:f>IFERROR(INDEX('Material routes'!$J$6:$J$1505,MATCH(U533,'Material routes'!$A$6:$A$1505,0)),"MISSING ID")</x:f>
        <x:v>Unspecified</x:v>
      </x:c>
      <x:c r="P533" s="4"/>
      <x:c r="Q533" s="4" t="str">
        <x:f>IFERROR(INDEX('Material routes'!$J$6:$J$1505,MATCH(V533,'Material routes'!$A$6:$A$1505,0)),"MISSING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routes'!$D$6:$D$1505,MATCH(U533,'Material routes'!$A$6:$A$1505,0)),"MISSING ID")</x:f>
        <x:v>proposal.t1.mineral_filler</x:v>
      </x:c>
      <x:c r="T533" s="4" t="str">
        <x:f>IFERROR(INDEX('Material routes'!$D$6:$D$1505,MATCH(V533,'Material routes'!$A$6:$A$1505,0)),"MISSING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routes'!$E$6:$E$1505,MATCH(U534,'Material routes'!$A$6:$A$1505,0)),"MISSING ID")</x:f>
        <x:v>Concentrated Phagia adhesive base</x:v>
      </x:c>
      <x:c r="B534" s="4" t="str">
        <x:f>IFERROR(INDEX('Material routes'!$F$6:$F$1505,MATCH(U534,'Material routes'!$A$6:$A$1505,0)),"MISSING ID")</x:f>
        <x:v>T1</x:v>
      </x:c>
      <x:c r="C534" s="4" t="str">
        <x:f>IFERROR(INDEX('Material routes'!$H$6:$H$1505,MATCH(U534,'Material routes'!$A$6:$A$1505,0)),"MISSING ID")</x:f>
        <x:v>Chemical material</x:v>
      </x:c>
      <x:c r="D534" s="4" t="str">
        <x:f>IFERROR(INDEX('Material routes'!$G$6:$G$1505,MATCH(U534,'Material routes'!$A$6:$A$1505,0)),"MISSING ID")</x:f>
        <x:v>Processing agents</x:v>
      </x:c>
      <x:c r="E534" s="4" t="str">
        <x:f>IFERROR(INDEX('Material routes'!$C$6:$C$1505,MATCH(U534,'Material routes'!$A$6:$A$1505,0)),"MISSING ID")</x:f>
        <x:v>Ingredient candidate</x:v>
      </x:c>
      <x:c r="F534" s="4" t="str">
        <x:f>IFERROR(INDEX('Material routes'!$E$6:$E$1505,MATCH(V534,'Material routes'!$A$6:$A$1505,0)),"MISSING ID")</x:f>
        <x:v>Husk-paper surface sizing</x:v>
      </x:c>
      <x:c r="G534" s="4" t="str">
        <x:f>IFERROR(INDEX('Material routes'!$F$6:$F$1505,MATCH(V534,'Material routes'!$A$6:$A$1505,0)),"MISSING ID")</x:f>
        <x:v>T2</x:v>
      </x:c>
      <x:c r="H534" s="4" t="str">
        <x:f>IFERROR(INDEX('Material routes'!$H$6:$H$1505,MATCH(V534,'Material routes'!$A$6:$A$1505,0)),"MISSING ID")</x:f>
        <x:v>Chemical material</x:v>
      </x:c>
      <x:c r="I534" s="4" t="str">
        <x:f>IFERROR(INDEX('Material routes'!$G$6:$G$1505,MATCH(V534,'Material routes'!$A$6:$A$1505,0)),"MISSING ID")</x:f>
        <x:v>Processing agents</x:v>
      </x:c>
      <x:c r="J534" s="4" t="str">
        <x:f>IFERROR(INDEX('Material routes'!$B$6:$B$1505,MATCH(U534,'Material routes'!$A$6:$A$1505,0)),"MISSING ID")</x:f>
        <x:v>design.collection.husk_paper_surface_sizing</x:v>
      </x:c>
      <x:c r="K534" s="4" t="str">
        <x:f>IFERROR(INDEX('Crafting recipes'!$C$6:$C$1005,MATCH(J534,'Crafting recipes'!$A$6:$A$1005,0)),"MISSING ID")</x:f>
        <x:v>Material refinement</x:v>
      </x:c>
      <x:c r="L534" s="4" t="str">
        <x:f>IFERROR(INDEX('Material routes'!$K$6:$K$1505,MATCH(U534,'Material routes'!$A$6:$A$1505,0)),"MISSING ID")</x:f>
        <x:v>Proposal</x:v>
      </x:c>
      <x:c r="M534" s="4" t="str">
        <x:f>IFERROR(INDEX('Material routes'!$M$6:$M$1505,MATCH(U534,'Material routes'!$A$6:$A$1505,0)),"MISSING ID")</x:f>
        <x:v>Partial proposal</x:v>
      </x:c>
      <x:c r="N534" s="4"/>
      <x:c r="O534" s="4" t="str">
        <x:f>IFERROR(INDEX('Material routes'!$J$6:$J$1505,MATCH(U534,'Material routes'!$A$6:$A$1505,0)),"MISSING ID")</x:f>
        <x:v>Unspecified</x:v>
      </x:c>
      <x:c r="P534" s="4"/>
      <x:c r="Q534" s="4" t="str">
        <x:f>IFERROR(INDEX('Material routes'!$J$6:$J$1505,MATCH(V534,'Material routes'!$A$6:$A$1505,0)),"MISSING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routes'!$D$6:$D$1505,MATCH(U534,'Material routes'!$A$6:$A$1505,0)),"MISSING ID")</x:f>
        <x:v>proposal.lore.phagia_adhesive</x:v>
      </x:c>
      <x:c r="T534" s="4" t="str">
        <x:f>IFERROR(INDEX('Material routes'!$D$6:$D$1505,MATCH(V534,'Material routes'!$A$6:$A$1505,0)),"MISSING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routes'!$E$6:$E$1505,MATCH(U535,'Material routes'!$A$6:$A$1505,0)),"MISSING ID")</x:f>
        <x:v>Prepared husk-fiber pulp</x:v>
      </x:c>
      <x:c r="B535" s="4" t="str">
        <x:f>IFERROR(INDEX('Material routes'!$F$6:$F$1505,MATCH(U535,'Material routes'!$A$6:$A$1505,0)),"MISSING ID")</x:f>
        <x:v>T1</x:v>
      </x:c>
      <x:c r="C535" s="4" t="str">
        <x:f>IFERROR(INDEX('Material routes'!$H$6:$H$1505,MATCH(U535,'Material routes'!$A$6:$A$1505,0)),"MISSING ID")</x:f>
        <x:v>Processed material</x:v>
      </x:c>
      <x:c r="D535" s="4" t="str">
        <x:f>IFERROR(INDEX('Material routes'!$G$6:$G$1505,MATCH(U535,'Material routes'!$A$6:$A$1505,0)),"MISSING ID")</x:f>
        <x:v>Manufactured stock</x:v>
      </x:c>
      <x:c r="E535" s="4" t="str">
        <x:f>IFERROR(INDEX('Material routes'!$C$6:$C$1505,MATCH(U535,'Material routes'!$A$6:$A$1505,0)),"MISSING ID")</x:f>
        <x:v>Ingredient candidate</x:v>
      </x:c>
      <x:c r="F535" s="4" t="str">
        <x:f>IFERROR(INDEX('Material routes'!$E$6:$E$1505,MATCH(V535,'Material routes'!$A$6:$A$1505,0)),"MISSING ID")</x:f>
        <x:v>Husk-paper surface sizing</x:v>
      </x:c>
      <x:c r="G535" s="4" t="str">
        <x:f>IFERROR(INDEX('Material routes'!$F$6:$F$1505,MATCH(V535,'Material routes'!$A$6:$A$1505,0)),"MISSING ID")</x:f>
        <x:v>T2</x:v>
      </x:c>
      <x:c r="H535" s="4" t="str">
        <x:f>IFERROR(INDEX('Material routes'!$H$6:$H$1505,MATCH(V535,'Material routes'!$A$6:$A$1505,0)),"MISSING ID")</x:f>
        <x:v>Chemical material</x:v>
      </x:c>
      <x:c r="I535" s="4" t="str">
        <x:f>IFERROR(INDEX('Material routes'!$G$6:$G$1505,MATCH(V535,'Material routes'!$A$6:$A$1505,0)),"MISSING ID")</x:f>
        <x:v>Processing agents</x:v>
      </x:c>
      <x:c r="J535" s="4" t="str">
        <x:f>IFERROR(INDEX('Material routes'!$B$6:$B$1505,MATCH(U535,'Material routes'!$A$6:$A$1505,0)),"MISSING ID")</x:f>
        <x:v>design.collection.husk_paper_surface_sizing</x:v>
      </x:c>
      <x:c r="K535" s="4" t="str">
        <x:f>IFERROR(INDEX('Crafting recipes'!$C$6:$C$1005,MATCH(J535,'Crafting recipes'!$A$6:$A$1005,0)),"MISSING ID")</x:f>
        <x:v>Material refinement</x:v>
      </x:c>
      <x:c r="L535" s="4" t="str">
        <x:f>IFERROR(INDEX('Material routes'!$K$6:$K$1505,MATCH(U535,'Material routes'!$A$6:$A$1505,0)),"MISSING ID")</x:f>
        <x:v>Proposal</x:v>
      </x:c>
      <x:c r="M535" s="4" t="str">
        <x:f>IFERROR(INDEX('Material routes'!$M$6:$M$1505,MATCH(U535,'Material routes'!$A$6:$A$1505,0)),"MISSING ID")</x:f>
        <x:v>Partial proposal</x:v>
      </x:c>
      <x:c r="N535" s="4"/>
      <x:c r="O535" s="4" t="str">
        <x:f>IFERROR(INDEX('Material routes'!$J$6:$J$1505,MATCH(U535,'Material routes'!$A$6:$A$1505,0)),"MISSING ID")</x:f>
        <x:v>Unspecified</x:v>
      </x:c>
      <x:c r="P535" s="4"/>
      <x:c r="Q535" s="4" t="str">
        <x:f>IFERROR(INDEX('Material routes'!$J$6:$J$1505,MATCH(V535,'Material routes'!$A$6:$A$1505,0)),"MISSING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routes'!$D$6:$D$1505,MATCH(U535,'Material routes'!$A$6:$A$1505,0)),"MISSING ID")</x:f>
        <x:v>proposal.t1.husk_pulp</x:v>
      </x:c>
      <x:c r="T535" s="4" t="str">
        <x:f>IFERROR(INDEX('Material routes'!$D$6:$D$1505,MATCH(V535,'Material routes'!$A$6:$A$1505,0)),"MISSING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routes'!$E$6:$E$1505,MATCH(U536,'Material routes'!$A$6:$A$1505,0)),"MISSING ID")</x:f>
        <x:v>Selected faunal carrier fraction</x:v>
      </x:c>
      <x:c r="B536" s="4" t="str">
        <x:f>IFERROR(INDEX('Material routes'!$F$6:$F$1505,MATCH(U536,'Material routes'!$A$6:$A$1505,0)),"MISSING ID")</x:f>
        <x:v>T1</x:v>
      </x:c>
      <x:c r="C536" s="4" t="str">
        <x:f>IFERROR(INDEX('Material routes'!$H$6:$H$1505,MATCH(U536,'Material routes'!$A$6:$A$1505,0)),"MISSING ID")</x:f>
        <x:v>Chemical material</x:v>
      </x:c>
      <x:c r="D536" s="4" t="str">
        <x:f>IFERROR(INDEX('Material routes'!$G$6:$G$1505,MATCH(U536,'Material routes'!$A$6:$A$1505,0)),"MISSING ID")</x:f>
        <x:v>Processing agents</x:v>
      </x:c>
      <x:c r="E536" s="4" t="str">
        <x:f>IFERROR(INDEX('Material routes'!$C$6:$C$1505,MATCH(U536,'Material routes'!$A$6:$A$1505,0)),"MISSING ID")</x:f>
        <x:v>Ingredient candidate</x:v>
      </x:c>
      <x:c r="F536" s="4" t="str">
        <x:f>IFERROR(INDEX('Material routes'!$E$6:$E$1505,MATCH(V536,'Material routes'!$A$6:$A$1505,0)),"MISSING ID")</x:f>
        <x:v>Shell-pigment suspension</x:v>
      </x:c>
      <x:c r="G536" s="4" t="str">
        <x:f>IFERROR(INDEX('Material routes'!$F$6:$F$1505,MATCH(V536,'Material routes'!$A$6:$A$1505,0)),"MISSING ID")</x:f>
        <x:v>T2</x:v>
      </x:c>
      <x:c r="H536" s="4" t="str">
        <x:f>IFERROR(INDEX('Material routes'!$H$6:$H$1505,MATCH(V536,'Material routes'!$A$6:$A$1505,0)),"MISSING ID")</x:f>
        <x:v>Chemical material</x:v>
      </x:c>
      <x:c r="I536" s="4" t="str">
        <x:f>IFERROR(INDEX('Material routes'!$G$6:$G$1505,MATCH(V536,'Material routes'!$A$6:$A$1505,0)),"MISSING ID")</x:f>
        <x:v>Processing agents</x:v>
      </x:c>
      <x:c r="J536" s="4" t="str">
        <x:f>IFERROR(INDEX('Material routes'!$B$6:$B$1505,MATCH(U536,'Material routes'!$A$6:$A$1505,0)),"MISSING ID")</x:f>
        <x:v>design.collection.shell_pigment_suspension</x:v>
      </x:c>
      <x:c r="K536" s="4" t="str">
        <x:f>IFERROR(INDEX('Crafting recipes'!$C$6:$C$1005,MATCH(J536,'Crafting recipes'!$A$6:$A$1005,0)),"MISSING ID")</x:f>
        <x:v>Material refinement</x:v>
      </x:c>
      <x:c r="L536" s="4" t="str">
        <x:f>IFERROR(INDEX('Material routes'!$K$6:$K$1505,MATCH(U536,'Material routes'!$A$6:$A$1505,0)),"MISSING ID")</x:f>
        <x:v>Proposal</x:v>
      </x:c>
      <x:c r="M536" s="4" t="str">
        <x:f>IFERROR(INDEX('Material routes'!$M$6:$M$1505,MATCH(U536,'Material routes'!$A$6:$A$1505,0)),"MISSING ID")</x:f>
        <x:v>Partial proposal</x:v>
      </x:c>
      <x:c r="N536" s="4"/>
      <x:c r="O536" s="4" t="str">
        <x:f>IFERROR(INDEX('Material routes'!$J$6:$J$1505,MATCH(U536,'Material routes'!$A$6:$A$1505,0)),"MISSING ID")</x:f>
        <x:v>Unspecified</x:v>
      </x:c>
      <x:c r="P536" s="4"/>
      <x:c r="Q536" s="4" t="str">
        <x:f>IFERROR(INDEX('Material routes'!$J$6:$J$1505,MATCH(V536,'Material routes'!$A$6:$A$1505,0)),"MISSING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routes'!$D$6:$D$1505,MATCH(U536,'Material routes'!$A$6:$A$1505,0)),"MISSING ID")</x:f>
        <x:v>proposal.t1.faunal_carrier</x:v>
      </x:c>
      <x:c r="T536" s="4" t="str">
        <x:f>IFERROR(INDEX('Material routes'!$D$6:$D$1505,MATCH(V536,'Material routes'!$A$6:$A$1505,0)),"MISSING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routes'!$E$6:$E$1505,MATCH(U537,'Material routes'!$A$6:$A$1505,0)),"MISSING ID")</x:f>
        <x:v>Prepared mineral pigment powder</x:v>
      </x:c>
      <x:c r="B537" s="4" t="str">
        <x:f>IFERROR(INDEX('Material routes'!$F$6:$F$1505,MATCH(U537,'Material routes'!$A$6:$A$1505,0)),"MISSING ID")</x:f>
        <x:v>T1</x:v>
      </x:c>
      <x:c r="C537" s="4" t="str">
        <x:f>IFERROR(INDEX('Material routes'!$H$6:$H$1505,MATCH(U537,'Material routes'!$A$6:$A$1505,0)),"MISSING ID")</x:f>
        <x:v>Processed material</x:v>
      </x:c>
      <x:c r="D537" s="4" t="str">
        <x:f>IFERROR(INDEX('Material routes'!$G$6:$G$1505,MATCH(U537,'Material routes'!$A$6:$A$1505,0)),"MISSING ID")</x:f>
        <x:v>Manufactured stock</x:v>
      </x:c>
      <x:c r="E537" s="4" t="str">
        <x:f>IFERROR(INDEX('Material routes'!$C$6:$C$1505,MATCH(U537,'Material routes'!$A$6:$A$1505,0)),"MISSING ID")</x:f>
        <x:v>Ingredient candidate</x:v>
      </x:c>
      <x:c r="F537" s="4" t="str">
        <x:f>IFERROR(INDEX('Material routes'!$E$6:$E$1505,MATCH(V537,'Material routes'!$A$6:$A$1505,0)),"MISSING ID")</x:f>
        <x:v>Shell-pigment suspension</x:v>
      </x:c>
      <x:c r="G537" s="4" t="str">
        <x:f>IFERROR(INDEX('Material routes'!$F$6:$F$1505,MATCH(V537,'Material routes'!$A$6:$A$1505,0)),"MISSING ID")</x:f>
        <x:v>T2</x:v>
      </x:c>
      <x:c r="H537" s="4" t="str">
        <x:f>IFERROR(INDEX('Material routes'!$H$6:$H$1505,MATCH(V537,'Material routes'!$A$6:$A$1505,0)),"MISSING ID")</x:f>
        <x:v>Chemical material</x:v>
      </x:c>
      <x:c r="I537" s="4" t="str">
        <x:f>IFERROR(INDEX('Material routes'!$G$6:$G$1505,MATCH(V537,'Material routes'!$A$6:$A$1505,0)),"MISSING ID")</x:f>
        <x:v>Processing agents</x:v>
      </x:c>
      <x:c r="J537" s="4" t="str">
        <x:f>IFERROR(INDEX('Material routes'!$B$6:$B$1505,MATCH(U537,'Material routes'!$A$6:$A$1505,0)),"MISSING ID")</x:f>
        <x:v>design.collection.shell_pigment_suspension</x:v>
      </x:c>
      <x:c r="K537" s="4" t="str">
        <x:f>IFERROR(INDEX('Crafting recipes'!$C$6:$C$1005,MATCH(J537,'Crafting recipes'!$A$6:$A$1005,0)),"MISSING ID")</x:f>
        <x:v>Material refinement</x:v>
      </x:c>
      <x:c r="L537" s="4" t="str">
        <x:f>IFERROR(INDEX('Material routes'!$K$6:$K$1505,MATCH(U537,'Material routes'!$A$6:$A$1505,0)),"MISSING ID")</x:f>
        <x:v>Proposal</x:v>
      </x:c>
      <x:c r="M537" s="4" t="str">
        <x:f>IFERROR(INDEX('Material routes'!$M$6:$M$1505,MATCH(U537,'Material routes'!$A$6:$A$1505,0)),"MISSING ID")</x:f>
        <x:v>Partial proposal</x:v>
      </x:c>
      <x:c r="N537" s="4"/>
      <x:c r="O537" s="4" t="str">
        <x:f>IFERROR(INDEX('Material routes'!$J$6:$J$1505,MATCH(U537,'Material routes'!$A$6:$A$1505,0)),"MISSING ID")</x:f>
        <x:v>Unspecified</x:v>
      </x:c>
      <x:c r="P537" s="4"/>
      <x:c r="Q537" s="4" t="str">
        <x:f>IFERROR(INDEX('Material routes'!$J$6:$J$1505,MATCH(V537,'Material routes'!$A$6:$A$1505,0)),"MISSING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routes'!$D$6:$D$1505,MATCH(U537,'Material routes'!$A$6:$A$1505,0)),"MISSING ID")</x:f>
        <x:v>proposal.t1.pigment_powder</x:v>
      </x:c>
      <x:c r="T537" s="4" t="str">
        <x:f>IFERROR(INDEX('Material routes'!$D$6:$D$1505,MATCH(V537,'Material routes'!$A$6:$A$1505,0)),"MISSING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routes'!$E$6:$E$1505,MATCH(U538,'Material routes'!$A$6:$A$1505,0)),"MISSING ID")</x:f>
        <x:v>Prepared alkaline mineral concentrate</x:v>
      </x:c>
      <x:c r="B538" s="4" t="str">
        <x:f>IFERROR(INDEX('Material routes'!$F$6:$F$1505,MATCH(U538,'Material routes'!$A$6:$A$1505,0)),"MISSING ID")</x:f>
        <x:v>T1</x:v>
      </x:c>
      <x:c r="C538" s="4" t="str">
        <x:f>IFERROR(INDEX('Material routes'!$H$6:$H$1505,MATCH(U538,'Material routes'!$A$6:$A$1505,0)),"MISSING ID")</x:f>
        <x:v>Chemical material</x:v>
      </x:c>
      <x:c r="D538" s="4" t="str">
        <x:f>IFERROR(INDEX('Material routes'!$G$6:$G$1505,MATCH(U538,'Material routes'!$A$6:$A$1505,0)),"MISSING ID")</x:f>
        <x:v>Processing agents</x:v>
      </x:c>
      <x:c r="E538" s="4" t="str">
        <x:f>IFERROR(INDEX('Material routes'!$C$6:$C$1505,MATCH(U538,'Material routes'!$A$6:$A$1505,0)),"MISSING ID")</x:f>
        <x:v>Ingredient candidate</x:v>
      </x:c>
      <x:c r="F538" s="4" t="str">
        <x:f>IFERROR(INDEX('Material routes'!$E$6:$E$1505,MATCH(V538,'Material routes'!$A$6:$A$1505,0)),"MISSING ID")</x:f>
        <x:v>Mineral contact-cleaning charge</x:v>
      </x:c>
      <x:c r="G538" s="4" t="str">
        <x:f>IFERROR(INDEX('Material routes'!$F$6:$F$1505,MATCH(V538,'Material routes'!$A$6:$A$1505,0)),"MISSING ID")</x:f>
        <x:v>T2</x:v>
      </x:c>
      <x:c r="H538" s="4" t="str">
        <x:f>IFERROR(INDEX('Material routes'!$H$6:$H$1505,MATCH(V538,'Material routes'!$A$6:$A$1505,0)),"MISSING ID")</x:f>
        <x:v>Chemical material</x:v>
      </x:c>
      <x:c r="I538" s="4" t="str">
        <x:f>IFERROR(INDEX('Material routes'!$G$6:$G$1505,MATCH(V538,'Material routes'!$A$6:$A$1505,0)),"MISSING ID")</x:f>
        <x:v>Processing agents</x:v>
      </x:c>
      <x:c r="J538" s="4" t="str">
        <x:f>IFERROR(INDEX('Material routes'!$B$6:$B$1505,MATCH(U538,'Material routes'!$A$6:$A$1505,0)),"MISSING ID")</x:f>
        <x:v>design.collection.mineral_contact_cleaning_charge</x:v>
      </x:c>
      <x:c r="K538" s="4" t="str">
        <x:f>IFERROR(INDEX('Crafting recipes'!$C$6:$C$1005,MATCH(J538,'Crafting recipes'!$A$6:$A$1005,0)),"MISSING ID")</x:f>
        <x:v>Material refinement</x:v>
      </x:c>
      <x:c r="L538" s="4" t="str">
        <x:f>IFERROR(INDEX('Material routes'!$K$6:$K$1505,MATCH(U538,'Material routes'!$A$6:$A$1505,0)),"MISSING ID")</x:f>
        <x:v>Proposal</x:v>
      </x:c>
      <x:c r="M538" s="4" t="str">
        <x:f>IFERROR(INDEX('Material routes'!$M$6:$M$1505,MATCH(U538,'Material routes'!$A$6:$A$1505,0)),"MISSING ID")</x:f>
        <x:v>Partial proposal</x:v>
      </x:c>
      <x:c r="N538" s="4"/>
      <x:c r="O538" s="4" t="str">
        <x:f>IFERROR(INDEX('Material routes'!$J$6:$J$1505,MATCH(U538,'Material routes'!$A$6:$A$1505,0)),"MISSING ID")</x:f>
        <x:v>Unspecified</x:v>
      </x:c>
      <x:c r="P538" s="4"/>
      <x:c r="Q538" s="4" t="str">
        <x:f>IFERROR(INDEX('Material routes'!$J$6:$J$1505,MATCH(V538,'Material routes'!$A$6:$A$1505,0)),"MISSING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routes'!$D$6:$D$1505,MATCH(U538,'Material routes'!$A$6:$A$1505,0)),"MISSING ID")</x:f>
        <x:v>proposal.lore.alkali_concentrate</x:v>
      </x:c>
      <x:c r="T538" s="4" t="str">
        <x:f>IFERROR(INDEX('Material routes'!$D$6:$D$1505,MATCH(V538,'Material routes'!$A$6:$A$1505,0)),"MISSING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routes'!$E$6:$E$1505,MATCH(U539,'Material routes'!$A$6:$A$1505,0)),"MISSING ID")</x:f>
        <x:v>Selected faunal carrier fraction</x:v>
      </x:c>
      <x:c r="B539" s="4" t="str">
        <x:f>IFERROR(INDEX('Material routes'!$F$6:$F$1505,MATCH(U539,'Material routes'!$A$6:$A$1505,0)),"MISSING ID")</x:f>
        <x:v>T1</x:v>
      </x:c>
      <x:c r="C539" s="4" t="str">
        <x:f>IFERROR(INDEX('Material routes'!$H$6:$H$1505,MATCH(U539,'Material routes'!$A$6:$A$1505,0)),"MISSING ID")</x:f>
        <x:v>Chemical material</x:v>
      </x:c>
      <x:c r="D539" s="4" t="str">
        <x:f>IFERROR(INDEX('Material routes'!$G$6:$G$1505,MATCH(U539,'Material routes'!$A$6:$A$1505,0)),"MISSING ID")</x:f>
        <x:v>Processing agents</x:v>
      </x:c>
      <x:c r="E539" s="4" t="str">
        <x:f>IFERROR(INDEX('Material routes'!$C$6:$C$1505,MATCH(U539,'Material routes'!$A$6:$A$1505,0)),"MISSING ID")</x:f>
        <x:v>Ingredient candidate</x:v>
      </x:c>
      <x:c r="F539" s="4" t="str">
        <x:f>IFERROR(INDEX('Material routes'!$E$6:$E$1505,MATCH(V539,'Material routes'!$A$6:$A$1505,0)),"MISSING ID")</x:f>
        <x:v>Mineral contact-cleaning charge</x:v>
      </x:c>
      <x:c r="G539" s="4" t="str">
        <x:f>IFERROR(INDEX('Material routes'!$F$6:$F$1505,MATCH(V539,'Material routes'!$A$6:$A$1505,0)),"MISSING ID")</x:f>
        <x:v>T2</x:v>
      </x:c>
      <x:c r="H539" s="4" t="str">
        <x:f>IFERROR(INDEX('Material routes'!$H$6:$H$1505,MATCH(V539,'Material routes'!$A$6:$A$1505,0)),"MISSING ID")</x:f>
        <x:v>Chemical material</x:v>
      </x:c>
      <x:c r="I539" s="4" t="str">
        <x:f>IFERROR(INDEX('Material routes'!$G$6:$G$1505,MATCH(V539,'Material routes'!$A$6:$A$1505,0)),"MISSING ID")</x:f>
        <x:v>Processing agents</x:v>
      </x:c>
      <x:c r="J539" s="4" t="str">
        <x:f>IFERROR(INDEX('Material routes'!$B$6:$B$1505,MATCH(U539,'Material routes'!$A$6:$A$1505,0)),"MISSING ID")</x:f>
        <x:v>design.collection.mineral_contact_cleaning_charge</x:v>
      </x:c>
      <x:c r="K539" s="4" t="str">
        <x:f>IFERROR(INDEX('Crafting recipes'!$C$6:$C$1005,MATCH(J539,'Crafting recipes'!$A$6:$A$1005,0)),"MISSING ID")</x:f>
        <x:v>Material refinement</x:v>
      </x:c>
      <x:c r="L539" s="4" t="str">
        <x:f>IFERROR(INDEX('Material routes'!$K$6:$K$1505,MATCH(U539,'Material routes'!$A$6:$A$1505,0)),"MISSING ID")</x:f>
        <x:v>Proposal</x:v>
      </x:c>
      <x:c r="M539" s="4" t="str">
        <x:f>IFERROR(INDEX('Material routes'!$M$6:$M$1505,MATCH(U539,'Material routes'!$A$6:$A$1505,0)),"MISSING ID")</x:f>
        <x:v>Partial proposal</x:v>
      </x:c>
      <x:c r="N539" s="4"/>
      <x:c r="O539" s="4" t="str">
        <x:f>IFERROR(INDEX('Material routes'!$J$6:$J$1505,MATCH(U539,'Material routes'!$A$6:$A$1505,0)),"MISSING ID")</x:f>
        <x:v>Unspecified</x:v>
      </x:c>
      <x:c r="P539" s="4"/>
      <x:c r="Q539" s="4" t="str">
        <x:f>IFERROR(INDEX('Material routes'!$J$6:$J$1505,MATCH(V539,'Material routes'!$A$6:$A$1505,0)),"MISSING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routes'!$D$6:$D$1505,MATCH(U539,'Material routes'!$A$6:$A$1505,0)),"MISSING ID")</x:f>
        <x:v>proposal.t1.faunal_carrier</x:v>
      </x:c>
      <x:c r="T539" s="4" t="str">
        <x:f>IFERROR(INDEX('Material routes'!$D$6:$D$1505,MATCH(V539,'Material routes'!$A$6:$A$1505,0)),"MISSING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routes'!$E$6:$E$1505,MATCH(U540,'Material routes'!$A$6:$A$1505,0)),"MISSING ID")</x:f>
        <x:v>Worked iron stock</x:v>
      </x:c>
      <x:c r="B540" s="4" t="str">
        <x:f>IFERROR(INDEX('Material routes'!$F$6:$F$1505,MATCH(U540,'Material routes'!$A$6:$A$1505,0)),"MISSING ID")</x:f>
        <x:v>T2</x:v>
      </x:c>
      <x:c r="C540" s="4" t="str">
        <x:f>IFERROR(INDEX('Material routes'!$H$6:$H$1505,MATCH(U540,'Material routes'!$A$6:$A$1505,0)),"MISSING ID")</x:f>
        <x:v>Processed material</x:v>
      </x:c>
      <x:c r="D540" s="4" t="str">
        <x:f>IFERROR(INDEX('Material routes'!$G$6:$G$1505,MATCH(U540,'Material routes'!$A$6:$A$1505,0)),"MISSING ID")</x:f>
        <x:v>Manufactured stock</x:v>
      </x:c>
      <x:c r="E540" s="4" t="str">
        <x:f>IFERROR(INDEX('Material routes'!$C$6:$C$1505,MATCH(U540,'Material routes'!$A$6:$A$1505,0)),"MISSING ID")</x:f>
        <x:v>Ingredient candidate</x:v>
      </x:c>
      <x:c r="F540" s="4" t="str">
        <x:f>IFERROR(INDEX('Material routes'!$E$6:$E$1505,MATCH(V540,'Material routes'!$A$6:$A$1505,0)),"MISSING ID")</x:f>
        <x:v>Hand-cranked metal drill</x:v>
      </x:c>
      <x:c r="G540" s="4" t="str">
        <x:f>IFERROR(INDEX('Material routes'!$F$6:$F$1505,MATCH(V540,'Material routes'!$A$6:$A$1505,0)),"MISSING ID")</x:f>
        <x:v>Not applicable</x:v>
      </x:c>
      <x:c r="H540" s="4" t="str">
        <x:f>IFERROR(INDEX('Material routes'!$H$6:$H$1505,MATCH(V540,'Material routes'!$A$6:$A$1505,0)),"MISSING ID")</x:f>
        <x:v>Tool</x:v>
      </x:c>
      <x:c r="I540" s="4" t="str">
        <x:f>IFERROR(INDEX('Material routes'!$G$6:$G$1505,MATCH(V540,'Material routes'!$A$6:$A$1505,0)),"MISSING ID")</x:f>
        <x:v>Equipment</x:v>
      </x:c>
      <x:c r="J540" s="4" t="str">
        <x:f>IFERROR(INDEX('Material routes'!$B$6:$B$1505,MATCH(U540,'Material routes'!$A$6:$A$1505,0)),"MISSING ID")</x:f>
        <x:v>design.collection.hand_cranked_metal_drill</x:v>
      </x:c>
      <x:c r="K540" s="4" t="str">
        <x:f>IFERROR(INDEX('Crafting recipes'!$C$6:$C$1005,MATCH(J540,'Crafting recipes'!$A$6:$A$1005,0)),"MISSING ID")</x:f>
        <x:v>Finished-item crafting</x:v>
      </x:c>
      <x:c r="L540" s="4" t="str">
        <x:f>IFERROR(INDEX('Material routes'!$K$6:$K$1505,MATCH(U540,'Material routes'!$A$6:$A$1505,0)),"MISSING ID")</x:f>
        <x:v>Proposal</x:v>
      </x:c>
      <x:c r="M540" s="4" t="str">
        <x:f>IFERROR(INDEX('Material routes'!$M$6:$M$1505,MATCH(U540,'Material routes'!$A$6:$A$1505,0)),"MISSING ID")</x:f>
        <x:v>Partial proposal</x:v>
      </x:c>
      <x:c r="N540" s="4"/>
      <x:c r="O540" s="4" t="str">
        <x:f>IFERROR(INDEX('Material routes'!$J$6:$J$1505,MATCH(U540,'Material routes'!$A$6:$A$1505,0)),"MISSING ID")</x:f>
        <x:v>Unspecified</x:v>
      </x:c>
      <x:c r="P540" s="4"/>
      <x:c r="Q540" s="4" t="str">
        <x:f>IFERROR(INDEX('Material routes'!$J$6:$J$1505,MATCH(V540,'Material routes'!$A$6:$A$1505,0)),"MISSING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routes'!$D$6:$D$1505,MATCH(U540,'Material routes'!$A$6:$A$1505,0)),"MISSING ID")</x:f>
        <x:v>proposal.natural.iron_stock</x:v>
      </x:c>
      <x:c r="T540" s="4" t="str">
        <x:f>IFERROR(INDEX('Material routes'!$D$6:$D$1505,MATCH(V540,'Material routes'!$A$6:$A$1505,0)),"MISSING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routes'!$E$6:$E$1505,MATCH(U541,'Material routes'!$A$6:$A$1505,0)),"MISSING ID")</x:f>
        <x:v>Steel stock</x:v>
      </x:c>
      <x:c r="B541" s="4" t="str">
        <x:f>IFERROR(INDEX('Material routes'!$F$6:$F$1505,MATCH(U541,'Material routes'!$A$6:$A$1505,0)),"MISSING ID")</x:f>
        <x:v>T2</x:v>
      </x:c>
      <x:c r="C541" s="4" t="str">
        <x:f>IFERROR(INDEX('Material routes'!$H$6:$H$1505,MATCH(U541,'Material routes'!$A$6:$A$1505,0)),"MISSING ID")</x:f>
        <x:v>Processed material</x:v>
      </x:c>
      <x:c r="D541" s="4" t="str">
        <x:f>IFERROR(INDEX('Material routes'!$G$6:$G$1505,MATCH(U541,'Material routes'!$A$6:$A$1505,0)),"MISSING ID")</x:f>
        <x:v>Manufactured stock</x:v>
      </x:c>
      <x:c r="E541" s="4" t="str">
        <x:f>IFERROR(INDEX('Material routes'!$C$6:$C$1505,MATCH(U541,'Material routes'!$A$6:$A$1505,0)),"MISSING ID")</x:f>
        <x:v>Ingredient candidate</x:v>
      </x:c>
      <x:c r="F541" s="4" t="str">
        <x:f>IFERROR(INDEX('Material routes'!$E$6:$E$1505,MATCH(V541,'Material routes'!$A$6:$A$1505,0)),"MISSING ID")</x:f>
        <x:v>Hand-cranked metal drill</x:v>
      </x:c>
      <x:c r="G541" s="4" t="str">
        <x:f>IFERROR(INDEX('Material routes'!$F$6:$F$1505,MATCH(V541,'Material routes'!$A$6:$A$1505,0)),"MISSING ID")</x:f>
        <x:v>Not applicable</x:v>
      </x:c>
      <x:c r="H541" s="4" t="str">
        <x:f>IFERROR(INDEX('Material routes'!$H$6:$H$1505,MATCH(V541,'Material routes'!$A$6:$A$1505,0)),"MISSING ID")</x:f>
        <x:v>Tool</x:v>
      </x:c>
      <x:c r="I541" s="4" t="str">
        <x:f>IFERROR(INDEX('Material routes'!$G$6:$G$1505,MATCH(V541,'Material routes'!$A$6:$A$1505,0)),"MISSING ID")</x:f>
        <x:v>Equipment</x:v>
      </x:c>
      <x:c r="J541" s="4" t="str">
        <x:f>IFERROR(INDEX('Material routes'!$B$6:$B$1505,MATCH(U541,'Material routes'!$A$6:$A$1505,0)),"MISSING ID")</x:f>
        <x:v>design.collection.hand_cranked_metal_drill</x:v>
      </x:c>
      <x:c r="K541" s="4" t="str">
        <x:f>IFERROR(INDEX('Crafting recipes'!$C$6:$C$1005,MATCH(J541,'Crafting recipes'!$A$6:$A$1005,0)),"MISSING ID")</x:f>
        <x:v>Finished-item crafting</x:v>
      </x:c>
      <x:c r="L541" s="4" t="str">
        <x:f>IFERROR(INDEX('Material routes'!$K$6:$K$1505,MATCH(U541,'Material routes'!$A$6:$A$1505,0)),"MISSING ID")</x:f>
        <x:v>Proposal</x:v>
      </x:c>
      <x:c r="M541" s="4" t="str">
        <x:f>IFERROR(INDEX('Material routes'!$M$6:$M$1505,MATCH(U541,'Material routes'!$A$6:$A$1505,0)),"MISSING ID")</x:f>
        <x:v>Partial proposal</x:v>
      </x:c>
      <x:c r="N541" s="4"/>
      <x:c r="O541" s="4" t="str">
        <x:f>IFERROR(INDEX('Material routes'!$J$6:$J$1505,MATCH(U541,'Material routes'!$A$6:$A$1505,0)),"MISSING ID")</x:f>
        <x:v>Unspecified</x:v>
      </x:c>
      <x:c r="P541" s="4"/>
      <x:c r="Q541" s="4" t="str">
        <x:f>IFERROR(INDEX('Material routes'!$J$6:$J$1505,MATCH(V541,'Material routes'!$A$6:$A$1505,0)),"MISSING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routes'!$D$6:$D$1505,MATCH(U541,'Material routes'!$A$6:$A$1505,0)),"MISSING ID")</x:f>
        <x:v>author.metallurgy.steel_stock</x:v>
      </x:c>
      <x:c r="T541" s="4" t="str">
        <x:f>IFERROR(INDEX('Material routes'!$D$6:$D$1505,MATCH(V541,'Material routes'!$A$6:$A$1505,0)),"MISSING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routes'!$E$6:$E$1505,MATCH(U542,'Material routes'!$A$6:$A$1505,0)),"MISSING ID")</x:f>
        <x:v>Matched metal fastener set</x:v>
      </x:c>
      <x:c r="B542" s="4" t="str">
        <x:f>IFERROR(INDEX('Material routes'!$F$6:$F$1505,MATCH(U542,'Material routes'!$A$6:$A$1505,0)),"MISSING ID")</x:f>
        <x:v>T3</x:v>
      </x:c>
      <x:c r="C542" s="4" t="str">
        <x:f>IFERROR(INDEX('Material routes'!$H$6:$H$1505,MATCH(U542,'Material routes'!$A$6:$A$1505,0)),"MISSING ID")</x:f>
        <x:v>Crafting component</x:v>
      </x:c>
      <x:c r="D542" s="4" t="str">
        <x:f>IFERROR(INDEX('Material routes'!$G$6:$G$1505,MATCH(U542,'Material routes'!$A$6:$A$1505,0)),"MISSING ID")</x:f>
        <x:v>Crafting components</x:v>
      </x:c>
      <x:c r="E542" s="4" t="str">
        <x:f>IFERROR(INDEX('Material routes'!$C$6:$C$1505,MATCH(U542,'Material routes'!$A$6:$A$1505,0)),"MISSING ID")</x:f>
        <x:v>Ingredient candidate</x:v>
      </x:c>
      <x:c r="F542" s="4" t="str">
        <x:f>IFERROR(INDEX('Material routes'!$E$6:$E$1505,MATCH(V542,'Material routes'!$A$6:$A$1505,0)),"MISSING ID")</x:f>
        <x:v>Hand-cranked metal drill</x:v>
      </x:c>
      <x:c r="G542" s="4" t="str">
        <x:f>IFERROR(INDEX('Material routes'!$F$6:$F$1505,MATCH(V542,'Material routes'!$A$6:$A$1505,0)),"MISSING ID")</x:f>
        <x:v>Not applicable</x:v>
      </x:c>
      <x:c r="H542" s="4" t="str">
        <x:f>IFERROR(INDEX('Material routes'!$H$6:$H$1505,MATCH(V542,'Material routes'!$A$6:$A$1505,0)),"MISSING ID")</x:f>
        <x:v>Tool</x:v>
      </x:c>
      <x:c r="I542" s="4" t="str">
        <x:f>IFERROR(INDEX('Material routes'!$G$6:$G$1505,MATCH(V542,'Material routes'!$A$6:$A$1505,0)),"MISSING ID")</x:f>
        <x:v>Equipment</x:v>
      </x:c>
      <x:c r="J542" s="4" t="str">
        <x:f>IFERROR(INDEX('Material routes'!$B$6:$B$1505,MATCH(U542,'Material routes'!$A$6:$A$1505,0)),"MISSING ID")</x:f>
        <x:v>design.collection.hand_cranked_metal_drill</x:v>
      </x:c>
      <x:c r="K542" s="4" t="str">
        <x:f>IFERROR(INDEX('Crafting recipes'!$C$6:$C$1005,MATCH(J542,'Crafting recipes'!$A$6:$A$1005,0)),"MISSING ID")</x:f>
        <x:v>Finished-item crafting</x:v>
      </x:c>
      <x:c r="L542" s="4" t="str">
        <x:f>IFERROR(INDEX('Material routes'!$K$6:$K$1505,MATCH(U542,'Material routes'!$A$6:$A$1505,0)),"MISSING ID")</x:f>
        <x:v>Proposal</x:v>
      </x:c>
      <x:c r="M542" s="4" t="str">
        <x:f>IFERROR(INDEX('Material routes'!$M$6:$M$1505,MATCH(U542,'Material routes'!$A$6:$A$1505,0)),"MISSING ID")</x:f>
        <x:v>Partial proposal</x:v>
      </x:c>
      <x:c r="N542" s="4"/>
      <x:c r="O542" s="4" t="str">
        <x:f>IFERROR(INDEX('Material routes'!$J$6:$J$1505,MATCH(U542,'Material routes'!$A$6:$A$1505,0)),"MISSING ID")</x:f>
        <x:v>Unspecified</x:v>
      </x:c>
      <x:c r="P542" s="4"/>
      <x:c r="Q542" s="4" t="str">
        <x:f>IFERROR(INDEX('Material routes'!$J$6:$J$1505,MATCH(V542,'Material routes'!$A$6:$A$1505,0)),"MISSING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routes'!$D$6:$D$1505,MATCH(U542,'Material routes'!$A$6:$A$1505,0)),"MISSING ID")</x:f>
        <x:v>proposal.lore.fastener_set</x:v>
      </x:c>
      <x:c r="T542" s="4" t="str">
        <x:f>IFERROR(INDEX('Material routes'!$D$6:$D$1505,MATCH(V542,'Material routes'!$A$6:$A$1505,0)),"MISSING ID")</x:f>
        <x:v>proposal.collection.hand_cranked_metal_drill</x:v>
      </x:c>
      <x:c r="U542" s="4" t="str">
        <x:v>design.collection.hand_cranked_metal_drill.in.3</x:v>
      </x:c>
      <x:c r="V542" s="4" t="str">
        <x:v>design.collection.hand_cranked_metal_drill.out</x:v>
      </x:c>
    </x:row>
    <x:row r="543" ht="64" customHeight="1">
      <x:c r="A543" s="4" t="str">
        <x:f>IFERROR(INDEX('Material routes'!$E$6:$E$1505,MATCH(U543,'Material routes'!$A$6:$A$1505,0)),"MISSING ID")</x:f>
        <x:v>Worked iron stock</x:v>
      </x:c>
      <x:c r="B543" s="4" t="str">
        <x:f>IFERROR(INDEX('Material routes'!$F$6:$F$1505,MATCH(U543,'Material routes'!$A$6:$A$1505,0)),"MISSING ID")</x:f>
        <x:v>T2</x:v>
      </x:c>
      <x:c r="C543" s="4" t="str">
        <x:f>IFERROR(INDEX('Material routes'!$H$6:$H$1505,MATCH(U543,'Material routes'!$A$6:$A$1505,0)),"MISSING ID")</x:f>
        <x:v>Processed material</x:v>
      </x:c>
      <x:c r="D543" s="4" t="str">
        <x:f>IFERROR(INDEX('Material routes'!$G$6:$G$1505,MATCH(U543,'Material routes'!$A$6:$A$1505,0)),"MISSING ID")</x:f>
        <x:v>Manufactured stock</x:v>
      </x:c>
      <x:c r="E543" s="4" t="str">
        <x:f>IFERROR(INDEX('Material routes'!$C$6:$C$1505,MATCH(U543,'Material routes'!$A$6:$A$1505,0)),"MISSING ID")</x:f>
        <x:v>Ingredient candidate</x:v>
      </x:c>
      <x:c r="F543" s="4" t="str">
        <x:f>IFERROR(INDEX('Material routes'!$E$6:$E$1505,MATCH(V543,'Material routes'!$A$6:$A$1505,0)),"MISSING ID")</x:f>
        <x:v>Adjustable screw vise</x:v>
      </x:c>
      <x:c r="G543" s="4" t="str">
        <x:f>IFERROR(INDEX('Material routes'!$F$6:$F$1505,MATCH(V543,'Material routes'!$A$6:$A$1505,0)),"MISSING ID")</x:f>
        <x:v>Not applicable</x:v>
      </x:c>
      <x:c r="H543" s="4" t="str">
        <x:f>IFERROR(INDEX('Material routes'!$H$6:$H$1505,MATCH(V543,'Material routes'!$A$6:$A$1505,0)),"MISSING ID")</x:f>
        <x:v>Tool</x:v>
      </x:c>
      <x:c r="I543" s="4" t="str">
        <x:f>IFERROR(INDEX('Material routes'!$G$6:$G$1505,MATCH(V543,'Material routes'!$A$6:$A$1505,0)),"MISSING ID")</x:f>
        <x:v>Equipment</x:v>
      </x:c>
      <x:c r="J543" s="4" t="str">
        <x:f>IFERROR(INDEX('Material routes'!$B$6:$B$1505,MATCH(U543,'Material routes'!$A$6:$A$1505,0)),"MISSING ID")</x:f>
        <x:v>design.collection.adjustable_screw_vise</x:v>
      </x:c>
      <x:c r="K543" s="4" t="str">
        <x:f>IFERROR(INDEX('Crafting recipes'!$C$6:$C$1005,MATCH(J543,'Crafting recipes'!$A$6:$A$1005,0)),"MISSING ID")</x:f>
        <x:v>Finished-item crafting</x:v>
      </x:c>
      <x:c r="L543" s="4" t="str">
        <x:f>IFERROR(INDEX('Material routes'!$K$6:$K$1505,MATCH(U543,'Material routes'!$A$6:$A$1505,0)),"MISSING ID")</x:f>
        <x:v>Proposal</x:v>
      </x:c>
      <x:c r="M543" s="4" t="str">
        <x:f>IFERROR(INDEX('Material routes'!$M$6:$M$1505,MATCH(U543,'Material routes'!$A$6:$A$1505,0)),"MISSING ID")</x:f>
        <x:v>Partial proposal</x:v>
      </x:c>
      <x:c r="N543" s="4"/>
      <x:c r="O543" s="4" t="str">
        <x:f>IFERROR(INDEX('Material routes'!$J$6:$J$1505,MATCH(U543,'Material routes'!$A$6:$A$1505,0)),"MISSING ID")</x:f>
        <x:v>Unspecified</x:v>
      </x:c>
      <x:c r="P543" s="4"/>
      <x:c r="Q543" s="4" t="str">
        <x:f>IFERROR(INDEX('Material routes'!$J$6:$J$1505,MATCH(V543,'Material routes'!$A$6:$A$1505,0)),"MISSING ID")</x:f>
        <x:v>Unspecified</x:v>
      </x:c>
      <x:c r="R543" s="4" t="str">
        <x:f>IF(L543="Withheld","Withheld premise",IF(E543="Tool candidate","Reusable prerequisite",IF(K543="Raw entry preparation","Entry-resource preparation",IF(G543="Not applicable",IF(IFERROR(INDEX('Items'!$AI$6:$AI$1005,MATCH(T543,'Items'!$A$6:$A$1005,0)),"MISSING ID")="Finished item","Finished endpoint",IF(IFERROR(INDEX('Items'!$AI$6:$AI$1005,MATCH(T543,'Items'!$A$6:$A$1005,0)),"MISSING ID")="Currency","Currency / no refinement tier","Recovered output / tier not applicable")),IF(OR(IFERROR(INDEX('Crafting recipes'!$H$6:$H$1005,MATCH(J543,'Crafting recipes'!$A$6:$A$1005,0)),"MISSING ID")="Unassigned",G543="Unassigned"),"Tier unresolved",IF(IFERROR(VALUE(RIGHT(G543,1))-VALUE(RIGHT(IFERROR(INDEX('Crafting recipes'!$H$6:$H$1005,MATCH(J543,'Crafting recipes'!$A$6:$A$1005,0)),"MISSING ID"),1)),0)=1,IF(B543=IFERROR(INDEX('Crafting recipes'!$H$6:$H$1005,MATCH(J543,'Crafting recipes'!$A$6:$A$1005,0)),"MISSING ID"),"Advances one material tier","Lower-tier ingredient; route advances one tier"),"Needs tier review"))))))</x:f>
        <x:v>Finished endpoint</x:v>
      </x:c>
      <x:c r="S543" s="4" t="str">
        <x:f>IFERROR(INDEX('Material routes'!$D$6:$D$1505,MATCH(U543,'Material routes'!$A$6:$A$1505,0)),"MISSING ID")</x:f>
        <x:v>proposal.natural.iron_stock</x:v>
      </x:c>
      <x:c r="T543" s="4" t="str">
        <x:f>IFERROR(INDEX('Material routes'!$D$6:$D$1505,MATCH(V543,'Material routes'!$A$6:$A$1505,0)),"MISSING ID")</x:f>
        <x:v>proposal.collection.adjustable_screw_vise</x:v>
      </x:c>
      <x:c r="U543" s="4" t="str">
        <x:v>design.collection.adjustable_screw_vise.in.1</x:v>
      </x:c>
      <x:c r="V543" s="4" t="str">
        <x:v>design.collection.adjustable_screw_vise.out</x:v>
      </x:c>
    </x:row>
    <x:row r="544" ht="64" customHeight="1">
      <x:c r="A544" s="4" t="str">
        <x:f>IFERROR(INDEX('Material routes'!$E$6:$E$1505,MATCH(U544,'Material routes'!$A$6:$A$1505,0)),"MISSING ID")</x:f>
        <x:v>Threaded metal fitting blanks</x:v>
      </x:c>
      <x:c r="B544" s="4" t="str">
        <x:f>IFERROR(INDEX('Material routes'!$F$6:$F$1505,MATCH(U544,'Material routes'!$A$6:$A$1505,0)),"MISSING ID")</x:f>
        <x:v>T3</x:v>
      </x:c>
      <x:c r="C544" s="4" t="str">
        <x:f>IFERROR(INDEX('Material routes'!$H$6:$H$1505,MATCH(U544,'Material routes'!$A$6:$A$1505,0)),"MISSING ID")</x:f>
        <x:v>Crafting component</x:v>
      </x:c>
      <x:c r="D544" s="4" t="str">
        <x:f>IFERROR(INDEX('Material routes'!$G$6:$G$1505,MATCH(U544,'Material routes'!$A$6:$A$1505,0)),"MISSING ID")</x:f>
        <x:v>Crafting components</x:v>
      </x:c>
      <x:c r="E544" s="4" t="str">
        <x:f>IFERROR(INDEX('Material routes'!$C$6:$C$1505,MATCH(U544,'Material routes'!$A$6:$A$1505,0)),"MISSING ID")</x:f>
        <x:v>Ingredient candidate</x:v>
      </x:c>
      <x:c r="F544" s="4" t="str">
        <x:f>IFERROR(INDEX('Material routes'!$E$6:$E$1505,MATCH(V544,'Material routes'!$A$6:$A$1505,0)),"MISSING ID")</x:f>
        <x:v>Adjustable screw vise</x:v>
      </x:c>
      <x:c r="G544" s="4" t="str">
        <x:f>IFERROR(INDEX('Material routes'!$F$6:$F$1505,MATCH(V544,'Material routes'!$A$6:$A$1505,0)),"MISSING ID")</x:f>
        <x:v>Not applicable</x:v>
      </x:c>
      <x:c r="H544" s="4" t="str">
        <x:f>IFERROR(INDEX('Material routes'!$H$6:$H$1505,MATCH(V544,'Material routes'!$A$6:$A$1505,0)),"MISSING ID")</x:f>
        <x:v>Tool</x:v>
      </x:c>
      <x:c r="I544" s="4" t="str">
        <x:f>IFERROR(INDEX('Material routes'!$G$6:$G$1505,MATCH(V544,'Material routes'!$A$6:$A$1505,0)),"MISSING ID")</x:f>
        <x:v>Equipment</x:v>
      </x:c>
      <x:c r="J544" s="4" t="str">
        <x:f>IFERROR(INDEX('Material routes'!$B$6:$B$1505,MATCH(U544,'Material routes'!$A$6:$A$1505,0)),"MISSING ID")</x:f>
        <x:v>design.collection.adjustable_screw_vise</x:v>
      </x:c>
      <x:c r="K544" s="4" t="str">
        <x:f>IFERROR(INDEX('Crafting recipes'!$C$6:$C$1005,MATCH(J544,'Crafting recipes'!$A$6:$A$1005,0)),"MISSING ID")</x:f>
        <x:v>Finished-item crafting</x:v>
      </x:c>
      <x:c r="L544" s="4" t="str">
        <x:f>IFERROR(INDEX('Material routes'!$K$6:$K$1505,MATCH(U544,'Material routes'!$A$6:$A$1505,0)),"MISSING ID")</x:f>
        <x:v>Proposal</x:v>
      </x:c>
      <x:c r="M544" s="4" t="str">
        <x:f>IFERROR(INDEX('Material routes'!$M$6:$M$1505,MATCH(U544,'Material routes'!$A$6:$A$1505,0)),"MISSING ID")</x:f>
        <x:v>Partial proposal</x:v>
      </x:c>
      <x:c r="N544" s="4"/>
      <x:c r="O544" s="4" t="str">
        <x:f>IFERROR(INDEX('Material routes'!$J$6:$J$1505,MATCH(U544,'Material routes'!$A$6:$A$1505,0)),"MISSING ID")</x:f>
        <x:v>Unspecified</x:v>
      </x:c>
      <x:c r="P544" s="4"/>
      <x:c r="Q544" s="4" t="str">
        <x:f>IFERROR(INDEX('Material routes'!$J$6:$J$1505,MATCH(V544,'Material routes'!$A$6:$A$1505,0)),"MISSING ID")</x:f>
        <x:v>Unspecified</x:v>
      </x:c>
      <x:c r="R544" s="4" t="str">
        <x:f>IF(L544="Withheld","Withheld premise",IF(E544="Tool candidate","Reusable prerequisite",IF(K544="Raw entry preparation","Entry-resource preparation",IF(G544="Not applicable",IF(IFERROR(INDEX('Items'!$AI$6:$AI$1005,MATCH(T544,'Items'!$A$6:$A$1005,0)),"MISSING ID")="Finished item","Finished endpoint",IF(IFERROR(INDEX('Items'!$AI$6:$AI$1005,MATCH(T544,'Items'!$A$6:$A$1005,0)),"MISSING ID")="Currency","Currency / no refinement tier","Recovered output / tier not applicable")),IF(OR(IFERROR(INDEX('Crafting recipes'!$H$6:$H$1005,MATCH(J544,'Crafting recipes'!$A$6:$A$1005,0)),"MISSING ID")="Unassigned",G544="Unassigned"),"Tier unresolved",IF(IFERROR(VALUE(RIGHT(G544,1))-VALUE(RIGHT(IFERROR(INDEX('Crafting recipes'!$H$6:$H$1005,MATCH(J544,'Crafting recipes'!$A$6:$A$1005,0)),"MISSING ID"),1)),0)=1,IF(B544=IFERROR(INDEX('Crafting recipes'!$H$6:$H$1005,MATCH(J544,'Crafting recipes'!$A$6:$A$1005,0)),"MISSING ID"),"Advances one material tier","Lower-tier ingredient; route advances one tier"),"Needs tier review"))))))</x:f>
        <x:v>Finished endpoint</x:v>
      </x:c>
      <x:c r="S544" s="4" t="str">
        <x:f>IFERROR(INDEX('Material routes'!$D$6:$D$1505,MATCH(U544,'Material routes'!$A$6:$A$1505,0)),"MISSING ID")</x:f>
        <x:v>proposal.lore.threaded_fittings</x:v>
      </x:c>
      <x:c r="T544" s="4" t="str">
        <x:f>IFERROR(INDEX('Material routes'!$D$6:$D$1505,MATCH(V544,'Material routes'!$A$6:$A$1505,0)),"MISSING ID")</x:f>
        <x:v>proposal.collection.adjustable_screw_vise</x:v>
      </x:c>
      <x:c r="U544" s="4" t="str">
        <x:v>design.collection.adjustable_screw_vise.in.2</x:v>
      </x:c>
      <x:c r="V544" s="4" t="str">
        <x:v>design.collection.adjustable_screw_vise.out</x:v>
      </x:c>
    </x:row>
    <x:row r="545" ht="64" customHeight="1">
      <x:c r="A545" s="4" t="str">
        <x:f>IFERROR(INDEX('Material routes'!$E$6:$E$1505,MATCH(U545,'Material routes'!$A$6:$A$1505,0)),"MISSING ID")</x:f>
        <x:v>Steel stock</x:v>
      </x:c>
      <x:c r="B545" s="4" t="str">
        <x:f>IFERROR(INDEX('Material routes'!$F$6:$F$1505,MATCH(U545,'Material routes'!$A$6:$A$1505,0)),"MISSING ID")</x:f>
        <x:v>T2</x:v>
      </x:c>
      <x:c r="C545" s="4" t="str">
        <x:f>IFERROR(INDEX('Material routes'!$H$6:$H$1505,MATCH(U545,'Material routes'!$A$6:$A$1505,0)),"MISSING ID")</x:f>
        <x:v>Processed material</x:v>
      </x:c>
      <x:c r="D545" s="4" t="str">
        <x:f>IFERROR(INDEX('Material routes'!$G$6:$G$1505,MATCH(U545,'Material routes'!$A$6:$A$1505,0)),"MISSING ID")</x:f>
        <x:v>Manufactured stock</x:v>
      </x:c>
      <x:c r="E545" s="4" t="str">
        <x:f>IFERROR(INDEX('Material routes'!$C$6:$C$1505,MATCH(U545,'Material routes'!$A$6:$A$1505,0)),"MISSING ID")</x:f>
        <x:v>Ingredient candidate</x:v>
      </x:c>
      <x:c r="F545" s="4" t="str">
        <x:f>IFERROR(INDEX('Material routes'!$E$6:$E$1505,MATCH(V545,'Material routes'!$A$6:$A$1505,0)),"MISSING ID")</x:f>
        <x:v>Husk-sheet cutting shears</x:v>
      </x:c>
      <x:c r="G545" s="4" t="str">
        <x:f>IFERROR(INDEX('Material routes'!$F$6:$F$1505,MATCH(V545,'Material routes'!$A$6:$A$1505,0)),"MISSING ID")</x:f>
        <x:v>Not applicable</x:v>
      </x:c>
      <x:c r="H545" s="4" t="str">
        <x:f>IFERROR(INDEX('Material routes'!$H$6:$H$1505,MATCH(V545,'Material routes'!$A$6:$A$1505,0)),"MISSING ID")</x:f>
        <x:v>Tool</x:v>
      </x:c>
      <x:c r="I545" s="4" t="str">
        <x:f>IFERROR(INDEX('Material routes'!$G$6:$G$1505,MATCH(V545,'Material routes'!$A$6:$A$1505,0)),"MISSING ID")</x:f>
        <x:v>Equipment</x:v>
      </x:c>
      <x:c r="J545" s="4" t="str">
        <x:f>IFERROR(INDEX('Material routes'!$B$6:$B$1505,MATCH(U545,'Material routes'!$A$6:$A$1505,0)),"MISSING ID")</x:f>
        <x:v>design.collection.husk_sheet_cutting_shears</x:v>
      </x:c>
      <x:c r="K545" s="4" t="str">
        <x:f>IFERROR(INDEX('Crafting recipes'!$C$6:$C$1005,MATCH(J545,'Crafting recipes'!$A$6:$A$1005,0)),"MISSING ID")</x:f>
        <x:v>Finished-item crafting</x:v>
      </x:c>
      <x:c r="L545" s="4" t="str">
        <x:f>IFERROR(INDEX('Material routes'!$K$6:$K$1505,MATCH(U545,'Material routes'!$A$6:$A$1505,0)),"MISSING ID")</x:f>
        <x:v>Proposal</x:v>
      </x:c>
      <x:c r="M545" s="4" t="str">
        <x:f>IFERROR(INDEX('Material routes'!$M$6:$M$1505,MATCH(U545,'Material routes'!$A$6:$A$1505,0)),"MISSING ID")</x:f>
        <x:v>Partial proposal</x:v>
      </x:c>
      <x:c r="N545" s="4"/>
      <x:c r="O545" s="4" t="str">
        <x:f>IFERROR(INDEX('Material routes'!$J$6:$J$1505,MATCH(U545,'Material routes'!$A$6:$A$1505,0)),"MISSING ID")</x:f>
        <x:v>Unspecified</x:v>
      </x:c>
      <x:c r="P545" s="4"/>
      <x:c r="Q545" s="4" t="str">
        <x:f>IFERROR(INDEX('Material routes'!$J$6:$J$1505,MATCH(V545,'Material routes'!$A$6:$A$1505,0)),"MISSING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routes'!$D$6:$D$1505,MATCH(U545,'Material routes'!$A$6:$A$1505,0)),"MISSING ID")</x:f>
        <x:v>author.metallurgy.steel_stock</x:v>
      </x:c>
      <x:c r="T545" s="4" t="str">
        <x:f>IFERROR(INDEX('Material routes'!$D$6:$D$1505,MATCH(V545,'Material routes'!$A$6:$A$1505,0)),"MISSING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routes'!$E$6:$E$1505,MATCH(U546,'Material routes'!$A$6:$A$1505,0)),"MISSING ID")</x:f>
        <x:v>Replaceable joint pin</x:v>
      </x:c>
      <x:c r="B546" s="4" t="str">
        <x:f>IFERROR(INDEX('Material routes'!$F$6:$F$1505,MATCH(U546,'Material routes'!$A$6:$A$1505,0)),"MISSING ID")</x:f>
        <x:v>T3</x:v>
      </x:c>
      <x:c r="C546" s="4" t="str">
        <x:f>IFERROR(INDEX('Material routes'!$H$6:$H$1505,MATCH(U546,'Material routes'!$A$6:$A$1505,0)),"MISSING ID")</x:f>
        <x:v>Crafting component</x:v>
      </x:c>
      <x:c r="D546" s="4" t="str">
        <x:f>IFERROR(INDEX('Material routes'!$G$6:$G$1505,MATCH(U546,'Material routes'!$A$6:$A$1505,0)),"MISSING ID")</x:f>
        <x:v>Crafting components</x:v>
      </x:c>
      <x:c r="E546" s="4" t="str">
        <x:f>IFERROR(INDEX('Material routes'!$C$6:$C$1505,MATCH(U546,'Material routes'!$A$6:$A$1505,0)),"MISSING ID")</x:f>
        <x:v>Ingredient candidate</x:v>
      </x:c>
      <x:c r="F546" s="4" t="str">
        <x:f>IFERROR(INDEX('Material routes'!$E$6:$E$1505,MATCH(V546,'Material routes'!$A$6:$A$1505,0)),"MISSING ID")</x:f>
        <x:v>Husk-sheet cutting shears</x:v>
      </x:c>
      <x:c r="G546" s="4" t="str">
        <x:f>IFERROR(INDEX('Material routes'!$F$6:$F$1505,MATCH(V546,'Material routes'!$A$6:$A$1505,0)),"MISSING ID")</x:f>
        <x:v>Not applicable</x:v>
      </x:c>
      <x:c r="H546" s="4" t="str">
        <x:f>IFERROR(INDEX('Material routes'!$H$6:$H$1505,MATCH(V546,'Material routes'!$A$6:$A$1505,0)),"MISSING ID")</x:f>
        <x:v>Tool</x:v>
      </x:c>
      <x:c r="I546" s="4" t="str">
        <x:f>IFERROR(INDEX('Material routes'!$G$6:$G$1505,MATCH(V546,'Material routes'!$A$6:$A$1505,0)),"MISSING ID")</x:f>
        <x:v>Equipment</x:v>
      </x:c>
      <x:c r="J546" s="4" t="str">
        <x:f>IFERROR(INDEX('Material routes'!$B$6:$B$1505,MATCH(U546,'Material routes'!$A$6:$A$1505,0)),"MISSING ID")</x:f>
        <x:v>design.collection.husk_sheet_cutting_shears</x:v>
      </x:c>
      <x:c r="K546" s="4" t="str">
        <x:f>IFERROR(INDEX('Crafting recipes'!$C$6:$C$1005,MATCH(J546,'Crafting recipes'!$A$6:$A$1005,0)),"MISSING ID")</x:f>
        <x:v>Finished-item crafting</x:v>
      </x:c>
      <x:c r="L546" s="4" t="str">
        <x:f>IFERROR(INDEX('Material routes'!$K$6:$K$1505,MATCH(U546,'Material routes'!$A$6:$A$1505,0)),"MISSING ID")</x:f>
        <x:v>Proposal</x:v>
      </x:c>
      <x:c r="M546" s="4" t="str">
        <x:f>IFERROR(INDEX('Material routes'!$M$6:$M$1505,MATCH(U546,'Material routes'!$A$6:$A$1505,0)),"MISSING ID")</x:f>
        <x:v>Partial proposal</x:v>
      </x:c>
      <x:c r="N546" s="4"/>
      <x:c r="O546" s="4" t="str">
        <x:f>IFERROR(INDEX('Material routes'!$J$6:$J$1505,MATCH(U546,'Material routes'!$A$6:$A$1505,0)),"MISSING ID")</x:f>
        <x:v>Unspecified</x:v>
      </x:c>
      <x:c r="P546" s="4"/>
      <x:c r="Q546" s="4" t="str">
        <x:f>IFERROR(INDEX('Material routes'!$J$6:$J$1505,MATCH(V546,'Material routes'!$A$6:$A$1505,0)),"MISSING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routes'!$D$6:$D$1505,MATCH(U546,'Material routes'!$A$6:$A$1505,0)),"MISSING ID")</x:f>
        <x:v>proposal.legger.joint_pin</x:v>
      </x:c>
      <x:c r="T546" s="4" t="str">
        <x:f>IFERROR(INDEX('Material routes'!$D$6:$D$1505,MATCH(V546,'Material routes'!$A$6:$A$1505,0)),"MISSING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routes'!$E$6:$E$1505,MATCH(U547,'Material routes'!$A$6:$A$1505,0)),"MISSING ID")</x:f>
        <x:v>Refractory ceramic stock</x:v>
      </x:c>
      <x:c r="B547" s="4" t="str">
        <x:f>IFERROR(INDEX('Material routes'!$F$6:$F$1505,MATCH(U547,'Material routes'!$A$6:$A$1505,0)),"MISSING ID")</x:f>
        <x:v>T2</x:v>
      </x:c>
      <x:c r="C547" s="4" t="str">
        <x:f>IFERROR(INDEX('Material routes'!$H$6:$H$1505,MATCH(U547,'Material routes'!$A$6:$A$1505,0)),"MISSING ID")</x:f>
        <x:v>Processed material</x:v>
      </x:c>
      <x:c r="D547" s="4" t="str">
        <x:f>IFERROR(INDEX('Material routes'!$G$6:$G$1505,MATCH(U547,'Material routes'!$A$6:$A$1505,0)),"MISSING ID")</x:f>
        <x:v>Manufactured stock</x:v>
      </x:c>
      <x:c r="E547" s="4" t="str">
        <x:f>IFERROR(INDEX('Material routes'!$C$6:$C$1505,MATCH(U547,'Material routes'!$A$6:$A$1505,0)),"MISSING ID")</x:f>
        <x:v>Ingredient candidate</x:v>
      </x:c>
      <x:c r="F547" s="4" t="str">
        <x:f>IFERROR(INDEX('Material routes'!$E$6:$E$1505,MATCH(V547,'Material routes'!$A$6:$A$1505,0)),"MISSING ID")</x:f>
        <x:v>Divided ceramic reagent caddy</x:v>
      </x:c>
      <x:c r="G547" s="4" t="str">
        <x:f>IFERROR(INDEX('Material routes'!$F$6:$F$1505,MATCH(V547,'Material routes'!$A$6:$A$1505,0)),"MISSING ID")</x:f>
        <x:v>Not applicable</x:v>
      </x:c>
      <x:c r="H547" s="4" t="str">
        <x:f>IFERROR(INDEX('Material routes'!$H$6:$H$1505,MATCH(V547,'Material routes'!$A$6:$A$1505,0)),"MISSING ID")</x:f>
        <x:v>Container</x:v>
      </x:c>
      <x:c r="I547" s="4" t="str">
        <x:f>IFERROR(INDEX('Material routes'!$G$6:$G$1505,MATCH(V547,'Material routes'!$A$6:$A$1505,0)),"MISSING ID")</x:f>
        <x:v>Containers</x:v>
      </x:c>
      <x:c r="J547" s="4" t="str">
        <x:f>IFERROR(INDEX('Material routes'!$B$6:$B$1505,MATCH(U547,'Material routes'!$A$6:$A$1505,0)),"MISSING ID")</x:f>
        <x:v>design.collection.divided_ceramic_reagent_caddy</x:v>
      </x:c>
      <x:c r="K547" s="4" t="str">
        <x:f>IFERROR(INDEX('Crafting recipes'!$C$6:$C$1005,MATCH(J547,'Crafting recipes'!$A$6:$A$1005,0)),"MISSING ID")</x:f>
        <x:v>Finished-item crafting</x:v>
      </x:c>
      <x:c r="L547" s="4" t="str">
        <x:f>IFERROR(INDEX('Material routes'!$K$6:$K$1505,MATCH(U547,'Material routes'!$A$6:$A$1505,0)),"MISSING ID")</x:f>
        <x:v>Proposal</x:v>
      </x:c>
      <x:c r="M547" s="4" t="str">
        <x:f>IFERROR(INDEX('Material routes'!$M$6:$M$1505,MATCH(U547,'Material routes'!$A$6:$A$1505,0)),"MISSING ID")</x:f>
        <x:v>Partial proposal</x:v>
      </x:c>
      <x:c r="N547" s="4"/>
      <x:c r="O547" s="4" t="str">
        <x:f>IFERROR(INDEX('Material routes'!$J$6:$J$1505,MATCH(U547,'Material routes'!$A$6:$A$1505,0)),"MISSING ID")</x:f>
        <x:v>Unspecified</x:v>
      </x:c>
      <x:c r="P547" s="4"/>
      <x:c r="Q547" s="4" t="str">
        <x:f>IFERROR(INDEX('Material routes'!$J$6:$J$1505,MATCH(V547,'Material routes'!$A$6:$A$1505,0)),"MISSING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routes'!$D$6:$D$1505,MATCH(U547,'Material routes'!$A$6:$A$1505,0)),"MISSING ID")</x:f>
        <x:v>proposal.branch.refractory_ceramic</x:v>
      </x:c>
      <x:c r="T547" s="4" t="str">
        <x:f>IFERROR(INDEX('Material routes'!$D$6:$D$1505,MATCH(V547,'Material routes'!$A$6:$A$1505,0)),"MISSING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routes'!$E$6:$E$1505,MATCH(U548,'Material routes'!$A$6:$A$1505,0)),"MISSING ID")</x:f>
        <x:v>Replacement seal ring</x:v>
      </x:c>
      <x:c r="B548" s="4" t="str">
        <x:f>IFERROR(INDEX('Material routes'!$F$6:$F$1505,MATCH(U548,'Material routes'!$A$6:$A$1505,0)),"MISSING ID")</x:f>
        <x:v>T3</x:v>
      </x:c>
      <x:c r="C548" s="4" t="str">
        <x:f>IFERROR(INDEX('Material routes'!$H$6:$H$1505,MATCH(U548,'Material routes'!$A$6:$A$1505,0)),"MISSING ID")</x:f>
        <x:v>Container part</x:v>
      </x:c>
      <x:c r="D548" s="4" t="str">
        <x:f>IFERROR(INDEX('Material routes'!$G$6:$G$1505,MATCH(U548,'Material routes'!$A$6:$A$1505,0)),"MISSING ID")</x:f>
        <x:v>Crafting components</x:v>
      </x:c>
      <x:c r="E548" s="4" t="str">
        <x:f>IFERROR(INDEX('Material routes'!$C$6:$C$1505,MATCH(U548,'Material routes'!$A$6:$A$1505,0)),"MISSING ID")</x:f>
        <x:v>Ingredient candidate</x:v>
      </x:c>
      <x:c r="F548" s="4" t="str">
        <x:f>IFERROR(INDEX('Material routes'!$E$6:$E$1505,MATCH(V548,'Material routes'!$A$6:$A$1505,0)),"MISSING ID")</x:f>
        <x:v>Divided ceramic reagent caddy</x:v>
      </x:c>
      <x:c r="G548" s="4" t="str">
        <x:f>IFERROR(INDEX('Material routes'!$F$6:$F$1505,MATCH(V548,'Material routes'!$A$6:$A$1505,0)),"MISSING ID")</x:f>
        <x:v>Not applicable</x:v>
      </x:c>
      <x:c r="H548" s="4" t="str">
        <x:f>IFERROR(INDEX('Material routes'!$H$6:$H$1505,MATCH(V548,'Material routes'!$A$6:$A$1505,0)),"MISSING ID")</x:f>
        <x:v>Container</x:v>
      </x:c>
      <x:c r="I548" s="4" t="str">
        <x:f>IFERROR(INDEX('Material routes'!$G$6:$G$1505,MATCH(V548,'Material routes'!$A$6:$A$1505,0)),"MISSING ID")</x:f>
        <x:v>Containers</x:v>
      </x:c>
      <x:c r="J548" s="4" t="str">
        <x:f>IFERROR(INDEX('Material routes'!$B$6:$B$1505,MATCH(U548,'Material routes'!$A$6:$A$1505,0)),"MISSING ID")</x:f>
        <x:v>design.collection.divided_ceramic_reagent_caddy</x:v>
      </x:c>
      <x:c r="K548" s="4" t="str">
        <x:f>IFERROR(INDEX('Crafting recipes'!$C$6:$C$1005,MATCH(J548,'Crafting recipes'!$A$6:$A$1005,0)),"MISSING ID")</x:f>
        <x:v>Finished-item crafting</x:v>
      </x:c>
      <x:c r="L548" s="4" t="str">
        <x:f>IFERROR(INDEX('Material routes'!$K$6:$K$1505,MATCH(U548,'Material routes'!$A$6:$A$1505,0)),"MISSING ID")</x:f>
        <x:v>Proposal</x:v>
      </x:c>
      <x:c r="M548" s="4" t="str">
        <x:f>IFERROR(INDEX('Material routes'!$M$6:$M$1505,MATCH(U548,'Material routes'!$A$6:$A$1505,0)),"MISSING ID")</x:f>
        <x:v>Partial proposal</x:v>
      </x:c>
      <x:c r="N548" s="4"/>
      <x:c r="O548" s="4" t="str">
        <x:f>IFERROR(INDEX('Material routes'!$J$6:$J$1505,MATCH(U548,'Material routes'!$A$6:$A$1505,0)),"MISSING ID")</x:f>
        <x:v>Unspecified</x:v>
      </x:c>
      <x:c r="P548" s="4"/>
      <x:c r="Q548" s="4" t="str">
        <x:f>IFERROR(INDEX('Material routes'!$J$6:$J$1505,MATCH(V548,'Material routes'!$A$6:$A$1505,0)),"MISSING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routes'!$D$6:$D$1505,MATCH(U548,'Material routes'!$A$6:$A$1505,0)),"MISSING ID")</x:f>
        <x:v>proposal.canister.seal_ring</x:v>
      </x:c>
      <x:c r="T548" s="4" t="str">
        <x:f>IFERROR(INDEX('Material routes'!$D$6:$D$1505,MATCH(V548,'Material routes'!$A$6:$A$1505,0)),"MISSING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routes'!$E$6:$E$1505,MATCH(U549,'Material routes'!$A$6:$A$1505,0)),"MISSING ID")</x:f>
        <x:v>Ceramic vessel lid</x:v>
      </x:c>
      <x:c r="B549" s="4" t="str">
        <x:f>IFERROR(INDEX('Material routes'!$F$6:$F$1505,MATCH(U549,'Material routes'!$A$6:$A$1505,0)),"MISSING ID")</x:f>
        <x:v>T3</x:v>
      </x:c>
      <x:c r="C549" s="4" t="str">
        <x:f>IFERROR(INDEX('Material routes'!$H$6:$H$1505,MATCH(U549,'Material routes'!$A$6:$A$1505,0)),"MISSING ID")</x:f>
        <x:v>Container part</x:v>
      </x:c>
      <x:c r="D549" s="4" t="str">
        <x:f>IFERROR(INDEX('Material routes'!$G$6:$G$1505,MATCH(U549,'Material routes'!$A$6:$A$1505,0)),"MISSING ID")</x:f>
        <x:v>Crafting components</x:v>
      </x:c>
      <x:c r="E549" s="4" t="str">
        <x:f>IFERROR(INDEX('Material routes'!$C$6:$C$1505,MATCH(U549,'Material routes'!$A$6:$A$1505,0)),"MISSING ID")</x:f>
        <x:v>Ingredient candidate</x:v>
      </x:c>
      <x:c r="F549" s="4" t="str">
        <x:f>IFERROR(INDEX('Material routes'!$E$6:$E$1505,MATCH(V549,'Material routes'!$A$6:$A$1505,0)),"MISSING ID")</x:f>
        <x:v>Divided ceramic reagent caddy</x:v>
      </x:c>
      <x:c r="G549" s="4" t="str">
        <x:f>IFERROR(INDEX('Material routes'!$F$6:$F$1505,MATCH(V549,'Material routes'!$A$6:$A$1505,0)),"MISSING ID")</x:f>
        <x:v>Not applicable</x:v>
      </x:c>
      <x:c r="H549" s="4" t="str">
        <x:f>IFERROR(INDEX('Material routes'!$H$6:$H$1505,MATCH(V549,'Material routes'!$A$6:$A$1505,0)),"MISSING ID")</x:f>
        <x:v>Container</x:v>
      </x:c>
      <x:c r="I549" s="4" t="str">
        <x:f>IFERROR(INDEX('Material routes'!$G$6:$G$1505,MATCH(V549,'Material routes'!$A$6:$A$1505,0)),"MISSING ID")</x:f>
        <x:v>Containers</x:v>
      </x:c>
      <x:c r="J549" s="4" t="str">
        <x:f>IFERROR(INDEX('Material routes'!$B$6:$B$1505,MATCH(U549,'Material routes'!$A$6:$A$1505,0)),"MISSING ID")</x:f>
        <x:v>design.collection.divided_ceramic_reagent_caddy</x:v>
      </x:c>
      <x:c r="K549" s="4" t="str">
        <x:f>IFERROR(INDEX('Crafting recipes'!$C$6:$C$1005,MATCH(J549,'Crafting recipes'!$A$6:$A$1005,0)),"MISSING ID")</x:f>
        <x:v>Finished-item crafting</x:v>
      </x:c>
      <x:c r="L549" s="4" t="str">
        <x:f>IFERROR(INDEX('Material routes'!$K$6:$K$1505,MATCH(U549,'Material routes'!$A$6:$A$1505,0)),"MISSING ID")</x:f>
        <x:v>Proposal</x:v>
      </x:c>
      <x:c r="M549" s="4" t="str">
        <x:f>IFERROR(INDEX('Material routes'!$M$6:$M$1505,MATCH(U549,'Material routes'!$A$6:$A$1505,0)),"MISSING ID")</x:f>
        <x:v>Partial proposal</x:v>
      </x:c>
      <x:c r="N549" s="4"/>
      <x:c r="O549" s="4" t="str">
        <x:f>IFERROR(INDEX('Material routes'!$J$6:$J$1505,MATCH(U549,'Material routes'!$A$6:$A$1505,0)),"MISSING ID")</x:f>
        <x:v>Unspecified</x:v>
      </x:c>
      <x:c r="P549" s="4"/>
      <x:c r="Q549" s="4" t="str">
        <x:f>IFERROR(INDEX('Material routes'!$J$6:$J$1505,MATCH(V549,'Material routes'!$A$6:$A$1505,0)),"MISSING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routes'!$D$6:$D$1505,MATCH(U549,'Material routes'!$A$6:$A$1505,0)),"MISSING ID")</x:f>
        <x:v>proposal.ceramic.lid</x:v>
      </x:c>
      <x:c r="T549" s="4" t="str">
        <x:f>IFERROR(INDEX('Material routes'!$D$6:$D$1505,MATCH(V549,'Material routes'!$A$6:$A$1505,0)),"MISSING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routes'!$E$6:$E$1505,MATCH(U550,'Material routes'!$A$6:$A$1505,0)),"MISSING ID")</x:f>
        <x:v>Threaded metal fitting blanks</x:v>
      </x:c>
      <x:c r="B550" s="4" t="str">
        <x:f>IFERROR(INDEX('Material routes'!$F$6:$F$1505,MATCH(U550,'Material routes'!$A$6:$A$1505,0)),"MISSING ID")</x:f>
        <x:v>T3</x:v>
      </x:c>
      <x:c r="C550" s="4" t="str">
        <x:f>IFERROR(INDEX('Material routes'!$H$6:$H$1505,MATCH(U550,'Material routes'!$A$6:$A$1505,0)),"MISSING ID")</x:f>
        <x:v>Crafting component</x:v>
      </x:c>
      <x:c r="D550" s="4" t="str">
        <x:f>IFERROR(INDEX('Material routes'!$G$6:$G$1505,MATCH(U550,'Material routes'!$A$6:$A$1505,0)),"MISSING ID")</x:f>
        <x:v>Crafting components</x:v>
      </x:c>
      <x:c r="E550" s="4" t="str">
        <x:f>IFERROR(INDEX('Material routes'!$C$6:$C$1505,MATCH(U550,'Material routes'!$A$6:$A$1505,0)),"MISSING ID")</x:f>
        <x:v>Ingredient candidate</x:v>
      </x:c>
      <x:c r="F550" s="4" t="str">
        <x:f>IFERROR(INDEX('Material routes'!$E$6:$E$1505,MATCH(V550,'Material routes'!$A$6:$A$1505,0)),"MISSING ID")</x:f>
        <x:v>Canister drain plug</x:v>
      </x:c>
      <x:c r="G550" s="4" t="str">
        <x:f>IFERROR(INDEX('Material routes'!$F$6:$F$1505,MATCH(V550,'Material routes'!$A$6:$A$1505,0)),"MISSING ID")</x:f>
        <x:v>T4</x:v>
      </x:c>
      <x:c r="H550" s="4" t="str">
        <x:f>IFERROR(INDEX('Material routes'!$H$6:$H$1505,MATCH(V550,'Material routes'!$A$6:$A$1505,0)),"MISSING ID")</x:f>
        <x:v>Container part</x:v>
      </x:c>
      <x:c r="I550" s="4" t="str">
        <x:f>IFERROR(INDEX('Material routes'!$G$6:$G$1505,MATCH(V550,'Material routes'!$A$6:$A$1505,0)),"MISSING ID")</x:f>
        <x:v>Crafting components</x:v>
      </x:c>
      <x:c r="J550" s="4" t="str">
        <x:f>IFERROR(INDEX('Material routes'!$B$6:$B$1505,MATCH(U550,'Material routes'!$A$6:$A$1505,0)),"MISSING ID")</x:f>
        <x:v>design.collection.canister_drain_plug</x:v>
      </x:c>
      <x:c r="K550" s="4" t="str">
        <x:f>IFERROR(INDEX('Crafting recipes'!$C$6:$C$1005,MATCH(J550,'Crafting recipes'!$A$6:$A$1005,0)),"MISSING ID")</x:f>
        <x:v>Material refinement</x:v>
      </x:c>
      <x:c r="L550" s="4" t="str">
        <x:f>IFERROR(INDEX('Material routes'!$K$6:$K$1505,MATCH(U550,'Material routes'!$A$6:$A$1505,0)),"MISSING ID")</x:f>
        <x:v>Proposal</x:v>
      </x:c>
      <x:c r="M550" s="4" t="str">
        <x:f>IFERROR(INDEX('Material routes'!$M$6:$M$1505,MATCH(U550,'Material routes'!$A$6:$A$1505,0)),"MISSING ID")</x:f>
        <x:v>Partial proposal</x:v>
      </x:c>
      <x:c r="N550" s="4"/>
      <x:c r="O550" s="4" t="str">
        <x:f>IFERROR(INDEX('Material routes'!$J$6:$J$1505,MATCH(U550,'Material routes'!$A$6:$A$1505,0)),"MISSING ID")</x:f>
        <x:v>Unspecified</x:v>
      </x:c>
      <x:c r="P550" s="4"/>
      <x:c r="Q550" s="4" t="str">
        <x:f>IFERROR(INDEX('Material routes'!$J$6:$J$1505,MATCH(V550,'Material routes'!$A$6:$A$1505,0)),"MISSING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routes'!$D$6:$D$1505,MATCH(U550,'Material routes'!$A$6:$A$1505,0)),"MISSING ID")</x:f>
        <x:v>proposal.lore.threaded_fittings</x:v>
      </x:c>
      <x:c r="T550" s="4" t="str">
        <x:f>IFERROR(INDEX('Material routes'!$D$6:$D$1505,MATCH(V550,'Material routes'!$A$6:$A$1505,0)),"MISSING ID")</x:f>
        <x:v>proposal.collection.canister_drain_plug</x:v>
      </x:c>
      <x:c r="U550" s="4" t="str">
        <x:v>design.collection.canister_drain_plug.in.1</x:v>
      </x:c>
      <x:c r="V550" s="4" t="str">
        <x:v>design.collection.canister_drain_plug.out</x:v>
      </x:c>
    </x:row>
    <x:row r="551" ht="64" customHeight="1">
      <x:c r="A551" s="4" t="str">
        <x:f>IFERROR(INDEX('Material routes'!$E$6:$E$1505,MATCH(U551,'Material routes'!$A$6:$A$1505,0)),"MISSING ID")</x:f>
        <x:v>Replacement seal ring</x:v>
      </x:c>
      <x:c r="B551" s="4" t="str">
        <x:f>IFERROR(INDEX('Material routes'!$F$6:$F$1505,MATCH(U551,'Material routes'!$A$6:$A$1505,0)),"MISSING ID")</x:f>
        <x:v>T3</x:v>
      </x:c>
      <x:c r="C551" s="4" t="str">
        <x:f>IFERROR(INDEX('Material routes'!$H$6:$H$1505,MATCH(U551,'Material routes'!$A$6:$A$1505,0)),"MISSING ID")</x:f>
        <x:v>Container part</x:v>
      </x:c>
      <x:c r="D551" s="4" t="str">
        <x:f>IFERROR(INDEX('Material routes'!$G$6:$G$1505,MATCH(U551,'Material routes'!$A$6:$A$1505,0)),"MISSING ID")</x:f>
        <x:v>Crafting components</x:v>
      </x:c>
      <x:c r="E551" s="4" t="str">
        <x:f>IFERROR(INDEX('Material routes'!$C$6:$C$1505,MATCH(U551,'Material routes'!$A$6:$A$1505,0)),"MISSING ID")</x:f>
        <x:v>Ingredient candidate</x:v>
      </x:c>
      <x:c r="F551" s="4" t="str">
        <x:f>IFERROR(INDEX('Material routes'!$E$6:$E$1505,MATCH(V551,'Material routes'!$A$6:$A$1505,0)),"MISSING ID")</x:f>
        <x:v>Canister drain plug</x:v>
      </x:c>
      <x:c r="G551" s="4" t="str">
        <x:f>IFERROR(INDEX('Material routes'!$F$6:$F$1505,MATCH(V551,'Material routes'!$A$6:$A$1505,0)),"MISSING ID")</x:f>
        <x:v>T4</x:v>
      </x:c>
      <x:c r="H551" s="4" t="str">
        <x:f>IFERROR(INDEX('Material routes'!$H$6:$H$1505,MATCH(V551,'Material routes'!$A$6:$A$1505,0)),"MISSING ID")</x:f>
        <x:v>Container part</x:v>
      </x:c>
      <x:c r="I551" s="4" t="str">
        <x:f>IFERROR(INDEX('Material routes'!$G$6:$G$1505,MATCH(V551,'Material routes'!$A$6:$A$1505,0)),"MISSING ID")</x:f>
        <x:v>Crafting components</x:v>
      </x:c>
      <x:c r="J551" s="4" t="str">
        <x:f>IFERROR(INDEX('Material routes'!$B$6:$B$1505,MATCH(U551,'Material routes'!$A$6:$A$1505,0)),"MISSING ID")</x:f>
        <x:v>design.collection.canister_drain_plug</x:v>
      </x:c>
      <x:c r="K551" s="4" t="str">
        <x:f>IFERROR(INDEX('Crafting recipes'!$C$6:$C$1005,MATCH(J551,'Crafting recipes'!$A$6:$A$1005,0)),"MISSING ID")</x:f>
        <x:v>Material refinement</x:v>
      </x:c>
      <x:c r="L551" s="4" t="str">
        <x:f>IFERROR(INDEX('Material routes'!$K$6:$K$1505,MATCH(U551,'Material routes'!$A$6:$A$1505,0)),"MISSING ID")</x:f>
        <x:v>Proposal</x:v>
      </x:c>
      <x:c r="M551" s="4" t="str">
        <x:f>IFERROR(INDEX('Material routes'!$M$6:$M$1505,MATCH(U551,'Material routes'!$A$6:$A$1505,0)),"MISSING ID")</x:f>
        <x:v>Partial proposal</x:v>
      </x:c>
      <x:c r="N551" s="4"/>
      <x:c r="O551" s="4" t="str">
        <x:f>IFERROR(INDEX('Material routes'!$J$6:$J$1505,MATCH(U551,'Material routes'!$A$6:$A$1505,0)),"MISSING ID")</x:f>
        <x:v>Unspecified</x:v>
      </x:c>
      <x:c r="P551" s="4"/>
      <x:c r="Q551" s="4" t="str">
        <x:f>IFERROR(INDEX('Material routes'!$J$6:$J$1505,MATCH(V551,'Material routes'!$A$6:$A$1505,0)),"MISSING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routes'!$D$6:$D$1505,MATCH(U551,'Material routes'!$A$6:$A$1505,0)),"MISSING ID")</x:f>
        <x:v>proposal.canister.seal_ring</x:v>
      </x:c>
      <x:c r="T551" s="4" t="str">
        <x:f>IFERROR(INDEX('Material routes'!$D$6:$D$1505,MATCH(V551,'Material routes'!$A$6:$A$1505,0)),"MISSING ID")</x:f>
        <x:v>proposal.collection.canister_drain_plug</x:v>
      </x:c>
      <x:c r="U551" s="4" t="str">
        <x:v>design.collection.canister_drain_plug.in.2</x:v>
      </x:c>
      <x:c r="V551" s="4" t="str">
        <x:v>design.collection.canister_drain_plug.out</x:v>
      </x:c>
    </x:row>
    <x:row r="552" ht="64" customHeight="1">
      <x:c r="A552" s="4" t="str">
        <x:f>IFERROR(INDEX('Material routes'!$E$6:$E$1505,MATCH(U552,'Material routes'!$A$6:$A$1505,0)),"MISSING ID")</x:f>
        <x:v>Drawn iron conductor stock</x:v>
      </x:c>
      <x:c r="B552" s="4" t="str">
        <x:f>IFERROR(INDEX('Material routes'!$F$6:$F$1505,MATCH(U552,'Material routes'!$A$6:$A$1505,0)),"MISSING ID")</x:f>
        <x:v>T2</x:v>
      </x:c>
      <x:c r="C552" s="4" t="str">
        <x:f>IFERROR(INDEX('Material routes'!$H$6:$H$1505,MATCH(U552,'Material routes'!$A$6:$A$1505,0)),"MISSING ID")</x:f>
        <x:v>Processed material</x:v>
      </x:c>
      <x:c r="D552" s="4" t="str">
        <x:f>IFERROR(INDEX('Material routes'!$G$6:$G$1505,MATCH(U552,'Material routes'!$A$6:$A$1505,0)),"MISSING ID")</x:f>
        <x:v>Manufactured stock</x:v>
      </x:c>
      <x:c r="E552" s="4" t="str">
        <x:f>IFERROR(INDEX('Material routes'!$C$6:$C$1505,MATCH(U552,'Material routes'!$A$6:$A$1505,0)),"MISSING ID")</x:f>
        <x:v>Ingredient candidate</x:v>
      </x:c>
      <x:c r="F552" s="4" t="str">
        <x:f>IFERROR(INDEX('Material routes'!$E$6:$E$1505,MATCH(V552,'Material routes'!$A$6:$A$1505,0)),"MISSING ID")</x:f>
        <x:v>Bottle retaining cage</x:v>
      </x:c>
      <x:c r="G552" s="4" t="str">
        <x:f>IFERROR(INDEX('Material routes'!$F$6:$F$1505,MATCH(V552,'Material routes'!$A$6:$A$1505,0)),"MISSING ID")</x:f>
        <x:v>T4</x:v>
      </x:c>
      <x:c r="H552" s="4" t="str">
        <x:f>IFERROR(INDEX('Material routes'!$H$6:$H$1505,MATCH(V552,'Material routes'!$A$6:$A$1505,0)),"MISSING ID")</x:f>
        <x:v>Container part</x:v>
      </x:c>
      <x:c r="I552" s="4" t="str">
        <x:f>IFERROR(INDEX('Material routes'!$G$6:$G$1505,MATCH(V552,'Material routes'!$A$6:$A$1505,0)),"MISSING ID")</x:f>
        <x:v>Crafting components</x:v>
      </x:c>
      <x:c r="J552" s="4" t="str">
        <x:f>IFERROR(INDEX('Material routes'!$B$6:$B$1505,MATCH(U552,'Material routes'!$A$6:$A$1505,0)),"MISSING ID")</x:f>
        <x:v>design.collection.bottle_retaining_cage</x:v>
      </x:c>
      <x:c r="K552" s="4" t="str">
        <x:f>IFERROR(INDEX('Crafting recipes'!$C$6:$C$1005,MATCH(J552,'Crafting recipes'!$A$6:$A$1005,0)),"MISSING ID")</x:f>
        <x:v>Material refinement</x:v>
      </x:c>
      <x:c r="L552" s="4" t="str">
        <x:f>IFERROR(INDEX('Material routes'!$K$6:$K$1505,MATCH(U552,'Material routes'!$A$6:$A$1505,0)),"MISSING ID")</x:f>
        <x:v>Proposal</x:v>
      </x:c>
      <x:c r="M552" s="4" t="str">
        <x:f>IFERROR(INDEX('Material routes'!$M$6:$M$1505,MATCH(U552,'Material routes'!$A$6:$A$1505,0)),"MISSING ID")</x:f>
        <x:v>Partial proposal</x:v>
      </x:c>
      <x:c r="N552" s="4"/>
      <x:c r="O552" s="4" t="str">
        <x:f>IFERROR(INDEX('Material routes'!$J$6:$J$1505,MATCH(U552,'Material routes'!$A$6:$A$1505,0)),"MISSING ID")</x:f>
        <x:v>Unspecified</x:v>
      </x:c>
      <x:c r="P552" s="4"/>
      <x:c r="Q552" s="4" t="str">
        <x:f>IFERROR(INDEX('Material routes'!$J$6:$J$1505,MATCH(V552,'Material routes'!$A$6:$A$1505,0)),"MISSING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routes'!$D$6:$D$1505,MATCH(U552,'Material routes'!$A$6:$A$1505,0)),"MISSING ID")</x:f>
        <x:v>proposal.lore.iron_conductor</x:v>
      </x:c>
      <x:c r="T552" s="4" t="str">
        <x:f>IFERROR(INDEX('Material routes'!$D$6:$D$1505,MATCH(V552,'Material routes'!$A$6:$A$1505,0)),"MISSING ID")</x:f>
        <x:v>proposal.collection.bottle_retaining_cage</x:v>
      </x:c>
      <x:c r="U552" s="4" t="str">
        <x:v>design.collection.bottle_retaining_cage.in.1</x:v>
      </x:c>
      <x:c r="V552" s="4" t="str">
        <x:v>design.collection.bottle_retaining_cage.out</x:v>
      </x:c>
    </x:row>
    <x:row r="553" ht="64" customHeight="1">
      <x:c r="A553" s="4" t="str">
        <x:f>IFERROR(INDEX('Material routes'!$E$6:$E$1505,MATCH(U553,'Material routes'!$A$6:$A$1505,0)),"MISSING ID")</x:f>
        <x:v>Annealed iron sheet stock</x:v>
      </x:c>
      <x:c r="B553" s="4" t="str">
        <x:f>IFERROR(INDEX('Material routes'!$F$6:$F$1505,MATCH(U553,'Material routes'!$A$6:$A$1505,0)),"MISSING ID")</x:f>
        <x:v>T3</x:v>
      </x:c>
      <x:c r="C553" s="4" t="str">
        <x:f>IFERROR(INDEX('Material routes'!$H$6:$H$1505,MATCH(U553,'Material routes'!$A$6:$A$1505,0)),"MISSING ID")</x:f>
        <x:v>Processed material</x:v>
      </x:c>
      <x:c r="D553" s="4" t="str">
        <x:f>IFERROR(INDEX('Material routes'!$G$6:$G$1505,MATCH(U553,'Material routes'!$A$6:$A$1505,0)),"MISSING ID")</x:f>
        <x:v>Manufactured stock</x:v>
      </x:c>
      <x:c r="E553" s="4" t="str">
        <x:f>IFERROR(INDEX('Material routes'!$C$6:$C$1505,MATCH(U553,'Material routes'!$A$6:$A$1505,0)),"MISSING ID")</x:f>
        <x:v>Ingredient candidate</x:v>
      </x:c>
      <x:c r="F553" s="4" t="str">
        <x:f>IFERROR(INDEX('Material routes'!$E$6:$E$1505,MATCH(V553,'Material routes'!$A$6:$A$1505,0)),"MISSING ID")</x:f>
        <x:v>Bottle retaining cage</x:v>
      </x:c>
      <x:c r="G553" s="4" t="str">
        <x:f>IFERROR(INDEX('Material routes'!$F$6:$F$1505,MATCH(V553,'Material routes'!$A$6:$A$1505,0)),"MISSING ID")</x:f>
        <x:v>T4</x:v>
      </x:c>
      <x:c r="H553" s="4" t="str">
        <x:f>IFERROR(INDEX('Material routes'!$H$6:$H$1505,MATCH(V553,'Material routes'!$A$6:$A$1505,0)),"MISSING ID")</x:f>
        <x:v>Container part</x:v>
      </x:c>
      <x:c r="I553" s="4" t="str">
        <x:f>IFERROR(INDEX('Material routes'!$G$6:$G$1505,MATCH(V553,'Material routes'!$A$6:$A$1505,0)),"MISSING ID")</x:f>
        <x:v>Crafting components</x:v>
      </x:c>
      <x:c r="J553" s="4" t="str">
        <x:f>IFERROR(INDEX('Material routes'!$B$6:$B$1505,MATCH(U553,'Material routes'!$A$6:$A$1505,0)),"MISSING ID")</x:f>
        <x:v>design.collection.bottle_retaining_cage</x:v>
      </x:c>
      <x:c r="K553" s="4" t="str">
        <x:f>IFERROR(INDEX('Crafting recipes'!$C$6:$C$1005,MATCH(J553,'Crafting recipes'!$A$6:$A$1005,0)),"MISSING ID")</x:f>
        <x:v>Material refinement</x:v>
      </x:c>
      <x:c r="L553" s="4" t="str">
        <x:f>IFERROR(INDEX('Material routes'!$K$6:$K$1505,MATCH(U553,'Material routes'!$A$6:$A$1505,0)),"MISSING ID")</x:f>
        <x:v>Proposal</x:v>
      </x:c>
      <x:c r="M553" s="4" t="str">
        <x:f>IFERROR(INDEX('Material routes'!$M$6:$M$1505,MATCH(U553,'Material routes'!$A$6:$A$1505,0)),"MISSING ID")</x:f>
        <x:v>Partial proposal</x:v>
      </x:c>
      <x:c r="N553" s="4"/>
      <x:c r="O553" s="4" t="str">
        <x:f>IFERROR(INDEX('Material routes'!$J$6:$J$1505,MATCH(U553,'Material routes'!$A$6:$A$1505,0)),"MISSING ID")</x:f>
        <x:v>Unspecified</x:v>
      </x:c>
      <x:c r="P553" s="4"/>
      <x:c r="Q553" s="4" t="str">
        <x:f>IFERROR(INDEX('Material routes'!$J$6:$J$1505,MATCH(V553,'Material routes'!$A$6:$A$1505,0)),"MISSING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routes'!$D$6:$D$1505,MATCH(U553,'Material routes'!$A$6:$A$1505,0)),"MISSING ID")</x:f>
        <x:v>proposal.collection.annealed_iron_sheet_stock</x:v>
      </x:c>
      <x:c r="T553" s="4" t="str">
        <x:f>IFERROR(INDEX('Material routes'!$D$6:$D$1505,MATCH(V553,'Material routes'!$A$6:$A$1505,0)),"MISSING ID")</x:f>
        <x:v>proposal.collection.bottle_retaining_cage</x:v>
      </x:c>
      <x:c r="U553" s="4" t="str">
        <x:v>design.collection.bottle_retaining_cage.in.2</x:v>
      </x:c>
      <x:c r="V553" s="4" t="str">
        <x:v>design.collection.bottle_retaining_cage.out</x:v>
      </x:c>
    </x:row>
    <x:row r="554" ht="64" customHeight="1">
      <x:c r="A554" s="4" t="str">
        <x:f>IFERROR(INDEX('Material routes'!$E$6:$E$1505,MATCH(U554,'Material routes'!$A$6:$A$1505,0)),"MISSING ID")</x:f>
        <x:v>Refractory ceramic stock</x:v>
      </x:c>
      <x:c r="B554" s="4" t="str">
        <x:f>IFERROR(INDEX('Material routes'!$F$6:$F$1505,MATCH(U554,'Material routes'!$A$6:$A$1505,0)),"MISSING ID")</x:f>
        <x:v>T2</x:v>
      </x:c>
      <x:c r="C554" s="4" t="str">
        <x:f>IFERROR(INDEX('Material routes'!$H$6:$H$1505,MATCH(U554,'Material routes'!$A$6:$A$1505,0)),"MISSING ID")</x:f>
        <x:v>Processed material</x:v>
      </x:c>
      <x:c r="D554" s="4" t="str">
        <x:f>IFERROR(INDEX('Material routes'!$G$6:$G$1505,MATCH(U554,'Material routes'!$A$6:$A$1505,0)),"MISSING ID")</x:f>
        <x:v>Manufactured stock</x:v>
      </x:c>
      <x:c r="E554" s="4" t="str">
        <x:f>IFERROR(INDEX('Material routes'!$C$6:$C$1505,MATCH(U554,'Material routes'!$A$6:$A$1505,0)),"MISSING ID")</x:f>
        <x:v>Ingredient candidate</x:v>
      </x:c>
      <x:c r="F554" s="4" t="str">
        <x:f>IFERROR(INDEX('Material routes'!$E$6:$E$1505,MATCH(V554,'Material routes'!$A$6:$A$1505,0)),"MISSING ID")</x:f>
        <x:v>Ceramic vent labyrinth insert</x:v>
      </x:c>
      <x:c r="G554" s="4" t="str">
        <x:f>IFERROR(INDEX('Material routes'!$F$6:$F$1505,MATCH(V554,'Material routes'!$A$6:$A$1505,0)),"MISSING ID")</x:f>
        <x:v>T3</x:v>
      </x:c>
      <x:c r="H554" s="4" t="str">
        <x:f>IFERROR(INDEX('Material routes'!$H$6:$H$1505,MATCH(V554,'Material routes'!$A$6:$A$1505,0)),"MISSING ID")</x:f>
        <x:v>Container part</x:v>
      </x:c>
      <x:c r="I554" s="4" t="str">
        <x:f>IFERROR(INDEX('Material routes'!$G$6:$G$1505,MATCH(V554,'Material routes'!$A$6:$A$1505,0)),"MISSING ID")</x:f>
        <x:v>Crafting components</x:v>
      </x:c>
      <x:c r="J554" s="4" t="str">
        <x:f>IFERROR(INDEX('Material routes'!$B$6:$B$1505,MATCH(U554,'Material routes'!$A$6:$A$1505,0)),"MISSING ID")</x:f>
        <x:v>design.collection.ceramic_vent_labyrinth_insert</x:v>
      </x:c>
      <x:c r="K554" s="4" t="str">
        <x:f>IFERROR(INDEX('Crafting recipes'!$C$6:$C$1005,MATCH(J554,'Crafting recipes'!$A$6:$A$1005,0)),"MISSING ID")</x:f>
        <x:v>Material refinement</x:v>
      </x:c>
      <x:c r="L554" s="4" t="str">
        <x:f>IFERROR(INDEX('Material routes'!$K$6:$K$1505,MATCH(U554,'Material routes'!$A$6:$A$1505,0)),"MISSING ID")</x:f>
        <x:v>Proposal</x:v>
      </x:c>
      <x:c r="M554" s="4" t="str">
        <x:f>IFERROR(INDEX('Material routes'!$M$6:$M$1505,MATCH(U554,'Material routes'!$A$6:$A$1505,0)),"MISSING ID")</x:f>
        <x:v>Partial proposal</x:v>
      </x:c>
      <x:c r="N554" s="4"/>
      <x:c r="O554" s="4" t="str">
        <x:f>IFERROR(INDEX('Material routes'!$J$6:$J$1505,MATCH(U554,'Material routes'!$A$6:$A$1505,0)),"MISSING ID")</x:f>
        <x:v>Unspecified</x:v>
      </x:c>
      <x:c r="P554" s="4"/>
      <x:c r="Q554" s="4" t="str">
        <x:f>IFERROR(INDEX('Material routes'!$J$6:$J$1505,MATCH(V554,'Material routes'!$A$6:$A$1505,0)),"MISSING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routes'!$D$6:$D$1505,MATCH(U554,'Material routes'!$A$6:$A$1505,0)),"MISSING ID")</x:f>
        <x:v>proposal.branch.refractory_ceramic</x:v>
      </x:c>
      <x:c r="T554" s="4" t="str">
        <x:f>IFERROR(INDEX('Material routes'!$D$6:$D$1505,MATCH(V554,'Material routes'!$A$6:$A$1505,0)),"MISSING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routes'!$E$6:$E$1505,MATCH(U555,'Material routes'!$A$6:$A$1505,0)),"MISSING ID")</x:f>
        <x:v>Spring-grade steel stock</x:v>
      </x:c>
      <x:c r="B555" s="4" t="str">
        <x:f>IFERROR(INDEX('Material routes'!$F$6:$F$1505,MATCH(U555,'Material routes'!$A$6:$A$1505,0)),"MISSING ID")</x:f>
        <x:v>T3</x:v>
      </x:c>
      <x:c r="C555" s="4" t="str">
        <x:f>IFERROR(INDEX('Material routes'!$H$6:$H$1505,MATCH(U555,'Material routes'!$A$6:$A$1505,0)),"MISSING ID")</x:f>
        <x:v>Processed material</x:v>
      </x:c>
      <x:c r="D555" s="4" t="str">
        <x:f>IFERROR(INDEX('Material routes'!$G$6:$G$1505,MATCH(U555,'Material routes'!$A$6:$A$1505,0)),"MISSING ID")</x:f>
        <x:v>Manufactured stock</x:v>
      </x:c>
      <x:c r="E555" s="4" t="str">
        <x:f>IFERROR(INDEX('Material routes'!$C$6:$C$1505,MATCH(U555,'Material routes'!$A$6:$A$1505,0)),"MISSING ID")</x:f>
        <x:v>Ingredient candidate</x:v>
      </x:c>
      <x:c r="F555" s="4" t="str">
        <x:f>IFERROR(INDEX('Material routes'!$E$6:$E$1505,MATCH(V555,'Material routes'!$A$6:$A$1505,0)),"MISSING ID")</x:f>
        <x:v>Vial neck locking clip</x:v>
      </x:c>
      <x:c r="G555" s="4" t="str">
        <x:f>IFERROR(INDEX('Material routes'!$F$6:$F$1505,MATCH(V555,'Material routes'!$A$6:$A$1505,0)),"MISSING ID")</x:f>
        <x:v>T4</x:v>
      </x:c>
      <x:c r="H555" s="4" t="str">
        <x:f>IFERROR(INDEX('Material routes'!$H$6:$H$1505,MATCH(V555,'Material routes'!$A$6:$A$1505,0)),"MISSING ID")</x:f>
        <x:v>Container part</x:v>
      </x:c>
      <x:c r="I555" s="4" t="str">
        <x:f>IFERROR(INDEX('Material routes'!$G$6:$G$1505,MATCH(V555,'Material routes'!$A$6:$A$1505,0)),"MISSING ID")</x:f>
        <x:v>Crafting components</x:v>
      </x:c>
      <x:c r="J555" s="4" t="str">
        <x:f>IFERROR(INDEX('Material routes'!$B$6:$B$1505,MATCH(U555,'Material routes'!$A$6:$A$1505,0)),"MISSING ID")</x:f>
        <x:v>design.collection.vial_neck_locking_clip</x:v>
      </x:c>
      <x:c r="K555" s="4" t="str">
        <x:f>IFERROR(INDEX('Crafting recipes'!$C$6:$C$1005,MATCH(J555,'Crafting recipes'!$A$6:$A$1005,0)),"MISSING ID")</x:f>
        <x:v>Material refinement</x:v>
      </x:c>
      <x:c r="L555" s="4" t="str">
        <x:f>IFERROR(INDEX('Material routes'!$K$6:$K$1505,MATCH(U555,'Material routes'!$A$6:$A$1505,0)),"MISSING ID")</x:f>
        <x:v>Proposal</x:v>
      </x:c>
      <x:c r="M555" s="4" t="str">
        <x:f>IFERROR(INDEX('Material routes'!$M$6:$M$1505,MATCH(U555,'Material routes'!$A$6:$A$1505,0)),"MISSING ID")</x:f>
        <x:v>Partial proposal</x:v>
      </x:c>
      <x:c r="N555" s="4"/>
      <x:c r="O555" s="4" t="str">
        <x:f>IFERROR(INDEX('Material routes'!$J$6:$J$1505,MATCH(U555,'Material routes'!$A$6:$A$1505,0)),"MISSING ID")</x:f>
        <x:v>Unspecified</x:v>
      </x:c>
      <x:c r="P555" s="4"/>
      <x:c r="Q555" s="4" t="str">
        <x:f>IFERROR(INDEX('Material routes'!$J$6:$J$1505,MATCH(V555,'Material routes'!$A$6:$A$1505,0)),"MISSING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routes'!$D$6:$D$1505,MATCH(U555,'Material routes'!$A$6:$A$1505,0)),"MISSING ID")</x:f>
        <x:v>proposal.branch.spring_steel</x:v>
      </x:c>
      <x:c r="T555" s="4" t="str">
        <x:f>IFERROR(INDEX('Material routes'!$D$6:$D$1505,MATCH(V555,'Material routes'!$A$6:$A$1505,0)),"MISSING ID")</x:f>
        <x:v>proposal.collection.vial_neck_locking_clip</x:v>
      </x:c>
      <x:c r="U555" s="4" t="str">
        <x:v>design.collection.vial_neck_locking_clip.in.1</x:v>
      </x:c>
      <x:c r="V555" s="4" t="str">
        <x:v>design.collection.vial_neck_locking_clip.out</x:v>
      </x:c>
    </x:row>
    <x:row r="556" ht="64" customHeight="1">
      <x:c r="A556" s="4" t="str">
        <x:f>IFERROR(INDEX('Material routes'!$E$6:$E$1505,MATCH(U556,'Material routes'!$A$6:$A$1505,0)),"MISSING ID")</x:f>
        <x:v>Pressed husk-fiber textile material</x:v>
      </x:c>
      <x:c r="B556" s="4" t="str">
        <x:f>IFERROR(INDEX('Material routes'!$F$6:$F$1505,MATCH(U556,'Material routes'!$A$6:$A$1505,0)),"MISSING ID")</x:f>
        <x:v>T1</x:v>
      </x:c>
      <x:c r="C556" s="4" t="str">
        <x:f>IFERROR(INDEX('Material routes'!$H$6:$H$1505,MATCH(U556,'Material routes'!$A$6:$A$1505,0)),"MISSING ID")</x:f>
        <x:v>Processed material</x:v>
      </x:c>
      <x:c r="D556" s="4" t="str">
        <x:f>IFERROR(INDEX('Material routes'!$G$6:$G$1505,MATCH(U556,'Material routes'!$A$6:$A$1505,0)),"MISSING ID")</x:f>
        <x:v>Crafting components</x:v>
      </x:c>
      <x:c r="E556" s="4" t="str">
        <x:f>IFERROR(INDEX('Material routes'!$C$6:$C$1505,MATCH(U556,'Material routes'!$A$6:$A$1505,0)),"MISSING ID")</x:f>
        <x:v>Ingredient candidate</x:v>
      </x:c>
      <x:c r="F556" s="4" t="str">
        <x:f>IFERROR(INDEX('Material routes'!$E$6:$E$1505,MATCH(V556,'Material routes'!$A$6:$A$1505,0)),"MISSING ID")</x:f>
        <x:v>Husk-fiber face wrap</x:v>
      </x:c>
      <x:c r="G556" s="4" t="str">
        <x:f>IFERROR(INDEX('Material routes'!$F$6:$F$1505,MATCH(V556,'Material routes'!$A$6:$A$1505,0)),"MISSING ID")</x:f>
        <x:v>Not applicable</x:v>
      </x:c>
      <x:c r="H556" s="4" t="str">
        <x:f>IFERROR(INDEX('Material routes'!$H$6:$H$1505,MATCH(V556,'Material routes'!$A$6:$A$1505,0)),"MISSING ID")</x:f>
        <x:v>Wearable</x:v>
      </x:c>
      <x:c r="I556" s="4" t="str">
        <x:f>IFERROR(INDEX('Material routes'!$G$6:$G$1505,MATCH(V556,'Material routes'!$A$6:$A$1505,0)),"MISSING ID")</x:f>
        <x:v>Equipment</x:v>
      </x:c>
      <x:c r="J556" s="4" t="str">
        <x:f>IFERROR(INDEX('Material routes'!$B$6:$B$1505,MATCH(U556,'Material routes'!$A$6:$A$1505,0)),"MISSING ID")</x:f>
        <x:v>design.collection.husk_fiber_face_wrap</x:v>
      </x:c>
      <x:c r="K556" s="4" t="str">
        <x:f>IFERROR(INDEX('Crafting recipes'!$C$6:$C$1005,MATCH(J556,'Crafting recipes'!$A$6:$A$1005,0)),"MISSING ID")</x:f>
        <x:v>Finished-item crafting</x:v>
      </x:c>
      <x:c r="L556" s="4" t="str">
        <x:f>IFERROR(INDEX('Material routes'!$K$6:$K$1505,MATCH(U556,'Material routes'!$A$6:$A$1505,0)),"MISSING ID")</x:f>
        <x:v>Proposal</x:v>
      </x:c>
      <x:c r="M556" s="4" t="str">
        <x:f>IFERROR(INDEX('Material routes'!$M$6:$M$1505,MATCH(U556,'Material routes'!$A$6:$A$1505,0)),"MISSING ID")</x:f>
        <x:v>Partial proposal</x:v>
      </x:c>
      <x:c r="N556" s="4"/>
      <x:c r="O556" s="4" t="str">
        <x:f>IFERROR(INDEX('Material routes'!$J$6:$J$1505,MATCH(U556,'Material routes'!$A$6:$A$1505,0)),"MISSING ID")</x:f>
        <x:v>Unspecified</x:v>
      </x:c>
      <x:c r="P556" s="4"/>
      <x:c r="Q556" s="4" t="str">
        <x:f>IFERROR(INDEX('Material routes'!$J$6:$J$1505,MATCH(V556,'Material routes'!$A$6:$A$1505,0)),"MISSING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routes'!$D$6:$D$1505,MATCH(U556,'Material routes'!$A$6:$A$1505,0)),"MISSING ID")</x:f>
        <x:v>proposal.bio.pressed_husk</x:v>
      </x:c>
      <x:c r="T556" s="4" t="str">
        <x:f>IFERROR(INDEX('Material routes'!$D$6:$D$1505,MATCH(V556,'Material routes'!$A$6:$A$1505,0)),"MISSING ID")</x:f>
        <x:v>proposal.collection.husk_fiber_face_wrap</x:v>
      </x:c>
      <x:c r="U556" s="4" t="str">
        <x:v>design.collection.husk_fiber_face_wrap.in.1</x:v>
      </x:c>
      <x:c r="V556" s="4" t="str">
        <x:v>design.collection.husk_fiber_face_wrap.out</x:v>
      </x:c>
    </x:row>
    <x:row r="557" ht="64" customHeight="1">
      <x:c r="A557" s="4" t="str">
        <x:f>IFERROR(INDEX('Material routes'!$E$6:$E$1505,MATCH(U557,'Material routes'!$A$6:$A$1505,0)),"MISSING ID")</x:f>
        <x:v>Ceramic toggle fastener</x:v>
      </x:c>
      <x:c r="B557" s="4" t="str">
        <x:f>IFERROR(INDEX('Material routes'!$F$6:$F$1505,MATCH(U557,'Material routes'!$A$6:$A$1505,0)),"MISSING ID")</x:f>
        <x:v>T3</x:v>
      </x:c>
      <x:c r="C557" s="4" t="str">
        <x:f>IFERROR(INDEX('Material routes'!$H$6:$H$1505,MATCH(U557,'Material routes'!$A$6:$A$1505,0)),"MISSING ID")</x:f>
        <x:v>Crafting component</x:v>
      </x:c>
      <x:c r="D557" s="4" t="str">
        <x:f>IFERROR(INDEX('Material routes'!$G$6:$G$1505,MATCH(U557,'Material routes'!$A$6:$A$1505,0)),"MISSING ID")</x:f>
        <x:v>Crafting components</x:v>
      </x:c>
      <x:c r="E557" s="4" t="str">
        <x:f>IFERROR(INDEX('Material routes'!$C$6:$C$1505,MATCH(U557,'Material routes'!$A$6:$A$1505,0)),"MISSING ID")</x:f>
        <x:v>Ingredient candidate</x:v>
      </x:c>
      <x:c r="F557" s="4" t="str">
        <x:f>IFERROR(INDEX('Material routes'!$E$6:$E$1505,MATCH(V557,'Material routes'!$A$6:$A$1505,0)),"MISSING ID")</x:f>
        <x:v>Husk-fiber face wrap</x:v>
      </x:c>
      <x:c r="G557" s="4" t="str">
        <x:f>IFERROR(INDEX('Material routes'!$F$6:$F$1505,MATCH(V557,'Material routes'!$A$6:$A$1505,0)),"MISSING ID")</x:f>
        <x:v>Not applicable</x:v>
      </x:c>
      <x:c r="H557" s="4" t="str">
        <x:f>IFERROR(INDEX('Material routes'!$H$6:$H$1505,MATCH(V557,'Material routes'!$A$6:$A$1505,0)),"MISSING ID")</x:f>
        <x:v>Wearable</x:v>
      </x:c>
      <x:c r="I557" s="4" t="str">
        <x:f>IFERROR(INDEX('Material routes'!$G$6:$G$1505,MATCH(V557,'Material routes'!$A$6:$A$1505,0)),"MISSING ID")</x:f>
        <x:v>Equipment</x:v>
      </x:c>
      <x:c r="J557" s="4" t="str">
        <x:f>IFERROR(INDEX('Material routes'!$B$6:$B$1505,MATCH(U557,'Material routes'!$A$6:$A$1505,0)),"MISSING ID")</x:f>
        <x:v>design.collection.husk_fiber_face_wrap</x:v>
      </x:c>
      <x:c r="K557" s="4" t="str">
        <x:f>IFERROR(INDEX('Crafting recipes'!$C$6:$C$1005,MATCH(J557,'Crafting recipes'!$A$6:$A$1005,0)),"MISSING ID")</x:f>
        <x:v>Finished-item crafting</x:v>
      </x:c>
      <x:c r="L557" s="4" t="str">
        <x:f>IFERROR(INDEX('Material routes'!$K$6:$K$1505,MATCH(U557,'Material routes'!$A$6:$A$1505,0)),"MISSING ID")</x:f>
        <x:v>Proposal</x:v>
      </x:c>
      <x:c r="M557" s="4" t="str">
        <x:f>IFERROR(INDEX('Material routes'!$M$6:$M$1505,MATCH(U557,'Material routes'!$A$6:$A$1505,0)),"MISSING ID")</x:f>
        <x:v>Partial proposal</x:v>
      </x:c>
      <x:c r="N557" s="4"/>
      <x:c r="O557" s="4" t="str">
        <x:f>IFERROR(INDEX('Material routes'!$J$6:$J$1505,MATCH(U557,'Material routes'!$A$6:$A$1505,0)),"MISSING ID")</x:f>
        <x:v>Unspecified</x:v>
      </x:c>
      <x:c r="P557" s="4"/>
      <x:c r="Q557" s="4" t="str">
        <x:f>IFERROR(INDEX('Material routes'!$J$6:$J$1505,MATCH(V557,'Material routes'!$A$6:$A$1505,0)),"MISSING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routes'!$D$6:$D$1505,MATCH(U557,'Material routes'!$A$6:$A$1505,0)),"MISSING ID")</x:f>
        <x:v>proposal.ceramic.fastener</x:v>
      </x:c>
      <x:c r="T557" s="4" t="str">
        <x:f>IFERROR(INDEX('Material routes'!$D$6:$D$1505,MATCH(V557,'Material routes'!$A$6:$A$1505,0)),"MISSING ID")</x:f>
        <x:v>proposal.collection.husk_fiber_face_wrap</x:v>
      </x:c>
      <x:c r="U557" s="4" t="str">
        <x:v>design.collection.husk_fiber_face_wrap.in.2</x:v>
      </x:c>
      <x:c r="V557" s="4" t="str">
        <x:v>design.collection.husk_fiber_face_wrap.out</x:v>
      </x:c>
    </x:row>
    <x:row r="558" ht="64" customHeight="1">
      <x:c r="A558" s="4" t="str">
        <x:f>IFERROR(INDEX('Material routes'!$E$6:$E$1505,MATCH(U558,'Material routes'!$A$6:$A$1505,0)),"MISSING ID")</x:f>
        <x:v>Steel stock</x:v>
      </x:c>
      <x:c r="B558" s="4" t="str">
        <x:f>IFERROR(INDEX('Material routes'!$F$6:$F$1505,MATCH(U558,'Material routes'!$A$6:$A$1505,0)),"MISSING ID")</x:f>
        <x:v>T2</x:v>
      </x:c>
      <x:c r="C558" s="4" t="str">
        <x:f>IFERROR(INDEX('Material routes'!$H$6:$H$1505,MATCH(U558,'Material routes'!$A$6:$A$1505,0)),"MISSING ID")</x:f>
        <x:v>Processed material</x:v>
      </x:c>
      <x:c r="D558" s="4" t="str">
        <x:f>IFERROR(INDEX('Material routes'!$G$6:$G$1505,MATCH(U558,'Material routes'!$A$6:$A$1505,0)),"MISSING ID")</x:f>
        <x:v>Manufactured stock</x:v>
      </x:c>
      <x:c r="E558" s="4" t="str">
        <x:f>IFERROR(INDEX('Material routes'!$C$6:$C$1505,MATCH(U558,'Material routes'!$A$6:$A$1505,0)),"MISSING ID")</x:f>
        <x:v>Ingredient candidate</x:v>
      </x:c>
      <x:c r="F558" s="4" t="str">
        <x:f>IFERROR(INDEX('Material routes'!$E$6:$E$1505,MATCH(V558,'Material routes'!$A$6:$A$1505,0)),"MISSING ID")</x:f>
        <x:v>Chainmail shoulder mantle</x:v>
      </x:c>
      <x:c r="G558" s="4" t="str">
        <x:f>IFERROR(INDEX('Material routes'!$F$6:$F$1505,MATCH(V558,'Material routes'!$A$6:$A$1505,0)),"MISSING ID")</x:f>
        <x:v>Not applicable</x:v>
      </x:c>
      <x:c r="H558" s="4" t="str">
        <x:f>IFERROR(INDEX('Material routes'!$H$6:$H$1505,MATCH(V558,'Material routes'!$A$6:$A$1505,0)),"MISSING ID")</x:f>
        <x:v>Wearable</x:v>
      </x:c>
      <x:c r="I558" s="4" t="str">
        <x:f>IFERROR(INDEX('Material routes'!$G$6:$G$1505,MATCH(V558,'Material routes'!$A$6:$A$1505,0)),"MISSING ID")</x:f>
        <x:v>Equipment</x:v>
      </x:c>
      <x:c r="J558" s="4" t="str">
        <x:f>IFERROR(INDEX('Material routes'!$B$6:$B$1505,MATCH(U558,'Material routes'!$A$6:$A$1505,0)),"MISSING ID")</x:f>
        <x:v>design.collection.chainmail_shoulder_mantle</x:v>
      </x:c>
      <x:c r="K558" s="4" t="str">
        <x:f>IFERROR(INDEX('Crafting recipes'!$C$6:$C$1005,MATCH(J558,'Crafting recipes'!$A$6:$A$1005,0)),"MISSING ID")</x:f>
        <x:v>Finished-item crafting</x:v>
      </x:c>
      <x:c r="L558" s="4" t="str">
        <x:f>IFERROR(INDEX('Material routes'!$K$6:$K$1505,MATCH(U558,'Material routes'!$A$6:$A$1505,0)),"MISSING ID")</x:f>
        <x:v>Proposal</x:v>
      </x:c>
      <x:c r="M558" s="4" t="str">
        <x:f>IFERROR(INDEX('Material routes'!$M$6:$M$1505,MATCH(U558,'Material routes'!$A$6:$A$1505,0)),"MISSING ID")</x:f>
        <x:v>Partial proposal</x:v>
      </x:c>
      <x:c r="N558" s="4"/>
      <x:c r="O558" s="4" t="str">
        <x:f>IFERROR(INDEX('Material routes'!$J$6:$J$1505,MATCH(U558,'Material routes'!$A$6:$A$1505,0)),"MISSING ID")</x:f>
        <x:v>Unspecified</x:v>
      </x:c>
      <x:c r="P558" s="4"/>
      <x:c r="Q558" s="4" t="str">
        <x:f>IFERROR(INDEX('Material routes'!$J$6:$J$1505,MATCH(V558,'Material routes'!$A$6:$A$1505,0)),"MISSING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routes'!$D$6:$D$1505,MATCH(U558,'Material routes'!$A$6:$A$1505,0)),"MISSING ID")</x:f>
        <x:v>author.metallurgy.steel_stock</x:v>
      </x:c>
      <x:c r="T558" s="4" t="str">
        <x:f>IFERROR(INDEX('Material routes'!$D$6:$D$1505,MATCH(V558,'Material routes'!$A$6:$A$1505,0)),"MISSING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routes'!$E$6:$E$1505,MATCH(U559,'Material routes'!$A$6:$A$1505,0)),"MISSING ID")</x:f>
        <x:v>Processed hide material</x:v>
      </x:c>
      <x:c r="B559" s="4" t="str">
        <x:f>IFERROR(INDEX('Material routes'!$F$6:$F$1505,MATCH(U559,'Material routes'!$A$6:$A$1505,0)),"MISSING ID")</x:f>
        <x:v>T1</x:v>
      </x:c>
      <x:c r="C559" s="4" t="str">
        <x:f>IFERROR(INDEX('Material routes'!$H$6:$H$1505,MATCH(U559,'Material routes'!$A$6:$A$1505,0)),"MISSING ID")</x:f>
        <x:v>Processed material</x:v>
      </x:c>
      <x:c r="D559" s="4" t="str">
        <x:f>IFERROR(INDEX('Material routes'!$G$6:$G$1505,MATCH(U559,'Material routes'!$A$6:$A$1505,0)),"MISSING ID")</x:f>
        <x:v>Crafting components</x:v>
      </x:c>
      <x:c r="E559" s="4" t="str">
        <x:f>IFERROR(INDEX('Material routes'!$C$6:$C$1505,MATCH(U559,'Material routes'!$A$6:$A$1505,0)),"MISSING ID")</x:f>
        <x:v>Ingredient candidate</x:v>
      </x:c>
      <x:c r="F559" s="4" t="str">
        <x:f>IFERROR(INDEX('Material routes'!$E$6:$E$1505,MATCH(V559,'Material routes'!$A$6:$A$1505,0)),"MISSING ID")</x:f>
        <x:v>Chainmail shoulder mantle</x:v>
      </x:c>
      <x:c r="G559" s="4" t="str">
        <x:f>IFERROR(INDEX('Material routes'!$F$6:$F$1505,MATCH(V559,'Material routes'!$A$6:$A$1505,0)),"MISSING ID")</x:f>
        <x:v>Not applicable</x:v>
      </x:c>
      <x:c r="H559" s="4" t="str">
        <x:f>IFERROR(INDEX('Material routes'!$H$6:$H$1505,MATCH(V559,'Material routes'!$A$6:$A$1505,0)),"MISSING ID")</x:f>
        <x:v>Wearable</x:v>
      </x:c>
      <x:c r="I559" s="4" t="str">
        <x:f>IFERROR(INDEX('Material routes'!$G$6:$G$1505,MATCH(V559,'Material routes'!$A$6:$A$1505,0)),"MISSING ID")</x:f>
        <x:v>Equipment</x:v>
      </x:c>
      <x:c r="J559" s="4" t="str">
        <x:f>IFERROR(INDEX('Material routes'!$B$6:$B$1505,MATCH(U559,'Material routes'!$A$6:$A$1505,0)),"MISSING ID")</x:f>
        <x:v>design.collection.chainmail_shoulder_mantle</x:v>
      </x:c>
      <x:c r="K559" s="4" t="str">
        <x:f>IFERROR(INDEX('Crafting recipes'!$C$6:$C$1005,MATCH(J559,'Crafting recipes'!$A$6:$A$1005,0)),"MISSING ID")</x:f>
        <x:v>Finished-item crafting</x:v>
      </x:c>
      <x:c r="L559" s="4" t="str">
        <x:f>IFERROR(INDEX('Material routes'!$K$6:$K$1505,MATCH(U559,'Material routes'!$A$6:$A$1505,0)),"MISSING ID")</x:f>
        <x:v>Proposal</x:v>
      </x:c>
      <x:c r="M559" s="4" t="str">
        <x:f>IFERROR(INDEX('Material routes'!$M$6:$M$1505,MATCH(U559,'Material routes'!$A$6:$A$1505,0)),"MISSING ID")</x:f>
        <x:v>Partial proposal</x:v>
      </x:c>
      <x:c r="N559" s="4"/>
      <x:c r="O559" s="4" t="str">
        <x:f>IFERROR(INDEX('Material routes'!$J$6:$J$1505,MATCH(U559,'Material routes'!$A$6:$A$1505,0)),"MISSING ID")</x:f>
        <x:v>Unspecified</x:v>
      </x:c>
      <x:c r="P559" s="4"/>
      <x:c r="Q559" s="4" t="str">
        <x:f>IFERROR(INDEX('Material routes'!$J$6:$J$1505,MATCH(V559,'Material routes'!$A$6:$A$1505,0)),"MISSING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routes'!$D$6:$D$1505,MATCH(U559,'Material routes'!$A$6:$A$1505,0)),"MISSING ID")</x:f>
        <x:v>proposal.bio.hide_material</x:v>
      </x:c>
      <x:c r="T559" s="4" t="str">
        <x:f>IFERROR(INDEX('Material routes'!$D$6:$D$1505,MATCH(V559,'Material routes'!$A$6:$A$1505,0)),"MISSING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routes'!$E$6:$E$1505,MATCH(U560,'Material routes'!$A$6:$A$1505,0)),"MISSING ID")</x:f>
        <x:v>Shaped fauna hard-part blanks</x:v>
      </x:c>
      <x:c r="B560" s="4" t="str">
        <x:f>IFERROR(INDEX('Material routes'!$F$6:$F$1505,MATCH(U560,'Material routes'!$A$6:$A$1505,0)),"MISSING ID")</x:f>
        <x:v>T1</x:v>
      </x:c>
      <x:c r="C560" s="4" t="str">
        <x:f>IFERROR(INDEX('Material routes'!$H$6:$H$1505,MATCH(U560,'Material routes'!$A$6:$A$1505,0)),"MISSING ID")</x:f>
        <x:v>Processed material</x:v>
      </x:c>
      <x:c r="D560" s="4" t="str">
        <x:f>IFERROR(INDEX('Material routes'!$G$6:$G$1505,MATCH(U560,'Material routes'!$A$6:$A$1505,0)),"MISSING ID")</x:f>
        <x:v>Manufactured stock</x:v>
      </x:c>
      <x:c r="E560" s="4" t="str">
        <x:f>IFERROR(INDEX('Material routes'!$C$6:$C$1505,MATCH(U560,'Material routes'!$A$6:$A$1505,0)),"MISSING ID")</x:f>
        <x:v>Ingredient candidate</x:v>
      </x:c>
      <x:c r="F560" s="4" t="str">
        <x:f>IFERROR(INDEX('Material routes'!$E$6:$E$1505,MATCH(V560,'Material routes'!$A$6:$A$1505,0)),"MISSING ID")</x:f>
        <x:v>Shell-rib gaiters</x:v>
      </x:c>
      <x:c r="G560" s="4" t="str">
        <x:f>IFERROR(INDEX('Material routes'!$F$6:$F$1505,MATCH(V560,'Material routes'!$A$6:$A$1505,0)),"MISSING ID")</x:f>
        <x:v>Not applicable</x:v>
      </x:c>
      <x:c r="H560" s="4" t="str">
        <x:f>IFERROR(INDEX('Material routes'!$H$6:$H$1505,MATCH(V560,'Material routes'!$A$6:$A$1505,0)),"MISSING ID")</x:f>
        <x:v>Wearable</x:v>
      </x:c>
      <x:c r="I560" s="4" t="str">
        <x:f>IFERROR(INDEX('Material routes'!$G$6:$G$1505,MATCH(V560,'Material routes'!$A$6:$A$1505,0)),"MISSING ID")</x:f>
        <x:v>Equipment</x:v>
      </x:c>
      <x:c r="J560" s="4" t="str">
        <x:f>IFERROR(INDEX('Material routes'!$B$6:$B$1505,MATCH(U560,'Material routes'!$A$6:$A$1505,0)),"MISSING ID")</x:f>
        <x:v>design.collection.shell_rib_gaiters</x:v>
      </x:c>
      <x:c r="K560" s="4" t="str">
        <x:f>IFERROR(INDEX('Crafting recipes'!$C$6:$C$1005,MATCH(J560,'Crafting recipes'!$A$6:$A$1005,0)),"MISSING ID")</x:f>
        <x:v>Finished-item crafting</x:v>
      </x:c>
      <x:c r="L560" s="4" t="str">
        <x:f>IFERROR(INDEX('Material routes'!$K$6:$K$1505,MATCH(U560,'Material routes'!$A$6:$A$1505,0)),"MISSING ID")</x:f>
        <x:v>Proposal</x:v>
      </x:c>
      <x:c r="M560" s="4" t="str">
        <x:f>IFERROR(INDEX('Material routes'!$M$6:$M$1505,MATCH(U560,'Material routes'!$A$6:$A$1505,0)),"MISSING ID")</x:f>
        <x:v>Partial proposal</x:v>
      </x:c>
      <x:c r="N560" s="4"/>
      <x:c r="O560" s="4" t="str">
        <x:f>IFERROR(INDEX('Material routes'!$J$6:$J$1505,MATCH(U560,'Material routes'!$A$6:$A$1505,0)),"MISSING ID")</x:f>
        <x:v>Unspecified</x:v>
      </x:c>
      <x:c r="P560" s="4"/>
      <x:c r="Q560" s="4" t="str">
        <x:f>IFERROR(INDEX('Material routes'!$J$6:$J$1505,MATCH(V560,'Material routes'!$A$6:$A$1505,0)),"MISSING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routes'!$D$6:$D$1505,MATCH(U560,'Material routes'!$A$6:$A$1505,0)),"MISSING ID")</x:f>
        <x:v>proposal.t1.hardpart_blank</x:v>
      </x:c>
      <x:c r="T560" s="4" t="str">
        <x:f>IFERROR(INDEX('Material routes'!$D$6:$D$1505,MATCH(V560,'Material routes'!$A$6:$A$1505,0)),"MISSING ID")</x:f>
        <x:v>proposal.collection.shell_rib_gaiters</x:v>
      </x:c>
      <x:c r="U560" s="4" t="str">
        <x:v>design.collection.shell_rib_gaiters.in.1</x:v>
      </x:c>
      <x:c r="V560" s="4" t="str">
        <x:v>design.collection.shell_rib_gaiters.out</x:v>
      </x:c>
    </x:row>
    <x:row r="561" ht="64" customHeight="1">
      <x:c r="A561" s="4" t="str">
        <x:f>IFERROR(INDEX('Material routes'!$E$6:$E$1505,MATCH(U561,'Material routes'!$A$6:$A$1505,0)),"MISSING ID")</x:f>
        <x:v>Tendon cord</x:v>
      </x:c>
      <x:c r="B561" s="4" t="str">
        <x:f>IFERROR(INDEX('Material routes'!$F$6:$F$1505,MATCH(U561,'Material routes'!$A$6:$A$1505,0)),"MISSING ID")</x:f>
        <x:v>T1</x:v>
      </x:c>
      <x:c r="C561" s="4" t="str">
        <x:f>IFERROR(INDEX('Material routes'!$H$6:$H$1505,MATCH(U561,'Material routes'!$A$6:$A$1505,0)),"MISSING ID")</x:f>
        <x:v>Crafting component</x:v>
      </x:c>
      <x:c r="D561" s="4" t="str">
        <x:f>IFERROR(INDEX('Material routes'!$G$6:$G$1505,MATCH(U561,'Material routes'!$A$6:$A$1505,0)),"MISSING ID")</x:f>
        <x:v>Crafting components</x:v>
      </x:c>
      <x:c r="E561" s="4" t="str">
        <x:f>IFERROR(INDEX('Material routes'!$C$6:$C$1505,MATCH(U561,'Material routes'!$A$6:$A$1505,0)),"MISSING ID")</x:f>
        <x:v>Ingredient candidate</x:v>
      </x:c>
      <x:c r="F561" s="4" t="str">
        <x:f>IFERROR(INDEX('Material routes'!$E$6:$E$1505,MATCH(V561,'Material routes'!$A$6:$A$1505,0)),"MISSING ID")</x:f>
        <x:v>Shell-rib gaiters</x:v>
      </x:c>
      <x:c r="G561" s="4" t="str">
        <x:f>IFERROR(INDEX('Material routes'!$F$6:$F$1505,MATCH(V561,'Material routes'!$A$6:$A$1505,0)),"MISSING ID")</x:f>
        <x:v>Not applicable</x:v>
      </x:c>
      <x:c r="H561" s="4" t="str">
        <x:f>IFERROR(INDEX('Material routes'!$H$6:$H$1505,MATCH(V561,'Material routes'!$A$6:$A$1505,0)),"MISSING ID")</x:f>
        <x:v>Wearable</x:v>
      </x:c>
      <x:c r="I561" s="4" t="str">
        <x:f>IFERROR(INDEX('Material routes'!$G$6:$G$1505,MATCH(V561,'Material routes'!$A$6:$A$1505,0)),"MISSING ID")</x:f>
        <x:v>Equipment</x:v>
      </x:c>
      <x:c r="J561" s="4" t="str">
        <x:f>IFERROR(INDEX('Material routes'!$B$6:$B$1505,MATCH(U561,'Material routes'!$A$6:$A$1505,0)),"MISSING ID")</x:f>
        <x:v>design.collection.shell_rib_gaiters</x:v>
      </x:c>
      <x:c r="K561" s="4" t="str">
        <x:f>IFERROR(INDEX('Crafting recipes'!$C$6:$C$1005,MATCH(J561,'Crafting recipes'!$A$6:$A$1005,0)),"MISSING ID")</x:f>
        <x:v>Finished-item crafting</x:v>
      </x:c>
      <x:c r="L561" s="4" t="str">
        <x:f>IFERROR(INDEX('Material routes'!$K$6:$K$1505,MATCH(U561,'Material routes'!$A$6:$A$1505,0)),"MISSING ID")</x:f>
        <x:v>Proposal</x:v>
      </x:c>
      <x:c r="M561" s="4" t="str">
        <x:f>IFERROR(INDEX('Material routes'!$M$6:$M$1505,MATCH(U561,'Material routes'!$A$6:$A$1505,0)),"MISSING ID")</x:f>
        <x:v>Partial proposal</x:v>
      </x:c>
      <x:c r="N561" s="4"/>
      <x:c r="O561" s="4" t="str">
        <x:f>IFERROR(INDEX('Material routes'!$J$6:$J$1505,MATCH(U561,'Material routes'!$A$6:$A$1505,0)),"MISSING ID")</x:f>
        <x:v>Unspecified</x:v>
      </x:c>
      <x:c r="P561" s="4"/>
      <x:c r="Q561" s="4" t="str">
        <x:f>IFERROR(INDEX('Material routes'!$J$6:$J$1505,MATCH(V561,'Material routes'!$A$6:$A$1505,0)),"MISSING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routes'!$D$6:$D$1505,MATCH(U561,'Material routes'!$A$6:$A$1505,0)),"MISSING ID")</x:f>
        <x:v>proposal.bio.cord</x:v>
      </x:c>
      <x:c r="T561" s="4" t="str">
        <x:f>IFERROR(INDEX('Material routes'!$D$6:$D$1505,MATCH(V561,'Material routes'!$A$6:$A$1505,0)),"MISSING ID")</x:f>
        <x:v>proposal.collection.shell_rib_gaiters</x:v>
      </x:c>
      <x:c r="U561" s="4" t="str">
        <x:v>design.collection.shell_rib_gaiters.in.2</x:v>
      </x:c>
      <x:c r="V561" s="4" t="str">
        <x:v>design.collection.shell_rib_gaiters.out</x:v>
      </x:c>
    </x:row>
    <x:row r="562" ht="64" customHeight="1">
      <x:c r="A562" s="4" t="str">
        <x:f>IFERROR(INDEX('Material routes'!$E$6:$E$1505,MATCH(U562,'Material routes'!$A$6:$A$1505,0)),"MISSING ID")</x:f>
        <x:v>Processed hide material</x:v>
      </x:c>
      <x:c r="B562" s="4" t="str">
        <x:f>IFERROR(INDEX('Material routes'!$F$6:$F$1505,MATCH(U562,'Material routes'!$A$6:$A$1505,0)),"MISSING ID")</x:f>
        <x:v>T1</x:v>
      </x:c>
      <x:c r="C562" s="4" t="str">
        <x:f>IFERROR(INDEX('Material routes'!$H$6:$H$1505,MATCH(U562,'Material routes'!$A$6:$A$1505,0)),"MISSING ID")</x:f>
        <x:v>Processed material</x:v>
      </x:c>
      <x:c r="D562" s="4" t="str">
        <x:f>IFERROR(INDEX('Material routes'!$G$6:$G$1505,MATCH(U562,'Material routes'!$A$6:$A$1505,0)),"MISSING ID")</x:f>
        <x:v>Crafting components</x:v>
      </x:c>
      <x:c r="E562" s="4" t="str">
        <x:f>IFERROR(INDEX('Material routes'!$C$6:$C$1505,MATCH(U562,'Material routes'!$A$6:$A$1505,0)),"MISSING ID")</x:f>
        <x:v>Ingredient candidate</x:v>
      </x:c>
      <x:c r="F562" s="4" t="str">
        <x:f>IFERROR(INDEX('Material routes'!$E$6:$E$1505,MATCH(V562,'Material routes'!$A$6:$A$1505,0)),"MISSING ID")</x:f>
        <x:v>Minimal-hide tool belt</x:v>
      </x:c>
      <x:c r="G562" s="4" t="str">
        <x:f>IFERROR(INDEX('Material routes'!$F$6:$F$1505,MATCH(V562,'Material routes'!$A$6:$A$1505,0)),"MISSING ID")</x:f>
        <x:v>Not applicable</x:v>
      </x:c>
      <x:c r="H562" s="4" t="str">
        <x:f>IFERROR(INDEX('Material routes'!$H$6:$H$1505,MATCH(V562,'Material routes'!$A$6:$A$1505,0)),"MISSING ID")</x:f>
        <x:v>Wearable</x:v>
      </x:c>
      <x:c r="I562" s="4" t="str">
        <x:f>IFERROR(INDEX('Material routes'!$G$6:$G$1505,MATCH(V562,'Material routes'!$A$6:$A$1505,0)),"MISSING ID")</x:f>
        <x:v>Equipment</x:v>
      </x:c>
      <x:c r="J562" s="4" t="str">
        <x:f>IFERROR(INDEX('Material routes'!$B$6:$B$1505,MATCH(U562,'Material routes'!$A$6:$A$1505,0)),"MISSING ID")</x:f>
        <x:v>design.collection.minimal_hide_tool_belt</x:v>
      </x:c>
      <x:c r="K562" s="4" t="str">
        <x:f>IFERROR(INDEX('Crafting recipes'!$C$6:$C$1005,MATCH(J562,'Crafting recipes'!$A$6:$A$1005,0)),"MISSING ID")</x:f>
        <x:v>Finished-item crafting</x:v>
      </x:c>
      <x:c r="L562" s="4" t="str">
        <x:f>IFERROR(INDEX('Material routes'!$K$6:$K$1505,MATCH(U562,'Material routes'!$A$6:$A$1505,0)),"MISSING ID")</x:f>
        <x:v>Proposal</x:v>
      </x:c>
      <x:c r="M562" s="4" t="str">
        <x:f>IFERROR(INDEX('Material routes'!$M$6:$M$1505,MATCH(U562,'Material routes'!$A$6:$A$1505,0)),"MISSING ID")</x:f>
        <x:v>Partial proposal</x:v>
      </x:c>
      <x:c r="N562" s="4"/>
      <x:c r="O562" s="4" t="str">
        <x:f>IFERROR(INDEX('Material routes'!$J$6:$J$1505,MATCH(U562,'Material routes'!$A$6:$A$1505,0)),"MISSING ID")</x:f>
        <x:v>Unspecified</x:v>
      </x:c>
      <x:c r="P562" s="4"/>
      <x:c r="Q562" s="4" t="str">
        <x:f>IFERROR(INDEX('Material routes'!$J$6:$J$1505,MATCH(V562,'Material routes'!$A$6:$A$1505,0)),"MISSING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routes'!$D$6:$D$1505,MATCH(U562,'Material routes'!$A$6:$A$1505,0)),"MISSING ID")</x:f>
        <x:v>proposal.bio.hide_material</x:v>
      </x:c>
      <x:c r="T562" s="4" t="str">
        <x:f>IFERROR(INDEX('Material routes'!$D$6:$D$1505,MATCH(V562,'Material routes'!$A$6:$A$1505,0)),"MISSING ID")</x:f>
        <x:v>proposal.collection.minimal_hide_tool_belt</x:v>
      </x:c>
      <x:c r="U562" s="4" t="str">
        <x:v>design.collection.minimal_hide_tool_belt.in.1</x:v>
      </x:c>
      <x:c r="V562" s="4" t="str">
        <x:v>design.collection.minimal_hide_tool_belt.out</x:v>
      </x:c>
    </x:row>
    <x:row r="563" ht="64" customHeight="1">
      <x:c r="A563" s="4" t="str">
        <x:f>IFERROR(INDEX('Material routes'!$E$6:$E$1505,MATCH(U563,'Material routes'!$A$6:$A$1505,0)),"MISSING ID")</x:f>
        <x:v>Worked iron stock</x:v>
      </x:c>
      <x:c r="B563" s="4" t="str">
        <x:f>IFERROR(INDEX('Material routes'!$F$6:$F$1505,MATCH(U563,'Material routes'!$A$6:$A$1505,0)),"MISSING ID")</x:f>
        <x:v>T2</x:v>
      </x:c>
      <x:c r="C563" s="4" t="str">
        <x:f>IFERROR(INDEX('Material routes'!$H$6:$H$1505,MATCH(U563,'Material routes'!$A$6:$A$1505,0)),"MISSING ID")</x:f>
        <x:v>Processed material</x:v>
      </x:c>
      <x:c r="D563" s="4" t="str">
        <x:f>IFERROR(INDEX('Material routes'!$G$6:$G$1505,MATCH(U563,'Material routes'!$A$6:$A$1505,0)),"MISSING ID")</x:f>
        <x:v>Manufactured stock</x:v>
      </x:c>
      <x:c r="E563" s="4" t="str">
        <x:f>IFERROR(INDEX('Material routes'!$C$6:$C$1505,MATCH(U563,'Material routes'!$A$6:$A$1505,0)),"MISSING ID")</x:f>
        <x:v>Ingredient candidate</x:v>
      </x:c>
      <x:c r="F563" s="4" t="str">
        <x:f>IFERROR(INDEX('Material routes'!$E$6:$E$1505,MATCH(V563,'Material routes'!$A$6:$A$1505,0)),"MISSING ID")</x:f>
        <x:v>Minimal-hide tool belt</x:v>
      </x:c>
      <x:c r="G563" s="4" t="str">
        <x:f>IFERROR(INDEX('Material routes'!$F$6:$F$1505,MATCH(V563,'Material routes'!$A$6:$A$1505,0)),"MISSING ID")</x:f>
        <x:v>Not applicable</x:v>
      </x:c>
      <x:c r="H563" s="4" t="str">
        <x:f>IFERROR(INDEX('Material routes'!$H$6:$H$1505,MATCH(V563,'Material routes'!$A$6:$A$1505,0)),"MISSING ID")</x:f>
        <x:v>Wearable</x:v>
      </x:c>
      <x:c r="I563" s="4" t="str">
        <x:f>IFERROR(INDEX('Material routes'!$G$6:$G$1505,MATCH(V563,'Material routes'!$A$6:$A$1505,0)),"MISSING ID")</x:f>
        <x:v>Equipment</x:v>
      </x:c>
      <x:c r="J563" s="4" t="str">
        <x:f>IFERROR(INDEX('Material routes'!$B$6:$B$1505,MATCH(U563,'Material routes'!$A$6:$A$1505,0)),"MISSING ID")</x:f>
        <x:v>design.collection.minimal_hide_tool_belt</x:v>
      </x:c>
      <x:c r="K563" s="4" t="str">
        <x:f>IFERROR(INDEX('Crafting recipes'!$C$6:$C$1005,MATCH(J563,'Crafting recipes'!$A$6:$A$1005,0)),"MISSING ID")</x:f>
        <x:v>Finished-item crafting</x:v>
      </x:c>
      <x:c r="L563" s="4" t="str">
        <x:f>IFERROR(INDEX('Material routes'!$K$6:$K$1505,MATCH(U563,'Material routes'!$A$6:$A$1505,0)),"MISSING ID")</x:f>
        <x:v>Proposal</x:v>
      </x:c>
      <x:c r="M563" s="4" t="str">
        <x:f>IFERROR(INDEX('Material routes'!$M$6:$M$1505,MATCH(U563,'Material routes'!$A$6:$A$1505,0)),"MISSING ID")</x:f>
        <x:v>Partial proposal</x:v>
      </x:c>
      <x:c r="N563" s="4"/>
      <x:c r="O563" s="4" t="str">
        <x:f>IFERROR(INDEX('Material routes'!$J$6:$J$1505,MATCH(U563,'Material routes'!$A$6:$A$1505,0)),"MISSING ID")</x:f>
        <x:v>Unspecified</x:v>
      </x:c>
      <x:c r="P563" s="4"/>
      <x:c r="Q563" s="4" t="str">
        <x:f>IFERROR(INDEX('Material routes'!$J$6:$J$1505,MATCH(V563,'Material routes'!$A$6:$A$1505,0)),"MISSING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routes'!$D$6:$D$1505,MATCH(U563,'Material routes'!$A$6:$A$1505,0)),"MISSING ID")</x:f>
        <x:v>proposal.natural.iron_stock</x:v>
      </x:c>
      <x:c r="T563" s="4" t="str">
        <x:f>IFERROR(INDEX('Material routes'!$D$6:$D$1505,MATCH(V563,'Material routes'!$A$6:$A$1505,0)),"MISSING ID")</x:f>
        <x:v>proposal.collection.minimal_hide_tool_belt</x:v>
      </x:c>
      <x:c r="U563" s="4" t="str">
        <x:v>design.collection.minimal_hide_tool_belt.in.2</x:v>
      </x:c>
      <x:c r="V563" s="4" t="str">
        <x:v>design.collection.minimal_hide_tool_belt.out</x:v>
      </x:c>
    </x:row>
    <x:row r="564" ht="64" customHeight="1">
      <x:c r="A564" s="4" t="str">
        <x:f>IFERROR(INDEX('Material routes'!$E$6:$E$1505,MATCH(U564,'Material routes'!$A$6:$A$1505,0)),"MISSING ID")</x:f>
        <x:v>Bonded husk sheet</x:v>
      </x:c>
      <x:c r="B564" s="4" t="str">
        <x:f>IFERROR(INDEX('Material routes'!$F$6:$F$1505,MATCH(U564,'Material routes'!$A$6:$A$1505,0)),"MISSING ID")</x:f>
        <x:v>T2</x:v>
      </x:c>
      <x:c r="C564" s="4" t="str">
        <x:f>IFERROR(INDEX('Material routes'!$H$6:$H$1505,MATCH(U564,'Material routes'!$A$6:$A$1505,0)),"MISSING ID")</x:f>
        <x:v>Processed material</x:v>
      </x:c>
      <x:c r="D564" s="4" t="str">
        <x:f>IFERROR(INDEX('Material routes'!$G$6:$G$1505,MATCH(U564,'Material routes'!$A$6:$A$1505,0)),"MISSING ID")</x:f>
        <x:v>Manufactured stock</x:v>
      </x:c>
      <x:c r="E564" s="4" t="str">
        <x:f>IFERROR(INDEX('Material routes'!$C$6:$C$1505,MATCH(U564,'Material routes'!$A$6:$A$1505,0)),"MISSING ID")</x:f>
        <x:v>Ingredient candidate</x:v>
      </x:c>
      <x:c r="F564" s="4" t="str">
        <x:f>IFERROR(INDEX('Material routes'!$E$6:$E$1505,MATCH(V564,'Material routes'!$A$6:$A$1505,0)),"MISSING ID")</x:f>
        <x:v>Pressed-husk apron</x:v>
      </x:c>
      <x:c r="G564" s="4" t="str">
        <x:f>IFERROR(INDEX('Material routes'!$F$6:$F$1505,MATCH(V564,'Material routes'!$A$6:$A$1505,0)),"MISSING ID")</x:f>
        <x:v>Not applicable</x:v>
      </x:c>
      <x:c r="H564" s="4" t="str">
        <x:f>IFERROR(INDEX('Material routes'!$H$6:$H$1505,MATCH(V564,'Material routes'!$A$6:$A$1505,0)),"MISSING ID")</x:f>
        <x:v>Wearable</x:v>
      </x:c>
      <x:c r="I564" s="4" t="str">
        <x:f>IFERROR(INDEX('Material routes'!$G$6:$G$1505,MATCH(V564,'Material routes'!$A$6:$A$1505,0)),"MISSING ID")</x:f>
        <x:v>Equipment</x:v>
      </x:c>
      <x:c r="J564" s="4" t="str">
        <x:f>IFERROR(INDEX('Material routes'!$B$6:$B$1505,MATCH(U564,'Material routes'!$A$6:$A$1505,0)),"MISSING ID")</x:f>
        <x:v>design.collection.pressed_husk_apron</x:v>
      </x:c>
      <x:c r="K564" s="4" t="str">
        <x:f>IFERROR(INDEX('Crafting recipes'!$C$6:$C$1005,MATCH(J564,'Crafting recipes'!$A$6:$A$1005,0)),"MISSING ID")</x:f>
        <x:v>Finished-item crafting</x:v>
      </x:c>
      <x:c r="L564" s="4" t="str">
        <x:f>IFERROR(INDEX('Material routes'!$K$6:$K$1505,MATCH(U564,'Material routes'!$A$6:$A$1505,0)),"MISSING ID")</x:f>
        <x:v>Proposal</x:v>
      </x:c>
      <x:c r="M564" s="4" t="str">
        <x:f>IFERROR(INDEX('Material routes'!$M$6:$M$1505,MATCH(U564,'Material routes'!$A$6:$A$1505,0)),"MISSING ID")</x:f>
        <x:v>Partial proposal</x:v>
      </x:c>
      <x:c r="N564" s="4"/>
      <x:c r="O564" s="4" t="str">
        <x:f>IFERROR(INDEX('Material routes'!$J$6:$J$1505,MATCH(U564,'Material routes'!$A$6:$A$1505,0)),"MISSING ID")</x:f>
        <x:v>Unspecified</x:v>
      </x:c>
      <x:c r="P564" s="4"/>
      <x:c r="Q564" s="4" t="str">
        <x:f>IFERROR(INDEX('Material routes'!$J$6:$J$1505,MATCH(V564,'Material routes'!$A$6:$A$1505,0)),"MISSING ID")</x:f>
        <x:v>Unspecified</x:v>
      </x:c>
      <x:c r="R564" s="4" t="str">
        <x:f>IF(L564="Withheld","Withheld premise",IF(E564="Tool candidate","Reusable prerequisite",IF(K564="Raw entry preparation","Entry-resource preparation",IF(G564="Not applicable",IF(IFERROR(INDEX('Items'!$AI$6:$AI$1005,MATCH(T564,'Items'!$A$6:$A$1005,0)),"MISSING ID")="Finished item","Finished endpoint",IF(IFERROR(INDEX('Items'!$AI$6:$AI$1005,MATCH(T564,'Items'!$A$6:$A$1005,0)),"MISSING ID")="Currency","Currency / no refinement tier","Recovered output / tier not applicable")),IF(OR(IFERROR(INDEX('Crafting recipes'!$H$6:$H$1005,MATCH(J564,'Crafting recipes'!$A$6:$A$1005,0)),"MISSING ID")="Unassigned",G564="Unassigned"),"Tier unresolved",IF(IFERROR(VALUE(RIGHT(G564,1))-VALUE(RIGHT(IFERROR(INDEX('Crafting recipes'!$H$6:$H$1005,MATCH(J564,'Crafting recipes'!$A$6:$A$1005,0)),"MISSING ID"),1)),0)=1,IF(B564=IFERROR(INDEX('Crafting recipes'!$H$6:$H$1005,MATCH(J564,'Crafting recipes'!$A$6:$A$1005,0)),"MISSING ID"),"Advances one material tier","Lower-tier ingredient; route advances one tier"),"Needs tier review"))))))</x:f>
        <x:v>Finished endpoint</x:v>
      </x:c>
      <x:c r="S564" s="4" t="str">
        <x:f>IFERROR(INDEX('Material routes'!$D$6:$D$1505,MATCH(U564,'Material routes'!$A$6:$A$1505,0)),"MISSING ID")</x:f>
        <x:v>proposal.branch.husk_sheet</x:v>
      </x:c>
      <x:c r="T564" s="4" t="str">
        <x:f>IFERROR(INDEX('Material routes'!$D$6:$D$1505,MATCH(V564,'Material routes'!$A$6:$A$1505,0)),"MISSING ID")</x:f>
        <x:v>proposal.collection.pressed_husk_apron</x:v>
      </x:c>
      <x:c r="U564" s="4" t="str">
        <x:v>design.collection.pressed_husk_apron.in.1</x:v>
      </x:c>
      <x:c r="V564" s="4" t="str">
        <x:v>design.collection.pressed_husk_apron.out</x:v>
      </x:c>
    </x:row>
    <x:row r="565" ht="64" customHeight="1">
      <x:c r="A565" s="4" t="str">
        <x:f>IFERROR(INDEX('Material routes'!$E$6:$E$1505,MATCH(U565,'Material routes'!$A$6:$A$1505,0)),"MISSING ID")</x:f>
        <x:v>Ceramic toggle fastener</x:v>
      </x:c>
      <x:c r="B565" s="4" t="str">
        <x:f>IFERROR(INDEX('Material routes'!$F$6:$F$1505,MATCH(U565,'Material routes'!$A$6:$A$1505,0)),"MISSING ID")</x:f>
        <x:v>T3</x:v>
      </x:c>
      <x:c r="C565" s="4" t="str">
        <x:f>IFERROR(INDEX('Material routes'!$H$6:$H$1505,MATCH(U565,'Material routes'!$A$6:$A$1505,0)),"MISSING ID")</x:f>
        <x:v>Crafting component</x:v>
      </x:c>
      <x:c r="D565" s="4" t="str">
        <x:f>IFERROR(INDEX('Material routes'!$G$6:$G$1505,MATCH(U565,'Material routes'!$A$6:$A$1505,0)),"MISSING ID")</x:f>
        <x:v>Crafting components</x:v>
      </x:c>
      <x:c r="E565" s="4" t="str">
        <x:f>IFERROR(INDEX('Material routes'!$C$6:$C$1505,MATCH(U565,'Material routes'!$A$6:$A$1505,0)),"MISSING ID")</x:f>
        <x:v>Ingredient candidate</x:v>
      </x:c>
      <x:c r="F565" s="4" t="str">
        <x:f>IFERROR(INDEX('Material routes'!$E$6:$E$1505,MATCH(V565,'Material routes'!$A$6:$A$1505,0)),"MISSING ID")</x:f>
        <x:v>Pressed-husk apron</x:v>
      </x:c>
      <x:c r="G565" s="4" t="str">
        <x:f>IFERROR(INDEX('Material routes'!$F$6:$F$1505,MATCH(V565,'Material routes'!$A$6:$A$1505,0)),"MISSING ID")</x:f>
        <x:v>Not applicable</x:v>
      </x:c>
      <x:c r="H565" s="4" t="str">
        <x:f>IFERROR(INDEX('Material routes'!$H$6:$H$1505,MATCH(V565,'Material routes'!$A$6:$A$1505,0)),"MISSING ID")</x:f>
        <x:v>Wearable</x:v>
      </x:c>
      <x:c r="I565" s="4" t="str">
        <x:f>IFERROR(INDEX('Material routes'!$G$6:$G$1505,MATCH(V565,'Material routes'!$A$6:$A$1505,0)),"MISSING ID")</x:f>
        <x:v>Equipment</x:v>
      </x:c>
      <x:c r="J565" s="4" t="str">
        <x:f>IFERROR(INDEX('Material routes'!$B$6:$B$1505,MATCH(U565,'Material routes'!$A$6:$A$1505,0)),"MISSING ID")</x:f>
        <x:v>design.collection.pressed_husk_apron</x:v>
      </x:c>
      <x:c r="K565" s="4" t="str">
        <x:f>IFERROR(INDEX('Crafting recipes'!$C$6:$C$1005,MATCH(J565,'Crafting recipes'!$A$6:$A$1005,0)),"MISSING ID")</x:f>
        <x:v>Finished-item crafting</x:v>
      </x:c>
      <x:c r="L565" s="4" t="str">
        <x:f>IFERROR(INDEX('Material routes'!$K$6:$K$1505,MATCH(U565,'Material routes'!$A$6:$A$1505,0)),"MISSING ID")</x:f>
        <x:v>Proposal</x:v>
      </x:c>
      <x:c r="M565" s="4" t="str">
        <x:f>IFERROR(INDEX('Material routes'!$M$6:$M$1505,MATCH(U565,'Material routes'!$A$6:$A$1505,0)),"MISSING ID")</x:f>
        <x:v>Partial proposal</x:v>
      </x:c>
      <x:c r="N565" s="4"/>
      <x:c r="O565" s="4" t="str">
        <x:f>IFERROR(INDEX('Material routes'!$J$6:$J$1505,MATCH(U565,'Material routes'!$A$6:$A$1505,0)),"MISSING ID")</x:f>
        <x:v>Unspecified</x:v>
      </x:c>
      <x:c r="P565" s="4"/>
      <x:c r="Q565" s="4" t="str">
        <x:f>IFERROR(INDEX('Material routes'!$J$6:$J$1505,MATCH(V565,'Material routes'!$A$6:$A$1505,0)),"MISSING ID")</x:f>
        <x:v>Unspecified</x:v>
      </x:c>
      <x:c r="R565" s="4" t="str">
        <x:f>IF(L565="Withheld","Withheld premise",IF(E565="Tool candidate","Reusable prerequisite",IF(K565="Raw entry preparation","Entry-resource preparation",IF(G565="Not applicable",IF(IFERROR(INDEX('Items'!$AI$6:$AI$1005,MATCH(T565,'Items'!$A$6:$A$1005,0)),"MISSING ID")="Finished item","Finished endpoint",IF(IFERROR(INDEX('Items'!$AI$6:$AI$1005,MATCH(T565,'Items'!$A$6:$A$1005,0)),"MISSING ID")="Currency","Currency / no refinement tier","Recovered output / tier not applicable")),IF(OR(IFERROR(INDEX('Crafting recipes'!$H$6:$H$1005,MATCH(J565,'Crafting recipes'!$A$6:$A$1005,0)),"MISSING ID")="Unassigned",G565="Unassigned"),"Tier unresolved",IF(IFERROR(VALUE(RIGHT(G565,1))-VALUE(RIGHT(IFERROR(INDEX('Crafting recipes'!$H$6:$H$1005,MATCH(J565,'Crafting recipes'!$A$6:$A$1005,0)),"MISSING ID"),1)),0)=1,IF(B565=IFERROR(INDEX('Crafting recipes'!$H$6:$H$1005,MATCH(J565,'Crafting recipes'!$A$6:$A$1005,0)),"MISSING ID"),"Advances one material tier","Lower-tier ingredient; route advances one tier"),"Needs tier review"))))))</x:f>
        <x:v>Finished endpoint</x:v>
      </x:c>
      <x:c r="S565" s="4" t="str">
        <x:f>IFERROR(INDEX('Material routes'!$D$6:$D$1505,MATCH(U565,'Material routes'!$A$6:$A$1505,0)),"MISSING ID")</x:f>
        <x:v>proposal.ceramic.fastener</x:v>
      </x:c>
      <x:c r="T565" s="4" t="str">
        <x:f>IFERROR(INDEX('Material routes'!$D$6:$D$1505,MATCH(V565,'Material routes'!$A$6:$A$1505,0)),"MISSING ID")</x:f>
        <x:v>proposal.collection.pressed_husk_apron</x:v>
      </x:c>
      <x:c r="U565" s="4" t="str">
        <x:v>design.collection.pressed_husk_apron.in.2</x:v>
      </x:c>
      <x:c r="V565" s="4" t="str">
        <x:v>design.collection.pressed_husk_apron.out</x:v>
      </x:c>
    </x:row>
    <x:row r="566" ht="64" customHeight="1">
      <x:c r="A566" s="4" t="str">
        <x:f>IFERROR(INDEX('Material routes'!$E$6:$E$1505,MATCH(U566,'Material routes'!$A$6:$A$1505,0)),"MISSING ID")</x:f>
        <x:v>Sized mica viewing sheet</x:v>
      </x:c>
      <x:c r="B566" s="4" t="str">
        <x:f>IFERROR(INDEX('Material routes'!$F$6:$F$1505,MATCH(U566,'Material routes'!$A$6:$A$1505,0)),"MISSING ID")</x:f>
        <x:v>T1</x:v>
      </x:c>
      <x:c r="C566" s="4" t="str">
        <x:f>IFERROR(INDEX('Material routes'!$H$6:$H$1505,MATCH(U566,'Material routes'!$A$6:$A$1505,0)),"MISSING ID")</x:f>
        <x:v>Processed material</x:v>
      </x:c>
      <x:c r="D566" s="4" t="str">
        <x:f>IFERROR(INDEX('Material routes'!$G$6:$G$1505,MATCH(U566,'Material routes'!$A$6:$A$1505,0)),"MISSING ID")</x:f>
        <x:v>Manufactured stock</x:v>
      </x:c>
      <x:c r="E566" s="4" t="str">
        <x:f>IFERROR(INDEX('Material routes'!$C$6:$C$1505,MATCH(U566,'Material routes'!$A$6:$A$1505,0)),"MISSING ID")</x:f>
        <x:v>Ingredient candidate</x:v>
      </x:c>
      <x:c r="F566" s="4" t="str">
        <x:f>IFERROR(INDEX('Material routes'!$E$6:$E$1505,MATCH(V566,'Material routes'!$A$6:$A$1505,0)),"MISSING ID")</x:f>
        <x:v>Mica-brim sun visor</x:v>
      </x:c>
      <x:c r="G566" s="4" t="str">
        <x:f>IFERROR(INDEX('Material routes'!$F$6:$F$1505,MATCH(V566,'Material routes'!$A$6:$A$1505,0)),"MISSING ID")</x:f>
        <x:v>Not applicable</x:v>
      </x:c>
      <x:c r="H566" s="4" t="str">
        <x:f>IFERROR(INDEX('Material routes'!$H$6:$H$1505,MATCH(V566,'Material routes'!$A$6:$A$1505,0)),"MISSING ID")</x:f>
        <x:v>Wearable</x:v>
      </x:c>
      <x:c r="I566" s="4" t="str">
        <x:f>IFERROR(INDEX('Material routes'!$G$6:$G$1505,MATCH(V566,'Material routes'!$A$6:$A$1505,0)),"MISSING ID")</x:f>
        <x:v>Equipment</x:v>
      </x:c>
      <x:c r="J566" s="4" t="str">
        <x:f>IFERROR(INDEX('Material routes'!$B$6:$B$1505,MATCH(U566,'Material routes'!$A$6:$A$1505,0)),"MISSING ID")</x:f>
        <x:v>design.collection.mica_brim_sun_visor</x:v>
      </x:c>
      <x:c r="K566" s="4" t="str">
        <x:f>IFERROR(INDEX('Crafting recipes'!$C$6:$C$1005,MATCH(J566,'Crafting recipes'!$A$6:$A$1005,0)),"MISSING ID")</x:f>
        <x:v>Finished-item crafting</x:v>
      </x:c>
      <x:c r="L566" s="4" t="str">
        <x:f>IFERROR(INDEX('Material routes'!$K$6:$K$1505,MATCH(U566,'Material routes'!$A$6:$A$1505,0)),"MISSING ID")</x:f>
        <x:v>Proposal</x:v>
      </x:c>
      <x:c r="M566" s="4" t="str">
        <x:f>IFERROR(INDEX('Material routes'!$M$6:$M$1505,MATCH(U566,'Material routes'!$A$6:$A$1505,0)),"MISSING ID")</x:f>
        <x:v>Partial proposal</x:v>
      </x:c>
      <x:c r="N566" s="4"/>
      <x:c r="O566" s="4" t="str">
        <x:f>IFERROR(INDEX('Material routes'!$J$6:$J$1505,MATCH(U566,'Material routes'!$A$6:$A$1505,0)),"MISSING ID")</x:f>
        <x:v>Unspecified</x:v>
      </x:c>
      <x:c r="P566" s="4"/>
      <x:c r="Q566" s="4" t="str">
        <x:f>IFERROR(INDEX('Material routes'!$J$6:$J$1505,MATCH(V566,'Material routes'!$A$6:$A$1505,0)),"MISSING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routes'!$D$6:$D$1505,MATCH(U566,'Material routes'!$A$6:$A$1505,0)),"MISSING ID")</x:f>
        <x:v>proposal.t1.mica_window</x:v>
      </x:c>
      <x:c r="T566" s="4" t="str">
        <x:f>IFERROR(INDEX('Material routes'!$D$6:$D$1505,MATCH(V566,'Material routes'!$A$6:$A$1505,0)),"MISSING ID")</x:f>
        <x:v>proposal.collection.mica_brim_sun_visor</x:v>
      </x:c>
      <x:c r="U566" s="4" t="str">
        <x:v>design.collection.mica_brim_sun_visor.in.1</x:v>
      </x:c>
      <x:c r="V566" s="4" t="str">
        <x:v>design.collection.mica_brim_sun_visor.out</x:v>
      </x:c>
    </x:row>
    <x:row r="567" ht="64" customHeight="1">
      <x:c r="A567" s="4" t="str">
        <x:f>IFERROR(INDEX('Material routes'!$E$6:$E$1505,MATCH(U567,'Material routes'!$A$6:$A$1505,0)),"MISSING ID")</x:f>
        <x:v>Worked iron stock</x:v>
      </x:c>
      <x:c r="B567" s="4" t="str">
        <x:f>IFERROR(INDEX('Material routes'!$F$6:$F$1505,MATCH(U567,'Material routes'!$A$6:$A$1505,0)),"MISSING ID")</x:f>
        <x:v>T2</x:v>
      </x:c>
      <x:c r="C567" s="4" t="str">
        <x:f>IFERROR(INDEX('Material routes'!$H$6:$H$1505,MATCH(U567,'Material routes'!$A$6:$A$1505,0)),"MISSING ID")</x:f>
        <x:v>Processed material</x:v>
      </x:c>
      <x:c r="D567" s="4" t="str">
        <x:f>IFERROR(INDEX('Material routes'!$G$6:$G$1505,MATCH(U567,'Material routes'!$A$6:$A$1505,0)),"MISSING ID")</x:f>
        <x:v>Manufactured stock</x:v>
      </x:c>
      <x:c r="E567" s="4" t="str">
        <x:f>IFERROR(INDEX('Material routes'!$C$6:$C$1505,MATCH(U567,'Material routes'!$A$6:$A$1505,0)),"MISSING ID")</x:f>
        <x:v>Ingredient candidate</x:v>
      </x:c>
      <x:c r="F567" s="4" t="str">
        <x:f>IFERROR(INDEX('Material routes'!$E$6:$E$1505,MATCH(V567,'Material routes'!$A$6:$A$1505,0)),"MISSING ID")</x:f>
        <x:v>Mica-brim sun visor</x:v>
      </x:c>
      <x:c r="G567" s="4" t="str">
        <x:f>IFERROR(INDEX('Material routes'!$F$6:$F$1505,MATCH(V567,'Material routes'!$A$6:$A$1505,0)),"MISSING ID")</x:f>
        <x:v>Not applicable</x:v>
      </x:c>
      <x:c r="H567" s="4" t="str">
        <x:f>IFERROR(INDEX('Material routes'!$H$6:$H$1505,MATCH(V567,'Material routes'!$A$6:$A$1505,0)),"MISSING ID")</x:f>
        <x:v>Wearable</x:v>
      </x:c>
      <x:c r="I567" s="4" t="str">
        <x:f>IFERROR(INDEX('Material routes'!$G$6:$G$1505,MATCH(V567,'Material routes'!$A$6:$A$1505,0)),"MISSING ID")</x:f>
        <x:v>Equipment</x:v>
      </x:c>
      <x:c r="J567" s="4" t="str">
        <x:f>IFERROR(INDEX('Material routes'!$B$6:$B$1505,MATCH(U567,'Material routes'!$A$6:$A$1505,0)),"MISSING ID")</x:f>
        <x:v>design.collection.mica_brim_sun_visor</x:v>
      </x:c>
      <x:c r="K567" s="4" t="str">
        <x:f>IFERROR(INDEX('Crafting recipes'!$C$6:$C$1005,MATCH(J567,'Crafting recipes'!$A$6:$A$1005,0)),"MISSING ID")</x:f>
        <x:v>Finished-item crafting</x:v>
      </x:c>
      <x:c r="L567" s="4" t="str">
        <x:f>IFERROR(INDEX('Material routes'!$K$6:$K$1505,MATCH(U567,'Material routes'!$A$6:$A$1505,0)),"MISSING ID")</x:f>
        <x:v>Proposal</x:v>
      </x:c>
      <x:c r="M567" s="4" t="str">
        <x:f>IFERROR(INDEX('Material routes'!$M$6:$M$1505,MATCH(U567,'Material routes'!$A$6:$A$1505,0)),"MISSING ID")</x:f>
        <x:v>Partial proposal</x:v>
      </x:c>
      <x:c r="N567" s="4"/>
      <x:c r="O567" s="4" t="str">
        <x:f>IFERROR(INDEX('Material routes'!$J$6:$J$1505,MATCH(U567,'Material routes'!$A$6:$A$1505,0)),"MISSING ID")</x:f>
        <x:v>Unspecified</x:v>
      </x:c>
      <x:c r="P567" s="4"/>
      <x:c r="Q567" s="4" t="str">
        <x:f>IFERROR(INDEX('Material routes'!$J$6:$J$1505,MATCH(V567,'Material routes'!$A$6:$A$1505,0)),"MISSING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routes'!$D$6:$D$1505,MATCH(U567,'Material routes'!$A$6:$A$1505,0)),"MISSING ID")</x:f>
        <x:v>proposal.natural.iron_stock</x:v>
      </x:c>
      <x:c r="T567" s="4" t="str">
        <x:f>IFERROR(INDEX('Material routes'!$D$6:$D$1505,MATCH(V567,'Material routes'!$A$6:$A$1505,0)),"MISSING ID")</x:f>
        <x:v>proposal.collection.mica_brim_sun_visor</x:v>
      </x:c>
      <x:c r="U567" s="4" t="str">
        <x:v>design.collection.mica_brim_sun_visor.in.2</x:v>
      </x:c>
      <x:c r="V567" s="4" t="str">
        <x:v>design.collection.mica_brim_sun_visor.out</x:v>
      </x:c>
    </x:row>
    <x:row r="568" ht="64" customHeight="1">
      <x:c r="A568" s="4" t="str">
        <x:f>IFERROR(INDEX('Material routes'!$E$6:$E$1505,MATCH(U568,'Material routes'!$A$6:$A$1505,0)),"MISSING ID")</x:f>
        <x:v>Dressed building-stone stock</x:v>
      </x:c>
      <x:c r="B568" s="4" t="str">
        <x:f>IFERROR(INDEX('Material routes'!$F$6:$F$1505,MATCH(U568,'Material routes'!$A$6:$A$1505,0)),"MISSING ID")</x:f>
        <x:v>T1</x:v>
      </x:c>
      <x:c r="C568" s="4" t="str">
        <x:f>IFERROR(INDEX('Material routes'!$H$6:$H$1505,MATCH(U568,'Material routes'!$A$6:$A$1505,0)),"MISSING ID")</x:f>
        <x:v>Processed material</x:v>
      </x:c>
      <x:c r="D568" s="4" t="str">
        <x:f>IFERROR(INDEX('Material routes'!$G$6:$G$1505,MATCH(U568,'Material routes'!$A$6:$A$1505,0)),"MISSING ID")</x:f>
        <x:v>Manufactured stock</x:v>
      </x:c>
      <x:c r="E568" s="4" t="str">
        <x:f>IFERROR(INDEX('Material routes'!$C$6:$C$1505,MATCH(U568,'Material routes'!$A$6:$A$1505,0)),"MISSING ID")</x:f>
        <x:v>Ingredient candidate</x:v>
      </x:c>
      <x:c r="F568" s="4" t="str">
        <x:f>IFERROR(INDEX('Material routes'!$E$6:$E$1505,MATCH(V568,'Material routes'!$A$6:$A$1505,0)),"MISSING ID")</x:f>
        <x:v>Founding-stone keepsake</x:v>
      </x:c>
      <x:c r="G568" s="4" t="str">
        <x:f>IFERROR(INDEX('Material routes'!$F$6:$F$1505,MATCH(V568,'Material routes'!$A$6:$A$1505,0)),"MISSING ID")</x:f>
        <x:v>Not applicable</x:v>
      </x:c>
      <x:c r="H568" s="4" t="str">
        <x:f>IFERROR(INDEX('Material routes'!$H$6:$H$1505,MATCH(V568,'Material routes'!$A$6:$A$1505,0)),"MISSING ID")</x:f>
        <x:v>Cultural object</x:v>
      </x:c>
      <x:c r="I568" s="4" t="str">
        <x:f>IFERROR(INDEX('Material routes'!$G$6:$G$1505,MATCH(V568,'Material routes'!$A$6:$A$1505,0)),"MISSING ID")</x:f>
        <x:v>Cultural objects</x:v>
      </x:c>
      <x:c r="J568" s="4" t="str">
        <x:f>IFERROR(INDEX('Material routes'!$B$6:$B$1505,MATCH(U568,'Material routes'!$A$6:$A$1505,0)),"MISSING ID")</x:f>
        <x:v>design.collection.founding_stone_keepsake</x:v>
      </x:c>
      <x:c r="K568" s="4" t="str">
        <x:f>IFERROR(INDEX('Crafting recipes'!$C$6:$C$1005,MATCH(J568,'Crafting recipes'!$A$6:$A$1005,0)),"MISSING ID")</x:f>
        <x:v>Finished-item crafting</x:v>
      </x:c>
      <x:c r="L568" s="4" t="str">
        <x:f>IFERROR(INDEX('Material routes'!$K$6:$K$1505,MATCH(U568,'Material routes'!$A$6:$A$1505,0)),"MISSING ID")</x:f>
        <x:v>Proposal</x:v>
      </x:c>
      <x:c r="M568" s="4" t="str">
        <x:f>IFERROR(INDEX('Material routes'!$M$6:$M$1505,MATCH(U568,'Material routes'!$A$6:$A$1505,0)),"MISSING ID")</x:f>
        <x:v>Partial proposal</x:v>
      </x:c>
      <x:c r="N568" s="4"/>
      <x:c r="O568" s="4" t="str">
        <x:f>IFERROR(INDEX('Material routes'!$J$6:$J$1505,MATCH(U568,'Material routes'!$A$6:$A$1505,0)),"MISSING ID")</x:f>
        <x:v>Unspecified</x:v>
      </x:c>
      <x:c r="P568" s="4"/>
      <x:c r="Q568" s="4" t="str">
        <x:f>IFERROR(INDEX('Material routes'!$J$6:$J$1505,MATCH(V568,'Material routes'!$A$6:$A$1505,0)),"MISSING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routes'!$D$6:$D$1505,MATCH(U568,'Material routes'!$A$6:$A$1505,0)),"MISSING ID")</x:f>
        <x:v>proposal.t1.dressed_stone</x:v>
      </x:c>
      <x:c r="T568" s="4" t="str">
        <x:f>IFERROR(INDEX('Material routes'!$D$6:$D$1505,MATCH(V568,'Material routes'!$A$6:$A$1505,0)),"MISSING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routes'!$E$6:$E$1505,MATCH(U569,'Material routes'!$A$6:$A$1505,0)),"MISSING ID")</x:f>
        <x:v>Polished gemstone blanks</x:v>
      </x:c>
      <x:c r="B569" s="4" t="str">
        <x:f>IFERROR(INDEX('Material routes'!$F$6:$F$1505,MATCH(U569,'Material routes'!$A$6:$A$1505,0)),"MISSING ID")</x:f>
        <x:v>T2</x:v>
      </x:c>
      <x:c r="C569" s="4" t="str">
        <x:f>IFERROR(INDEX('Material routes'!$H$6:$H$1505,MATCH(U569,'Material routes'!$A$6:$A$1505,0)),"MISSING ID")</x:f>
        <x:v>Processed material</x:v>
      </x:c>
      <x:c r="D569" s="4" t="str">
        <x:f>IFERROR(INDEX('Material routes'!$G$6:$G$1505,MATCH(U569,'Material routes'!$A$6:$A$1505,0)),"MISSING ID")</x:f>
        <x:v>Manufactured stock</x:v>
      </x:c>
      <x:c r="E569" s="4" t="str">
        <x:f>IFERROR(INDEX('Material routes'!$C$6:$C$1505,MATCH(U569,'Material routes'!$A$6:$A$1505,0)),"MISSING ID")</x:f>
        <x:v>Ingredient candidate</x:v>
      </x:c>
      <x:c r="F569" s="4" t="str">
        <x:f>IFERROR(INDEX('Material routes'!$E$6:$E$1505,MATCH(V569,'Material routes'!$A$6:$A$1505,0)),"MISSING ID")</x:f>
        <x:v>Guild craft exemplar</x:v>
      </x:c>
      <x:c r="G569" s="4" t="str">
        <x:f>IFERROR(INDEX('Material routes'!$F$6:$F$1505,MATCH(V569,'Material routes'!$A$6:$A$1505,0)),"MISSING ID")</x:f>
        <x:v>Not applicable</x:v>
      </x:c>
      <x:c r="H569" s="4" t="str">
        <x:f>IFERROR(INDEX('Material routes'!$H$6:$H$1505,MATCH(V569,'Material routes'!$A$6:$A$1505,0)),"MISSING ID")</x:f>
        <x:v>Cultural object</x:v>
      </x:c>
      <x:c r="I569" s="4" t="str">
        <x:f>IFERROR(INDEX('Material routes'!$G$6:$G$1505,MATCH(V569,'Material routes'!$A$6:$A$1505,0)),"MISSING ID")</x:f>
        <x:v>Cultural objects</x:v>
      </x:c>
      <x:c r="J569" s="4" t="str">
        <x:f>IFERROR(INDEX('Material routes'!$B$6:$B$1505,MATCH(U569,'Material routes'!$A$6:$A$1505,0)),"MISSING ID")</x:f>
        <x:v>design.collection.guild_craft_exemplar</x:v>
      </x:c>
      <x:c r="K569" s="4" t="str">
        <x:f>IFERROR(INDEX('Crafting recipes'!$C$6:$C$1005,MATCH(J569,'Crafting recipes'!$A$6:$A$1005,0)),"MISSING ID")</x:f>
        <x:v>Finished-item crafting</x:v>
      </x:c>
      <x:c r="L569" s="4" t="str">
        <x:f>IFERROR(INDEX('Material routes'!$K$6:$K$1505,MATCH(U569,'Material routes'!$A$6:$A$1505,0)),"MISSING ID")</x:f>
        <x:v>Proposal</x:v>
      </x:c>
      <x:c r="M569" s="4" t="str">
        <x:f>IFERROR(INDEX('Material routes'!$M$6:$M$1505,MATCH(U569,'Material routes'!$A$6:$A$1505,0)),"MISSING ID")</x:f>
        <x:v>Partial proposal</x:v>
      </x:c>
      <x:c r="N569" s="4"/>
      <x:c r="O569" s="4" t="str">
        <x:f>IFERROR(INDEX('Material routes'!$J$6:$J$1505,MATCH(U569,'Material routes'!$A$6:$A$1505,0)),"MISSING ID")</x:f>
        <x:v>Unspecified</x:v>
      </x:c>
      <x:c r="P569" s="4"/>
      <x:c r="Q569" s="4" t="str">
        <x:f>IFERROR(INDEX('Material routes'!$J$6:$J$1505,MATCH(V569,'Material routes'!$A$6:$A$1505,0)),"MISSING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routes'!$D$6:$D$1505,MATCH(U569,'Material routes'!$A$6:$A$1505,0)),"MISSING ID")</x:f>
        <x:v>proposal.branch.polished_gem</x:v>
      </x:c>
      <x:c r="T569" s="4" t="str">
        <x:f>IFERROR(INDEX('Material routes'!$D$6:$D$1505,MATCH(V569,'Material routes'!$A$6:$A$1505,0)),"MISSING ID")</x:f>
        <x:v>proposal.collection.guild_craft_exemplar</x:v>
      </x:c>
      <x:c r="U569" s="4" t="str">
        <x:v>design.collection.guild_craft_exemplar.in.1</x:v>
      </x:c>
      <x:c r="V569" s="4" t="str">
        <x:v>design.collection.guild_craft_exemplar.out</x:v>
      </x:c>
    </x:row>
    <x:row r="570" ht="64" customHeight="1">
      <x:c r="A570" s="4" t="str">
        <x:f>IFERROR(INDEX('Material routes'!$E$6:$E$1505,MATCH(U570,'Material routes'!$A$6:$A$1505,0)),"MISSING ID")</x:f>
        <x:v>Worked iron stock</x:v>
      </x:c>
      <x:c r="B570" s="4" t="str">
        <x:f>IFERROR(INDEX('Material routes'!$F$6:$F$1505,MATCH(U570,'Material routes'!$A$6:$A$1505,0)),"MISSING ID")</x:f>
        <x:v>T2</x:v>
      </x:c>
      <x:c r="C570" s="4" t="str">
        <x:f>IFERROR(INDEX('Material routes'!$H$6:$H$1505,MATCH(U570,'Material routes'!$A$6:$A$1505,0)),"MISSING ID")</x:f>
        <x:v>Processed material</x:v>
      </x:c>
      <x:c r="D570" s="4" t="str">
        <x:f>IFERROR(INDEX('Material routes'!$G$6:$G$1505,MATCH(U570,'Material routes'!$A$6:$A$1505,0)),"MISSING ID")</x:f>
        <x:v>Manufactured stock</x:v>
      </x:c>
      <x:c r="E570" s="4" t="str">
        <x:f>IFERROR(INDEX('Material routes'!$C$6:$C$1505,MATCH(U570,'Material routes'!$A$6:$A$1505,0)),"MISSING ID")</x:f>
        <x:v>Ingredient candidate</x:v>
      </x:c>
      <x:c r="F570" s="4" t="str">
        <x:f>IFERROR(INDEX('Material routes'!$E$6:$E$1505,MATCH(V570,'Material routes'!$A$6:$A$1505,0)),"MISSING ID")</x:f>
        <x:v>Guild craft exemplar</x:v>
      </x:c>
      <x:c r="G570" s="4" t="str">
        <x:f>IFERROR(INDEX('Material routes'!$F$6:$F$1505,MATCH(V570,'Material routes'!$A$6:$A$1505,0)),"MISSING ID")</x:f>
        <x:v>Not applicable</x:v>
      </x:c>
      <x:c r="H570" s="4" t="str">
        <x:f>IFERROR(INDEX('Material routes'!$H$6:$H$1505,MATCH(V570,'Material routes'!$A$6:$A$1505,0)),"MISSING ID")</x:f>
        <x:v>Cultural object</x:v>
      </x:c>
      <x:c r="I570" s="4" t="str">
        <x:f>IFERROR(INDEX('Material routes'!$G$6:$G$1505,MATCH(V570,'Material routes'!$A$6:$A$1505,0)),"MISSING ID")</x:f>
        <x:v>Cultural objects</x:v>
      </x:c>
      <x:c r="J570" s="4" t="str">
        <x:f>IFERROR(INDEX('Material routes'!$B$6:$B$1505,MATCH(U570,'Material routes'!$A$6:$A$1505,0)),"MISSING ID")</x:f>
        <x:v>design.collection.guild_craft_exemplar</x:v>
      </x:c>
      <x:c r="K570" s="4" t="str">
        <x:f>IFERROR(INDEX('Crafting recipes'!$C$6:$C$1005,MATCH(J570,'Crafting recipes'!$A$6:$A$1005,0)),"MISSING ID")</x:f>
        <x:v>Finished-item crafting</x:v>
      </x:c>
      <x:c r="L570" s="4" t="str">
        <x:f>IFERROR(INDEX('Material routes'!$K$6:$K$1505,MATCH(U570,'Material routes'!$A$6:$A$1505,0)),"MISSING ID")</x:f>
        <x:v>Proposal</x:v>
      </x:c>
      <x:c r="M570" s="4" t="str">
        <x:f>IFERROR(INDEX('Material routes'!$M$6:$M$1505,MATCH(U570,'Material routes'!$A$6:$A$1505,0)),"MISSING ID")</x:f>
        <x:v>Partial proposal</x:v>
      </x:c>
      <x:c r="N570" s="4"/>
      <x:c r="O570" s="4" t="str">
        <x:f>IFERROR(INDEX('Material routes'!$J$6:$J$1505,MATCH(U570,'Material routes'!$A$6:$A$1505,0)),"MISSING ID")</x:f>
        <x:v>Unspecified</x:v>
      </x:c>
      <x:c r="P570" s="4"/>
      <x:c r="Q570" s="4" t="str">
        <x:f>IFERROR(INDEX('Material routes'!$J$6:$J$1505,MATCH(V570,'Material routes'!$A$6:$A$1505,0)),"MISSING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routes'!$D$6:$D$1505,MATCH(U570,'Material routes'!$A$6:$A$1505,0)),"MISSING ID")</x:f>
        <x:v>proposal.natural.iron_stock</x:v>
      </x:c>
      <x:c r="T570" s="4" t="str">
        <x:f>IFERROR(INDEX('Material routes'!$D$6:$D$1505,MATCH(V570,'Material routes'!$A$6:$A$1505,0)),"MISSING ID")</x:f>
        <x:v>proposal.collection.guild_craft_exemplar</x:v>
      </x:c>
      <x:c r="U570" s="4" t="str">
        <x:v>design.collection.guild_craft_exemplar.in.2</x:v>
      </x:c>
      <x:c r="V570" s="4" t="str">
        <x:v>design.collection.guild_craft_exemplar.out</x:v>
      </x:c>
    </x:row>
    <x:row r="571" ht="64" customHeight="1">
      <x:c r="A571" s="4" t="str">
        <x:f>IFERROR(INDEX('Material routes'!$E$6:$E$1505,MATCH(U571,'Material routes'!$A$6:$A$1505,0)),"MISSING ID")</x:f>
        <x:v>Steel stock</x:v>
      </x:c>
      <x:c r="B571" s="4" t="str">
        <x:f>IFERROR(INDEX('Material routes'!$F$6:$F$1505,MATCH(U571,'Material routes'!$A$6:$A$1505,0)),"MISSING ID")</x:f>
        <x:v>T2</x:v>
      </x:c>
      <x:c r="C571" s="4" t="str">
        <x:f>IFERROR(INDEX('Material routes'!$H$6:$H$1505,MATCH(U571,'Material routes'!$A$6:$A$1505,0)),"MISSING ID")</x:f>
        <x:v>Processed material</x:v>
      </x:c>
      <x:c r="D571" s="4" t="str">
        <x:f>IFERROR(INDEX('Material routes'!$G$6:$G$1505,MATCH(U571,'Material routes'!$A$6:$A$1505,0)),"MISSING ID")</x:f>
        <x:v>Manufactured stock</x:v>
      </x:c>
      <x:c r="E571" s="4" t="str">
        <x:f>IFERROR(INDEX('Material routes'!$C$6:$C$1505,MATCH(U571,'Material routes'!$A$6:$A$1505,0)),"MISSING ID")</x:f>
        <x:v>Ingredient candidate</x:v>
      </x:c>
      <x:c r="F571" s="4" t="str">
        <x:f>IFERROR(INDEX('Material routes'!$E$6:$E$1505,MATCH(V571,'Material routes'!$A$6:$A$1505,0)),"MISSING ID")</x:f>
        <x:v>Witness chain</x:v>
      </x:c>
      <x:c r="G571" s="4" t="str">
        <x:f>IFERROR(INDEX('Material routes'!$F$6:$F$1505,MATCH(V571,'Material routes'!$A$6:$A$1505,0)),"MISSING ID")</x:f>
        <x:v>Not applicable</x:v>
      </x:c>
      <x:c r="H571" s="4" t="str">
        <x:f>IFERROR(INDEX('Material routes'!$H$6:$H$1505,MATCH(V571,'Material routes'!$A$6:$A$1505,0)),"MISSING ID")</x:f>
        <x:v>Cultural object</x:v>
      </x:c>
      <x:c r="I571" s="4" t="str">
        <x:f>IFERROR(INDEX('Material routes'!$G$6:$G$1505,MATCH(V571,'Material routes'!$A$6:$A$1505,0)),"MISSING ID")</x:f>
        <x:v>Cultural objects</x:v>
      </x:c>
      <x:c r="J571" s="4" t="str">
        <x:f>IFERROR(INDEX('Material routes'!$B$6:$B$1505,MATCH(U571,'Material routes'!$A$6:$A$1505,0)),"MISSING ID")</x:f>
        <x:v>design.collection.witness_chain</x:v>
      </x:c>
      <x:c r="K571" s="4" t="str">
        <x:f>IFERROR(INDEX('Crafting recipes'!$C$6:$C$1005,MATCH(J571,'Crafting recipes'!$A$6:$A$1005,0)),"MISSING ID")</x:f>
        <x:v>Finished-item crafting</x:v>
      </x:c>
      <x:c r="L571" s="4" t="str">
        <x:f>IFERROR(INDEX('Material routes'!$K$6:$K$1505,MATCH(U571,'Material routes'!$A$6:$A$1505,0)),"MISSING ID")</x:f>
        <x:v>Proposal</x:v>
      </x:c>
      <x:c r="M571" s="4" t="str">
        <x:f>IFERROR(INDEX('Material routes'!$M$6:$M$1505,MATCH(U571,'Material routes'!$A$6:$A$1505,0)),"MISSING ID")</x:f>
        <x:v>Partial proposal</x:v>
      </x:c>
      <x:c r="N571" s="4"/>
      <x:c r="O571" s="4" t="str">
        <x:f>IFERROR(INDEX('Material routes'!$J$6:$J$1505,MATCH(U571,'Material routes'!$A$6:$A$1505,0)),"MISSING ID")</x:f>
        <x:v>Unspecified</x:v>
      </x:c>
      <x:c r="P571" s="4"/>
      <x:c r="Q571" s="4" t="str">
        <x:f>IFERROR(INDEX('Material routes'!$J$6:$J$1505,MATCH(V571,'Material routes'!$A$6:$A$1505,0)),"MISSING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routes'!$D$6:$D$1505,MATCH(U571,'Material routes'!$A$6:$A$1505,0)),"MISSING ID")</x:f>
        <x:v>author.metallurgy.steel_stock</x:v>
      </x:c>
      <x:c r="T571" s="4" t="str">
        <x:f>IFERROR(INDEX('Material routes'!$D$6:$D$1505,MATCH(V571,'Material routes'!$A$6:$A$1505,0)),"MISSING ID")</x:f>
        <x:v>proposal.collection.witness_chain</x:v>
      </x:c>
      <x:c r="U571" s="4" t="str">
        <x:v>design.collection.witness_chain.in.1</x:v>
      </x:c>
      <x:c r="V571" s="4" t="str">
        <x:v>design.collection.witness_chain.out</x:v>
      </x:c>
    </x:row>
    <x:row r="572" ht="64" customHeight="1">
      <x:c r="A572" s="4" t="str">
        <x:f>IFERROR(INDEX('Material routes'!$E$6:$E$1505,MATCH(U572,'Material routes'!$A$6:$A$1505,0)),"MISSING ID")</x:f>
        <x:v>Burnished shell inlay scales</x:v>
      </x:c>
      <x:c r="B572" s="4" t="str">
        <x:f>IFERROR(INDEX('Material routes'!$F$6:$F$1505,MATCH(U572,'Material routes'!$A$6:$A$1505,0)),"MISSING ID")</x:f>
        <x:v>T1</x:v>
      </x:c>
      <x:c r="C572" s="4" t="str">
        <x:f>IFERROR(INDEX('Material routes'!$H$6:$H$1505,MATCH(U572,'Material routes'!$A$6:$A$1505,0)),"MISSING ID")</x:f>
        <x:v>Processed material</x:v>
      </x:c>
      <x:c r="D572" s="4" t="str">
        <x:f>IFERROR(INDEX('Material routes'!$G$6:$G$1505,MATCH(U572,'Material routes'!$A$6:$A$1505,0)),"MISSING ID")</x:f>
        <x:v>Manufactured stock</x:v>
      </x:c>
      <x:c r="E572" s="4" t="str">
        <x:f>IFERROR(INDEX('Material routes'!$C$6:$C$1505,MATCH(U572,'Material routes'!$A$6:$A$1505,0)),"MISSING ID")</x:f>
        <x:v>Ingredient candidate</x:v>
      </x:c>
      <x:c r="F572" s="4" t="str">
        <x:f>IFERROR(INDEX('Material routes'!$E$6:$E$1505,MATCH(V572,'Material routes'!$A$6:$A$1505,0)),"MISSING ID")</x:f>
        <x:v>Canister coming-of-age pendant</x:v>
      </x:c>
      <x:c r="G572" s="4" t="str">
        <x:f>IFERROR(INDEX('Material routes'!$F$6:$F$1505,MATCH(V572,'Material routes'!$A$6:$A$1505,0)),"MISSING ID")</x:f>
        <x:v>Not applicable</x:v>
      </x:c>
      <x:c r="H572" s="4" t="str">
        <x:f>IFERROR(INDEX('Material routes'!$H$6:$H$1505,MATCH(V572,'Material routes'!$A$6:$A$1505,0)),"MISSING ID")</x:f>
        <x:v>Cultural object</x:v>
      </x:c>
      <x:c r="I572" s="4" t="str">
        <x:f>IFERROR(INDEX('Material routes'!$G$6:$G$1505,MATCH(V572,'Material routes'!$A$6:$A$1505,0)),"MISSING ID")</x:f>
        <x:v>Cultural objects</x:v>
      </x:c>
      <x:c r="J572" s="4" t="str">
        <x:f>IFERROR(INDEX('Material routes'!$B$6:$B$1505,MATCH(U572,'Material routes'!$A$6:$A$1505,0)),"MISSING ID")</x:f>
        <x:v>design.collection.canister_coming_of_age_pendant</x:v>
      </x:c>
      <x:c r="K572" s="4" t="str">
        <x:f>IFERROR(INDEX('Crafting recipes'!$C$6:$C$1005,MATCH(J572,'Crafting recipes'!$A$6:$A$1005,0)),"MISSING ID")</x:f>
        <x:v>Finished-item crafting</x:v>
      </x:c>
      <x:c r="L572" s="4" t="str">
        <x:f>IFERROR(INDEX('Material routes'!$K$6:$K$1505,MATCH(U572,'Material routes'!$A$6:$A$1505,0)),"MISSING ID")</x:f>
        <x:v>Proposal</x:v>
      </x:c>
      <x:c r="M572" s="4" t="str">
        <x:f>IFERROR(INDEX('Material routes'!$M$6:$M$1505,MATCH(U572,'Material routes'!$A$6:$A$1505,0)),"MISSING ID")</x:f>
        <x:v>Partial proposal</x:v>
      </x:c>
      <x:c r="N572" s="4"/>
      <x:c r="O572" s="4" t="str">
        <x:f>IFERROR(INDEX('Material routes'!$J$6:$J$1505,MATCH(U572,'Material routes'!$A$6:$A$1505,0)),"MISSING ID")</x:f>
        <x:v>Unspecified</x:v>
      </x:c>
      <x:c r="P572" s="4"/>
      <x:c r="Q572" s="4" t="str">
        <x:f>IFERROR(INDEX('Material routes'!$J$6:$J$1505,MATCH(V572,'Material routes'!$A$6:$A$1505,0)),"MISSING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routes'!$D$6:$D$1505,MATCH(U572,'Material routes'!$A$6:$A$1505,0)),"MISSING ID")</x:f>
        <x:v>proposal.t1.shell_inlay</x:v>
      </x:c>
      <x:c r="T572" s="4" t="str">
        <x:f>IFERROR(INDEX('Material routes'!$D$6:$D$1505,MATCH(V572,'Material routes'!$A$6:$A$1505,0)),"MISSING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routes'!$E$6:$E$1505,MATCH(U573,'Material routes'!$A$6:$A$1505,0)),"MISSING ID")</x:f>
        <x:v>Drawn bronze strip stock</x:v>
      </x:c>
      <x:c r="B573" s="4" t="str">
        <x:f>IFERROR(INDEX('Material routes'!$F$6:$F$1505,MATCH(U573,'Material routes'!$A$6:$A$1505,0)),"MISSING ID")</x:f>
        <x:v>T2</x:v>
      </x:c>
      <x:c r="C573" s="4" t="str">
        <x:f>IFERROR(INDEX('Material routes'!$H$6:$H$1505,MATCH(U573,'Material routes'!$A$6:$A$1505,0)),"MISSING ID")</x:f>
        <x:v>Processed material</x:v>
      </x:c>
      <x:c r="D573" s="4" t="str">
        <x:f>IFERROR(INDEX('Material routes'!$G$6:$G$1505,MATCH(U573,'Material routes'!$A$6:$A$1505,0)),"MISSING ID")</x:f>
        <x:v>Manufactured stock</x:v>
      </x:c>
      <x:c r="E573" s="4" t="str">
        <x:f>IFERROR(INDEX('Material routes'!$C$6:$C$1505,MATCH(U573,'Material routes'!$A$6:$A$1505,0)),"MISSING ID")</x:f>
        <x:v>Ingredient candidate</x:v>
      </x:c>
      <x:c r="F573" s="4" t="str">
        <x:f>IFERROR(INDEX('Material routes'!$E$6:$E$1505,MATCH(V573,'Material routes'!$A$6:$A$1505,0)),"MISSING ID")</x:f>
        <x:v>Canister coming-of-age pendant</x:v>
      </x:c>
      <x:c r="G573" s="4" t="str">
        <x:f>IFERROR(INDEX('Material routes'!$F$6:$F$1505,MATCH(V573,'Material routes'!$A$6:$A$1505,0)),"MISSING ID")</x:f>
        <x:v>Not applicable</x:v>
      </x:c>
      <x:c r="H573" s="4" t="str">
        <x:f>IFERROR(INDEX('Material routes'!$H$6:$H$1505,MATCH(V573,'Material routes'!$A$6:$A$1505,0)),"MISSING ID")</x:f>
        <x:v>Cultural object</x:v>
      </x:c>
      <x:c r="I573" s="4" t="str">
        <x:f>IFERROR(INDEX('Material routes'!$G$6:$G$1505,MATCH(V573,'Material routes'!$A$6:$A$1505,0)),"MISSING ID")</x:f>
        <x:v>Cultural objects</x:v>
      </x:c>
      <x:c r="J573" s="4" t="str">
        <x:f>IFERROR(INDEX('Material routes'!$B$6:$B$1505,MATCH(U573,'Material routes'!$A$6:$A$1505,0)),"MISSING ID")</x:f>
        <x:v>design.collection.canister_coming_of_age_pendant</x:v>
      </x:c>
      <x:c r="K573" s="4" t="str">
        <x:f>IFERROR(INDEX('Crafting recipes'!$C$6:$C$1005,MATCH(J573,'Crafting recipes'!$A$6:$A$1005,0)),"MISSING ID")</x:f>
        <x:v>Finished-item crafting</x:v>
      </x:c>
      <x:c r="L573" s="4" t="str">
        <x:f>IFERROR(INDEX('Material routes'!$K$6:$K$1505,MATCH(U573,'Material routes'!$A$6:$A$1505,0)),"MISSING ID")</x:f>
        <x:v>Proposal</x:v>
      </x:c>
      <x:c r="M573" s="4" t="str">
        <x:f>IFERROR(INDEX('Material routes'!$M$6:$M$1505,MATCH(U573,'Material routes'!$A$6:$A$1505,0)),"MISSING ID")</x:f>
        <x:v>Partial proposal</x:v>
      </x:c>
      <x:c r="N573" s="4"/>
      <x:c r="O573" s="4" t="str">
        <x:f>IFERROR(INDEX('Material routes'!$J$6:$J$1505,MATCH(U573,'Material routes'!$A$6:$A$1505,0)),"MISSING ID")</x:f>
        <x:v>Unspecified</x:v>
      </x:c>
      <x:c r="P573" s="4"/>
      <x:c r="Q573" s="4" t="str">
        <x:f>IFERROR(INDEX('Material routes'!$J$6:$J$1505,MATCH(V573,'Material routes'!$A$6:$A$1505,0)),"MISSING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routes'!$D$6:$D$1505,MATCH(U573,'Material routes'!$A$6:$A$1505,0)),"MISSING ID")</x:f>
        <x:v>proposal.collection.drawn_bronze_strip_stock</x:v>
      </x:c>
      <x:c r="T573" s="4" t="str">
        <x:f>IFERROR(INDEX('Material routes'!$D$6:$D$1505,MATCH(V573,'Material routes'!$A$6:$A$1505,0)),"MISSING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routes'!$E$6:$E$1505,MATCH(U574,'Material routes'!$A$6:$A$1505,0)),"MISSING ID")</x:f>
        <x:v>Ceramic insulating bead</x:v>
      </x:c>
      <x:c r="B574" s="4" t="str">
        <x:f>IFERROR(INDEX('Material routes'!$F$6:$F$1505,MATCH(U574,'Material routes'!$A$6:$A$1505,0)),"MISSING ID")</x:f>
        <x:v>T3</x:v>
      </x:c>
      <x:c r="C574" s="4" t="str">
        <x:f>IFERROR(INDEX('Material routes'!$H$6:$H$1505,MATCH(U574,'Material routes'!$A$6:$A$1505,0)),"MISSING ID")</x:f>
        <x:v>Crafting component</x:v>
      </x:c>
      <x:c r="D574" s="4" t="str">
        <x:f>IFERROR(INDEX('Material routes'!$G$6:$G$1505,MATCH(U574,'Material routes'!$A$6:$A$1505,0)),"MISSING ID")</x:f>
        <x:v>Crafting components</x:v>
      </x:c>
      <x:c r="E574" s="4" t="str">
        <x:f>IFERROR(INDEX('Material routes'!$C$6:$C$1505,MATCH(U574,'Material routes'!$A$6:$A$1505,0)),"MISSING ID")</x:f>
        <x:v>Ingredient candidate</x:v>
      </x:c>
      <x:c r="F574" s="4" t="str">
        <x:f>IFERROR(INDEX('Material routes'!$E$6:$E$1505,MATCH(V574,'Material routes'!$A$6:$A$1505,0)),"MISSING ID")</x:f>
        <x:v>Pilgrim route bead strand</x:v>
      </x:c>
      <x:c r="G574" s="4" t="str">
        <x:f>IFERROR(INDEX('Material routes'!$F$6:$F$1505,MATCH(V574,'Material routes'!$A$6:$A$1505,0)),"MISSING ID")</x:f>
        <x:v>Not applicable</x:v>
      </x:c>
      <x:c r="H574" s="4" t="str">
        <x:f>IFERROR(INDEX('Material routes'!$H$6:$H$1505,MATCH(V574,'Material routes'!$A$6:$A$1505,0)),"MISSING ID")</x:f>
        <x:v>Cultural object</x:v>
      </x:c>
      <x:c r="I574" s="4" t="str">
        <x:f>IFERROR(INDEX('Material routes'!$G$6:$G$1505,MATCH(V574,'Material routes'!$A$6:$A$1505,0)),"MISSING ID")</x:f>
        <x:v>Cultural objects</x:v>
      </x:c>
      <x:c r="J574" s="4" t="str">
        <x:f>IFERROR(INDEX('Material routes'!$B$6:$B$1505,MATCH(U574,'Material routes'!$A$6:$A$1505,0)),"MISSING ID")</x:f>
        <x:v>design.collection.pilgrim_route_bead_strand</x:v>
      </x:c>
      <x:c r="K574" s="4" t="str">
        <x:f>IFERROR(INDEX('Crafting recipes'!$C$6:$C$1005,MATCH(J574,'Crafting recipes'!$A$6:$A$1005,0)),"MISSING ID")</x:f>
        <x:v>Finished-item crafting</x:v>
      </x:c>
      <x:c r="L574" s="4" t="str">
        <x:f>IFERROR(INDEX('Material routes'!$K$6:$K$1505,MATCH(U574,'Material routes'!$A$6:$A$1505,0)),"MISSING ID")</x:f>
        <x:v>Proposal</x:v>
      </x:c>
      <x:c r="M574" s="4" t="str">
        <x:f>IFERROR(INDEX('Material routes'!$M$6:$M$1505,MATCH(U574,'Material routes'!$A$6:$A$1505,0)),"MISSING ID")</x:f>
        <x:v>Partial proposal</x:v>
      </x:c>
      <x:c r="N574" s="4"/>
      <x:c r="O574" s="4" t="str">
        <x:f>IFERROR(INDEX('Material routes'!$J$6:$J$1505,MATCH(U574,'Material routes'!$A$6:$A$1505,0)),"MISSING ID")</x:f>
        <x:v>Unspecified</x:v>
      </x:c>
      <x:c r="P574" s="4"/>
      <x:c r="Q574" s="4" t="str">
        <x:f>IFERROR(INDEX('Material routes'!$J$6:$J$1505,MATCH(V574,'Material routes'!$A$6:$A$1505,0)),"MISSING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routes'!$D$6:$D$1505,MATCH(U574,'Material routes'!$A$6:$A$1505,0)),"MISSING ID")</x:f>
        <x:v>proposal.ceramic.bead</x:v>
      </x:c>
      <x:c r="T574" s="4" t="str">
        <x:f>IFERROR(INDEX('Material routes'!$D$6:$D$1505,MATCH(V574,'Material routes'!$A$6:$A$1505,0)),"MISSING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routes'!$E$6:$E$1505,MATCH(U575,'Material routes'!$A$6:$A$1505,0)),"MISSING ID")</x:f>
        <x:v>Tendon cord</x:v>
      </x:c>
      <x:c r="B575" s="4" t="str">
        <x:f>IFERROR(INDEX('Material routes'!$F$6:$F$1505,MATCH(U575,'Material routes'!$A$6:$A$1505,0)),"MISSING ID")</x:f>
        <x:v>T1</x:v>
      </x:c>
      <x:c r="C575" s="4" t="str">
        <x:f>IFERROR(INDEX('Material routes'!$H$6:$H$1505,MATCH(U575,'Material routes'!$A$6:$A$1505,0)),"MISSING ID")</x:f>
        <x:v>Crafting component</x:v>
      </x:c>
      <x:c r="D575" s="4" t="str">
        <x:f>IFERROR(INDEX('Material routes'!$G$6:$G$1505,MATCH(U575,'Material routes'!$A$6:$A$1505,0)),"MISSING ID")</x:f>
        <x:v>Crafting components</x:v>
      </x:c>
      <x:c r="E575" s="4" t="str">
        <x:f>IFERROR(INDEX('Material routes'!$C$6:$C$1505,MATCH(U575,'Material routes'!$A$6:$A$1505,0)),"MISSING ID")</x:f>
        <x:v>Ingredient candidate</x:v>
      </x:c>
      <x:c r="F575" s="4" t="str">
        <x:f>IFERROR(INDEX('Material routes'!$E$6:$E$1505,MATCH(V575,'Material routes'!$A$6:$A$1505,0)),"MISSING ID")</x:f>
        <x:v>Pilgrim route bead strand</x:v>
      </x:c>
      <x:c r="G575" s="4" t="str">
        <x:f>IFERROR(INDEX('Material routes'!$F$6:$F$1505,MATCH(V575,'Material routes'!$A$6:$A$1505,0)),"MISSING ID")</x:f>
        <x:v>Not applicable</x:v>
      </x:c>
      <x:c r="H575" s="4" t="str">
        <x:f>IFERROR(INDEX('Material routes'!$H$6:$H$1505,MATCH(V575,'Material routes'!$A$6:$A$1505,0)),"MISSING ID")</x:f>
        <x:v>Cultural object</x:v>
      </x:c>
      <x:c r="I575" s="4" t="str">
        <x:f>IFERROR(INDEX('Material routes'!$G$6:$G$1505,MATCH(V575,'Material routes'!$A$6:$A$1505,0)),"MISSING ID")</x:f>
        <x:v>Cultural objects</x:v>
      </x:c>
      <x:c r="J575" s="4" t="str">
        <x:f>IFERROR(INDEX('Material routes'!$B$6:$B$1505,MATCH(U575,'Material routes'!$A$6:$A$1505,0)),"MISSING ID")</x:f>
        <x:v>design.collection.pilgrim_route_bead_strand</x:v>
      </x:c>
      <x:c r="K575" s="4" t="str">
        <x:f>IFERROR(INDEX('Crafting recipes'!$C$6:$C$1005,MATCH(J575,'Crafting recipes'!$A$6:$A$1005,0)),"MISSING ID")</x:f>
        <x:v>Finished-item crafting</x:v>
      </x:c>
      <x:c r="L575" s="4" t="str">
        <x:f>IFERROR(INDEX('Material routes'!$K$6:$K$1505,MATCH(U575,'Material routes'!$A$6:$A$1505,0)),"MISSING ID")</x:f>
        <x:v>Proposal</x:v>
      </x:c>
      <x:c r="M575" s="4" t="str">
        <x:f>IFERROR(INDEX('Material routes'!$M$6:$M$1505,MATCH(U575,'Material routes'!$A$6:$A$1505,0)),"MISSING ID")</x:f>
        <x:v>Partial proposal</x:v>
      </x:c>
      <x:c r="N575" s="4"/>
      <x:c r="O575" s="4" t="str">
        <x:f>IFERROR(INDEX('Material routes'!$J$6:$J$1505,MATCH(U575,'Material routes'!$A$6:$A$1505,0)),"MISSING ID")</x:f>
        <x:v>Unspecified</x:v>
      </x:c>
      <x:c r="P575" s="4"/>
      <x:c r="Q575" s="4" t="str">
        <x:f>IFERROR(INDEX('Material routes'!$J$6:$J$1505,MATCH(V575,'Material routes'!$A$6:$A$1505,0)),"MISSING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routes'!$D$6:$D$1505,MATCH(U575,'Material routes'!$A$6:$A$1505,0)),"MISSING ID")</x:f>
        <x:v>proposal.bio.cord</x:v>
      </x:c>
      <x:c r="T575" s="4" t="str">
        <x:f>IFERROR(INDEX('Material routes'!$D$6:$D$1505,MATCH(V575,'Material routes'!$A$6:$A$1505,0)),"MISSING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routes'!$E$6:$E$1505,MATCH(U576,'Material routes'!$A$6:$A$1505,0)),"MISSING ID")</x:f>
        <x:v>Separated shell lamina stock</x:v>
      </x:c>
      <x:c r="B576" s="4" t="str">
        <x:f>IFERROR(INDEX('Material routes'!$F$6:$F$1505,MATCH(U576,'Material routes'!$A$6:$A$1505,0)),"MISSING ID")</x:f>
        <x:v>T1</x:v>
      </x:c>
      <x:c r="C576" s="4" t="str">
        <x:f>IFERROR(INDEX('Material routes'!$H$6:$H$1505,MATCH(U576,'Material routes'!$A$6:$A$1505,0)),"MISSING ID")</x:f>
        <x:v>Processed material</x:v>
      </x:c>
      <x:c r="D576" s="4" t="str">
        <x:f>IFERROR(INDEX('Material routes'!$G$6:$G$1505,MATCH(U576,'Material routes'!$A$6:$A$1505,0)),"MISSING ID")</x:f>
        <x:v>Manufactured stock</x:v>
      </x:c>
      <x:c r="E576" s="4" t="str">
        <x:f>IFERROR(INDEX('Material routes'!$C$6:$C$1505,MATCH(U576,'Material routes'!$A$6:$A$1505,0)),"MISSING ID")</x:f>
        <x:v>Ingredient candidate</x:v>
      </x:c>
      <x:c r="F576" s="4" t="str">
        <x:f>IFERROR(INDEX('Material routes'!$E$6:$E$1505,MATCH(V576,'Material routes'!$A$6:$A$1505,0)),"MISSING ID")</x:f>
        <x:v>Ancestor shell silhouette</x:v>
      </x:c>
      <x:c r="G576" s="4" t="str">
        <x:f>IFERROR(INDEX('Material routes'!$F$6:$F$1505,MATCH(V576,'Material routes'!$A$6:$A$1505,0)),"MISSING ID")</x:f>
        <x:v>Not applicable</x:v>
      </x:c>
      <x:c r="H576" s="4" t="str">
        <x:f>IFERROR(INDEX('Material routes'!$H$6:$H$1505,MATCH(V576,'Material routes'!$A$6:$A$1505,0)),"MISSING ID")</x:f>
        <x:v>Cultural object</x:v>
      </x:c>
      <x:c r="I576" s="4" t="str">
        <x:f>IFERROR(INDEX('Material routes'!$G$6:$G$1505,MATCH(V576,'Material routes'!$A$6:$A$1505,0)),"MISSING ID")</x:f>
        <x:v>Cultural objects</x:v>
      </x:c>
      <x:c r="J576" s="4" t="str">
        <x:f>IFERROR(INDEX('Material routes'!$B$6:$B$1505,MATCH(U576,'Material routes'!$A$6:$A$1505,0)),"MISSING ID")</x:f>
        <x:v>design.collection.ancestor_shell_silhouette</x:v>
      </x:c>
      <x:c r="K576" s="4" t="str">
        <x:f>IFERROR(INDEX('Crafting recipes'!$C$6:$C$1005,MATCH(J576,'Crafting recipes'!$A$6:$A$1005,0)),"MISSING ID")</x:f>
        <x:v>Finished-item crafting</x:v>
      </x:c>
      <x:c r="L576" s="4" t="str">
        <x:f>IFERROR(INDEX('Material routes'!$K$6:$K$1505,MATCH(U576,'Material routes'!$A$6:$A$1505,0)),"MISSING ID")</x:f>
        <x:v>Proposal</x:v>
      </x:c>
      <x:c r="M576" s="4" t="str">
        <x:f>IFERROR(INDEX('Material routes'!$M$6:$M$1505,MATCH(U576,'Material routes'!$A$6:$A$1505,0)),"MISSING ID")</x:f>
        <x:v>Partial proposal</x:v>
      </x:c>
      <x:c r="N576" s="4"/>
      <x:c r="O576" s="4" t="str">
        <x:f>IFERROR(INDEX('Material routes'!$J$6:$J$1505,MATCH(U576,'Material routes'!$A$6:$A$1505,0)),"MISSING ID")</x:f>
        <x:v>Unspecified</x:v>
      </x:c>
      <x:c r="P576" s="4"/>
      <x:c r="Q576" s="4" t="str">
        <x:f>IFERROR(INDEX('Material routes'!$J$6:$J$1505,MATCH(V576,'Material routes'!$A$6:$A$1505,0)),"MISSING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routes'!$D$6:$D$1505,MATCH(U576,'Material routes'!$A$6:$A$1505,0)),"MISSING ID")</x:f>
        <x:v>proposal.t1.shell_lamina</x:v>
      </x:c>
      <x:c r="T576" s="4" t="str">
        <x:f>IFERROR(INDEX('Material routes'!$D$6:$D$1505,MATCH(V576,'Material routes'!$A$6:$A$1505,0)),"MISSING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routes'!$E$6:$E$1505,MATCH(U577,'Material routes'!$A$6:$A$1505,0)),"MISSING ID")</x:f>
        <x:v>Drawn bronze strip stock</x:v>
      </x:c>
      <x:c r="B577" s="4" t="str">
        <x:f>IFERROR(INDEX('Material routes'!$F$6:$F$1505,MATCH(U577,'Material routes'!$A$6:$A$1505,0)),"MISSING ID")</x:f>
        <x:v>T2</x:v>
      </x:c>
      <x:c r="C577" s="4" t="str">
        <x:f>IFERROR(INDEX('Material routes'!$H$6:$H$1505,MATCH(U577,'Material routes'!$A$6:$A$1505,0)),"MISSING ID")</x:f>
        <x:v>Processed material</x:v>
      </x:c>
      <x:c r="D577" s="4" t="str">
        <x:f>IFERROR(INDEX('Material routes'!$G$6:$G$1505,MATCH(U577,'Material routes'!$A$6:$A$1505,0)),"MISSING ID")</x:f>
        <x:v>Manufactured stock</x:v>
      </x:c>
      <x:c r="E577" s="4" t="str">
        <x:f>IFERROR(INDEX('Material routes'!$C$6:$C$1505,MATCH(U577,'Material routes'!$A$6:$A$1505,0)),"MISSING ID")</x:f>
        <x:v>Ingredient candidate</x:v>
      </x:c>
      <x:c r="F577" s="4" t="str">
        <x:f>IFERROR(INDEX('Material routes'!$E$6:$E$1505,MATCH(V577,'Material routes'!$A$6:$A$1505,0)),"MISSING ID")</x:f>
        <x:v>Work-crew oath clasp</x:v>
      </x:c>
      <x:c r="G577" s="4" t="str">
        <x:f>IFERROR(INDEX('Material routes'!$F$6:$F$1505,MATCH(V577,'Material routes'!$A$6:$A$1505,0)),"MISSING ID")</x:f>
        <x:v>Not applicable</x:v>
      </x:c>
      <x:c r="H577" s="4" t="str">
        <x:f>IFERROR(INDEX('Material routes'!$H$6:$H$1505,MATCH(V577,'Material routes'!$A$6:$A$1505,0)),"MISSING ID")</x:f>
        <x:v>Cultural object</x:v>
      </x:c>
      <x:c r="I577" s="4" t="str">
        <x:f>IFERROR(INDEX('Material routes'!$G$6:$G$1505,MATCH(V577,'Material routes'!$A$6:$A$1505,0)),"MISSING ID")</x:f>
        <x:v>Cultural objects</x:v>
      </x:c>
      <x:c r="J577" s="4" t="str">
        <x:f>IFERROR(INDEX('Material routes'!$B$6:$B$1505,MATCH(U577,'Material routes'!$A$6:$A$1505,0)),"MISSING ID")</x:f>
        <x:v>design.collection.work_crew_oath_clasp</x:v>
      </x:c>
      <x:c r="K577" s="4" t="str">
        <x:f>IFERROR(INDEX('Crafting recipes'!$C$6:$C$1005,MATCH(J577,'Crafting recipes'!$A$6:$A$1005,0)),"MISSING ID")</x:f>
        <x:v>Finished-item crafting</x:v>
      </x:c>
      <x:c r="L577" s="4" t="str">
        <x:f>IFERROR(INDEX('Material routes'!$K$6:$K$1505,MATCH(U577,'Material routes'!$A$6:$A$1505,0)),"MISSING ID")</x:f>
        <x:v>Proposal</x:v>
      </x:c>
      <x:c r="M577" s="4" t="str">
        <x:f>IFERROR(INDEX('Material routes'!$M$6:$M$1505,MATCH(U577,'Material routes'!$A$6:$A$1505,0)),"MISSING ID")</x:f>
        <x:v>Partial proposal</x:v>
      </x:c>
      <x:c r="N577" s="4"/>
      <x:c r="O577" s="4" t="str">
        <x:f>IFERROR(INDEX('Material routes'!$J$6:$J$1505,MATCH(U577,'Material routes'!$A$6:$A$1505,0)),"MISSING ID")</x:f>
        <x:v>Unspecified</x:v>
      </x:c>
      <x:c r="P577" s="4"/>
      <x:c r="Q577" s="4" t="str">
        <x:f>IFERROR(INDEX('Material routes'!$J$6:$J$1505,MATCH(V577,'Material routes'!$A$6:$A$1505,0)),"MISSING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routes'!$D$6:$D$1505,MATCH(U577,'Material routes'!$A$6:$A$1505,0)),"MISSING ID")</x:f>
        <x:v>proposal.collection.drawn_bronze_strip_stock</x:v>
      </x:c>
      <x:c r="T577" s="4" t="str">
        <x:f>IFERROR(INDEX('Material routes'!$D$6:$D$1505,MATCH(V577,'Material routes'!$A$6:$A$1505,0)),"MISSING ID")</x:f>
        <x:v>proposal.collection.work_crew_oath_clasp</x:v>
      </x:c>
      <x:c r="U577" s="4" t="str">
        <x:v>design.collection.work_crew_oath_clasp.in.1</x:v>
      </x:c>
      <x:c r="V577" s="4" t="str">
        <x:v>design.collection.work_crew_oath_clasp.out</x:v>
      </x:c>
    </x:row>
    <x:row r="578" ht="64" customHeight="1">
      <x:c r="A578" s="4" t="str">
        <x:f>IFERROR(INDEX('Material routes'!$E$6:$E$1505,MATCH(U578,'Material routes'!$A$6:$A$1505,0)),"MISSING ID")</x:f>
        <x:v>Field magnets</x:v>
      </x:c>
      <x:c r="B578" s="4" t="str">
        <x:f>IFERROR(INDEX('Material routes'!$F$6:$F$1505,MATCH(U578,'Material routes'!$A$6:$A$1505,0)),"MISSING ID")</x:f>
        <x:v>Not applicable</x:v>
      </x:c>
      <x:c r="C578" s="4" t="str">
        <x:f>IFERROR(INDEX('Material routes'!$H$6:$H$1505,MATCH(U578,'Material routes'!$A$6:$A$1505,0)),"MISSING ID")</x:f>
        <x:v>Tool</x:v>
      </x:c>
      <x:c r="D578" s="4" t="str">
        <x:f>IFERROR(INDEX('Material routes'!$G$6:$G$1505,MATCH(U578,'Material routes'!$A$6:$A$1505,0)),"MISSING ID")</x:f>
        <x:v>Equipment</x:v>
      </x:c>
      <x:c r="E578" s="4" t="str">
        <x:f>IFERROR(INDEX('Material routes'!$C$6:$C$1505,MATCH(U578,'Material routes'!$A$6:$A$1505,0)),"MISSING ID")</x:f>
        <x:v>Ingredient candidate</x:v>
      </x:c>
      <x:c r="F578" s="4" t="str">
        <x:f>IFERROR(INDEX('Material routes'!$E$6:$E$1505,MATCH(V578,'Material routes'!$A$6:$A$1505,0)),"MISSING ID")</x:f>
        <x:v>Ceremonial magnet stand</x:v>
      </x:c>
      <x:c r="G578" s="4" t="str">
        <x:f>IFERROR(INDEX('Material routes'!$F$6:$F$1505,MATCH(V578,'Material routes'!$A$6:$A$1505,0)),"MISSING ID")</x:f>
        <x:v>Not applicable</x:v>
      </x:c>
      <x:c r="H578" s="4" t="str">
        <x:f>IFERROR(INDEX('Material routes'!$H$6:$H$1505,MATCH(V578,'Material routes'!$A$6:$A$1505,0)),"MISSING ID")</x:f>
        <x:v>Cultural object</x:v>
      </x:c>
      <x:c r="I578" s="4" t="str">
        <x:f>IFERROR(INDEX('Material routes'!$G$6:$G$1505,MATCH(V578,'Material routes'!$A$6:$A$1505,0)),"MISSING ID")</x:f>
        <x:v>Cultural objects</x:v>
      </x:c>
      <x:c r="J578" s="4" t="str">
        <x:f>IFERROR(INDEX('Material routes'!$B$6:$B$1505,MATCH(U578,'Material routes'!$A$6:$A$1505,0)),"MISSING ID")</x:f>
        <x:v>design.collection.ceremonial_magnet_stand</x:v>
      </x:c>
      <x:c r="K578" s="4" t="str">
        <x:f>IFERROR(INDEX('Crafting recipes'!$C$6:$C$1005,MATCH(J578,'Crafting recipes'!$A$6:$A$1005,0)),"MISSING ID")</x:f>
        <x:v>Finished-item crafting</x:v>
      </x:c>
      <x:c r="L578" s="4" t="str">
        <x:f>IFERROR(INDEX('Material routes'!$K$6:$K$1505,MATCH(U578,'Material routes'!$A$6:$A$1505,0)),"MISSING ID")</x:f>
        <x:v>Proposal</x:v>
      </x:c>
      <x:c r="M578" s="4" t="str">
        <x:f>IFERROR(INDEX('Material routes'!$M$6:$M$1505,MATCH(U578,'Material routes'!$A$6:$A$1505,0)),"MISSING ID")</x:f>
        <x:v>Partial proposal</x:v>
      </x:c>
      <x:c r="N578" s="4"/>
      <x:c r="O578" s="4" t="str">
        <x:f>IFERROR(INDEX('Material routes'!$J$6:$J$1505,MATCH(U578,'Material routes'!$A$6:$A$1505,0)),"MISSING ID")</x:f>
        <x:v>Unspecified</x:v>
      </x:c>
      <x:c r="P578" s="4"/>
      <x:c r="Q578" s="4" t="str">
        <x:f>IFERROR(INDEX('Material routes'!$J$6:$J$1505,MATCH(V578,'Material routes'!$A$6:$A$1505,0)),"MISSING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routes'!$D$6:$D$1505,MATCH(U578,'Material routes'!$A$6:$A$1505,0)),"MISSING ID")</x:f>
        <x:v>proposal.gear.magnets</x:v>
      </x:c>
      <x:c r="T578" s="4" t="str">
        <x:f>IFERROR(INDEX('Material routes'!$D$6:$D$1505,MATCH(V578,'Material routes'!$A$6:$A$1505,0)),"MISSING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routes'!$E$6:$E$1505,MATCH(U579,'Material routes'!$A$6:$A$1505,0)),"MISSING ID")</x:f>
        <x:v>Dressed building-stone stock</x:v>
      </x:c>
      <x:c r="B579" s="4" t="str">
        <x:f>IFERROR(INDEX('Material routes'!$F$6:$F$1505,MATCH(U579,'Material routes'!$A$6:$A$1505,0)),"MISSING ID")</x:f>
        <x:v>T1</x:v>
      </x:c>
      <x:c r="C579" s="4" t="str">
        <x:f>IFERROR(INDEX('Material routes'!$H$6:$H$1505,MATCH(U579,'Material routes'!$A$6:$A$1505,0)),"MISSING ID")</x:f>
        <x:v>Processed material</x:v>
      </x:c>
      <x:c r="D579" s="4" t="str">
        <x:f>IFERROR(INDEX('Material routes'!$G$6:$G$1505,MATCH(U579,'Material routes'!$A$6:$A$1505,0)),"MISSING ID")</x:f>
        <x:v>Manufactured stock</x:v>
      </x:c>
      <x:c r="E579" s="4" t="str">
        <x:f>IFERROR(INDEX('Material routes'!$C$6:$C$1505,MATCH(U579,'Material routes'!$A$6:$A$1505,0)),"MISSING ID")</x:f>
        <x:v>Ingredient candidate</x:v>
      </x:c>
      <x:c r="F579" s="4" t="str">
        <x:f>IFERROR(INDEX('Material routes'!$E$6:$E$1505,MATCH(V579,'Material routes'!$A$6:$A$1505,0)),"MISSING ID")</x:f>
        <x:v>Ceremonial magnet stand</x:v>
      </x:c>
      <x:c r="G579" s="4" t="str">
        <x:f>IFERROR(INDEX('Material routes'!$F$6:$F$1505,MATCH(V579,'Material routes'!$A$6:$A$1505,0)),"MISSING ID")</x:f>
        <x:v>Not applicable</x:v>
      </x:c>
      <x:c r="H579" s="4" t="str">
        <x:f>IFERROR(INDEX('Material routes'!$H$6:$H$1505,MATCH(V579,'Material routes'!$A$6:$A$1505,0)),"MISSING ID")</x:f>
        <x:v>Cultural object</x:v>
      </x:c>
      <x:c r="I579" s="4" t="str">
        <x:f>IFERROR(INDEX('Material routes'!$G$6:$G$1505,MATCH(V579,'Material routes'!$A$6:$A$1505,0)),"MISSING ID")</x:f>
        <x:v>Cultural objects</x:v>
      </x:c>
      <x:c r="J579" s="4" t="str">
        <x:f>IFERROR(INDEX('Material routes'!$B$6:$B$1505,MATCH(U579,'Material routes'!$A$6:$A$1505,0)),"MISSING ID")</x:f>
        <x:v>design.collection.ceremonial_magnet_stand</x:v>
      </x:c>
      <x:c r="K579" s="4" t="str">
        <x:f>IFERROR(INDEX('Crafting recipes'!$C$6:$C$1005,MATCH(J579,'Crafting recipes'!$A$6:$A$1005,0)),"MISSING ID")</x:f>
        <x:v>Finished-item crafting</x:v>
      </x:c>
      <x:c r="L579" s="4" t="str">
        <x:f>IFERROR(INDEX('Material routes'!$K$6:$K$1505,MATCH(U579,'Material routes'!$A$6:$A$1505,0)),"MISSING ID")</x:f>
        <x:v>Proposal</x:v>
      </x:c>
      <x:c r="M579" s="4" t="str">
        <x:f>IFERROR(INDEX('Material routes'!$M$6:$M$1505,MATCH(U579,'Material routes'!$A$6:$A$1505,0)),"MISSING ID")</x:f>
        <x:v>Partial proposal</x:v>
      </x:c>
      <x:c r="N579" s="4"/>
      <x:c r="O579" s="4" t="str">
        <x:f>IFERROR(INDEX('Material routes'!$J$6:$J$1505,MATCH(U579,'Material routes'!$A$6:$A$1505,0)),"MISSING ID")</x:f>
        <x:v>Unspecified</x:v>
      </x:c>
      <x:c r="P579" s="4"/>
      <x:c r="Q579" s="4" t="str">
        <x:f>IFERROR(INDEX('Material routes'!$J$6:$J$1505,MATCH(V579,'Material routes'!$A$6:$A$1505,0)),"MISSING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routes'!$D$6:$D$1505,MATCH(U579,'Material routes'!$A$6:$A$1505,0)),"MISSING ID")</x:f>
        <x:v>proposal.t1.dressed_stone</x:v>
      </x:c>
      <x:c r="T579" s="4" t="str">
        <x:f>IFERROR(INDEX('Material routes'!$D$6:$D$1505,MATCH(V579,'Material routes'!$A$6:$A$1505,0)),"MISSING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routes'!$E$6:$E$1505,MATCH(U580,'Material routes'!$A$6:$A$1505,0)),"MISSING ID")</x:f>
        <x:v>Refractory ceramic stock</x:v>
      </x:c>
      <x:c r="B580" s="4" t="str">
        <x:f>IFERROR(INDEX('Material routes'!$F$6:$F$1505,MATCH(U580,'Material routes'!$A$6:$A$1505,0)),"MISSING ID")</x:f>
        <x:v>T2</x:v>
      </x:c>
      <x:c r="C580" s="4" t="str">
        <x:f>IFERROR(INDEX('Material routes'!$H$6:$H$1505,MATCH(U580,'Material routes'!$A$6:$A$1505,0)),"MISSING ID")</x:f>
        <x:v>Processed material</x:v>
      </x:c>
      <x:c r="D580" s="4" t="str">
        <x:f>IFERROR(INDEX('Material routes'!$G$6:$G$1505,MATCH(U580,'Material routes'!$A$6:$A$1505,0)),"MISSING ID")</x:f>
        <x:v>Manufactured stock</x:v>
      </x:c>
      <x:c r="E580" s="4" t="str">
        <x:f>IFERROR(INDEX('Material routes'!$C$6:$C$1505,MATCH(U580,'Material routes'!$A$6:$A$1505,0)),"MISSING ID")</x:f>
        <x:v>Ingredient candidate</x:v>
      </x:c>
      <x:c r="F580" s="4" t="str">
        <x:f>IFERROR(INDEX('Material routes'!$E$6:$E$1505,MATCH(V580,'Material routes'!$A$6:$A$1505,0)),"MISSING ID")</x:f>
        <x:v>Masterwork presentation tile</x:v>
      </x:c>
      <x:c r="G580" s="4" t="str">
        <x:f>IFERROR(INDEX('Material routes'!$F$6:$F$1505,MATCH(V580,'Material routes'!$A$6:$A$1505,0)),"MISSING ID")</x:f>
        <x:v>Not applicable</x:v>
      </x:c>
      <x:c r="H580" s="4" t="str">
        <x:f>IFERROR(INDEX('Material routes'!$H$6:$H$1505,MATCH(V580,'Material routes'!$A$6:$A$1505,0)),"MISSING ID")</x:f>
        <x:v>Cultural object</x:v>
      </x:c>
      <x:c r="I580" s="4" t="str">
        <x:f>IFERROR(INDEX('Material routes'!$G$6:$G$1505,MATCH(V580,'Material routes'!$A$6:$A$1505,0)),"MISSING ID")</x:f>
        <x:v>Cultural objects</x:v>
      </x:c>
      <x:c r="J580" s="4" t="str">
        <x:f>IFERROR(INDEX('Material routes'!$B$6:$B$1505,MATCH(U580,'Material routes'!$A$6:$A$1505,0)),"MISSING ID")</x:f>
        <x:v>design.collection.masterwork_presentation_tile</x:v>
      </x:c>
      <x:c r="K580" s="4" t="str">
        <x:f>IFERROR(INDEX('Crafting recipes'!$C$6:$C$1005,MATCH(J580,'Crafting recipes'!$A$6:$A$1005,0)),"MISSING ID")</x:f>
        <x:v>Finished-item crafting</x:v>
      </x:c>
      <x:c r="L580" s="4" t="str">
        <x:f>IFERROR(INDEX('Material routes'!$K$6:$K$1505,MATCH(U580,'Material routes'!$A$6:$A$1505,0)),"MISSING ID")</x:f>
        <x:v>Proposal</x:v>
      </x:c>
      <x:c r="M580" s="4" t="str">
        <x:f>IFERROR(INDEX('Material routes'!$M$6:$M$1505,MATCH(U580,'Material routes'!$A$6:$A$1505,0)),"MISSING ID")</x:f>
        <x:v>Partial proposal</x:v>
      </x:c>
      <x:c r="N580" s="4"/>
      <x:c r="O580" s="4" t="str">
        <x:f>IFERROR(INDEX('Material routes'!$J$6:$J$1505,MATCH(U580,'Material routes'!$A$6:$A$1505,0)),"MISSING ID")</x:f>
        <x:v>Unspecified</x:v>
      </x:c>
      <x:c r="P580" s="4"/>
      <x:c r="Q580" s="4" t="str">
        <x:f>IFERROR(INDEX('Material routes'!$J$6:$J$1505,MATCH(V580,'Material routes'!$A$6:$A$1505,0)),"MISSING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routes'!$D$6:$D$1505,MATCH(U580,'Material routes'!$A$6:$A$1505,0)),"MISSING ID")</x:f>
        <x:v>proposal.branch.refractory_ceramic</x:v>
      </x:c>
      <x:c r="T580" s="4" t="str">
        <x:f>IFERROR(INDEX('Material routes'!$D$6:$D$1505,MATCH(V580,'Material routes'!$A$6:$A$1505,0)),"MISSING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routes'!$E$6:$E$1505,MATCH(U581,'Material routes'!$A$6:$A$1505,0)),"MISSING ID")</x:f>
        <x:v>Prepared mineral pigment powder</x:v>
      </x:c>
      <x:c r="B581" s="4" t="str">
        <x:f>IFERROR(INDEX('Material routes'!$F$6:$F$1505,MATCH(U581,'Material routes'!$A$6:$A$1505,0)),"MISSING ID")</x:f>
        <x:v>T1</x:v>
      </x:c>
      <x:c r="C581" s="4" t="str">
        <x:f>IFERROR(INDEX('Material routes'!$H$6:$H$1505,MATCH(U581,'Material routes'!$A$6:$A$1505,0)),"MISSING ID")</x:f>
        <x:v>Processed material</x:v>
      </x:c>
      <x:c r="D581" s="4" t="str">
        <x:f>IFERROR(INDEX('Material routes'!$G$6:$G$1505,MATCH(U581,'Material routes'!$A$6:$A$1505,0)),"MISSING ID")</x:f>
        <x:v>Manufactured stock</x:v>
      </x:c>
      <x:c r="E581" s="4" t="str">
        <x:f>IFERROR(INDEX('Material routes'!$C$6:$C$1505,MATCH(U581,'Material routes'!$A$6:$A$1505,0)),"MISSING ID")</x:f>
        <x:v>Ingredient candidate</x:v>
      </x:c>
      <x:c r="F581" s="4" t="str">
        <x:f>IFERROR(INDEX('Material routes'!$E$6:$E$1505,MATCH(V581,'Material routes'!$A$6:$A$1505,0)),"MISSING ID")</x:f>
        <x:v>Masterwork presentation tile</x:v>
      </x:c>
      <x:c r="G581" s="4" t="str">
        <x:f>IFERROR(INDEX('Material routes'!$F$6:$F$1505,MATCH(V581,'Material routes'!$A$6:$A$1505,0)),"MISSING ID")</x:f>
        <x:v>Not applicable</x:v>
      </x:c>
      <x:c r="H581" s="4" t="str">
        <x:f>IFERROR(INDEX('Material routes'!$H$6:$H$1505,MATCH(V581,'Material routes'!$A$6:$A$1505,0)),"MISSING ID")</x:f>
        <x:v>Cultural object</x:v>
      </x:c>
      <x:c r="I581" s="4" t="str">
        <x:f>IFERROR(INDEX('Material routes'!$G$6:$G$1505,MATCH(V581,'Material routes'!$A$6:$A$1505,0)),"MISSING ID")</x:f>
        <x:v>Cultural objects</x:v>
      </x:c>
      <x:c r="J581" s="4" t="str">
        <x:f>IFERROR(INDEX('Material routes'!$B$6:$B$1505,MATCH(U581,'Material routes'!$A$6:$A$1505,0)),"MISSING ID")</x:f>
        <x:v>design.collection.masterwork_presentation_tile</x:v>
      </x:c>
      <x:c r="K581" s="4" t="str">
        <x:f>IFERROR(INDEX('Crafting recipes'!$C$6:$C$1005,MATCH(J581,'Crafting recipes'!$A$6:$A$1005,0)),"MISSING ID")</x:f>
        <x:v>Finished-item crafting</x:v>
      </x:c>
      <x:c r="L581" s="4" t="str">
        <x:f>IFERROR(INDEX('Material routes'!$K$6:$K$1505,MATCH(U581,'Material routes'!$A$6:$A$1505,0)),"MISSING ID")</x:f>
        <x:v>Proposal</x:v>
      </x:c>
      <x:c r="M581" s="4" t="str">
        <x:f>IFERROR(INDEX('Material routes'!$M$6:$M$1505,MATCH(U581,'Material routes'!$A$6:$A$1505,0)),"MISSING ID")</x:f>
        <x:v>Partial proposal</x:v>
      </x:c>
      <x:c r="N581" s="4"/>
      <x:c r="O581" s="4" t="str">
        <x:f>IFERROR(INDEX('Material routes'!$J$6:$J$1505,MATCH(U581,'Material routes'!$A$6:$A$1505,0)),"MISSING ID")</x:f>
        <x:v>Unspecified</x:v>
      </x:c>
      <x:c r="P581" s="4"/>
      <x:c r="Q581" s="4" t="str">
        <x:f>IFERROR(INDEX('Material routes'!$J$6:$J$1505,MATCH(V581,'Material routes'!$A$6:$A$1505,0)),"MISSING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routes'!$D$6:$D$1505,MATCH(U581,'Material routes'!$A$6:$A$1505,0)),"MISSING ID")</x:f>
        <x:v>proposal.t1.pigment_powder</x:v>
      </x:c>
      <x:c r="T581" s="4" t="str">
        <x:f>IFERROR(INDEX('Material routes'!$D$6:$D$1505,MATCH(V581,'Material routes'!$A$6:$A$1505,0)),"MISSING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routes'!$E$6:$E$1505,MATCH(U582,'Material routes'!$A$6:$A$1505,0)),"MISSING ID")</x:f>
        <x:v>Annealed iron sheet stock</x:v>
      </x:c>
      <x:c r="B582" s="4" t="str">
        <x:f>IFERROR(INDEX('Material routes'!$F$6:$F$1505,MATCH(U582,'Material routes'!$A$6:$A$1505,0)),"MISSING ID")</x:f>
        <x:v>T3</x:v>
      </x:c>
      <x:c r="C582" s="4" t="str">
        <x:f>IFERROR(INDEX('Material routes'!$H$6:$H$1505,MATCH(U582,'Material routes'!$A$6:$A$1505,0)),"MISSING ID")</x:f>
        <x:v>Processed material</x:v>
      </x:c>
      <x:c r="D582" s="4" t="str">
        <x:f>IFERROR(INDEX('Material routes'!$G$6:$G$1505,MATCH(U582,'Material routes'!$A$6:$A$1505,0)),"MISSING ID")</x:f>
        <x:v>Manufactured stock</x:v>
      </x:c>
      <x:c r="E582" s="4" t="str">
        <x:f>IFERROR(INDEX('Material routes'!$C$6:$C$1505,MATCH(U582,'Material routes'!$A$6:$A$1505,0)),"MISSING ID")</x:f>
        <x:v>Ingredient candidate</x:v>
      </x:c>
      <x:c r="F582" s="4" t="str">
        <x:f>IFERROR(INDEX('Material routes'!$E$6:$E$1505,MATCH(V582,'Material routes'!$A$6:$A$1505,0)),"MISSING ID")</x:f>
        <x:v>Long-handled meal ladle</x:v>
      </x:c>
      <x:c r="G582" s="4" t="str">
        <x:f>IFERROR(INDEX('Material routes'!$F$6:$F$1505,MATCH(V582,'Material routes'!$A$6:$A$1505,0)),"MISSING ID")</x:f>
        <x:v>Not applicable</x:v>
      </x:c>
      <x:c r="H582" s="4" t="str">
        <x:f>IFERROR(INDEX('Material routes'!$H$6:$H$1505,MATCH(V582,'Material routes'!$A$6:$A$1505,0)),"MISSING ID")</x:f>
        <x:v>Household utensil</x:v>
      </x:c>
      <x:c r="I582" s="4" t="str">
        <x:f>IFERROR(INDEX('Material routes'!$G$6:$G$1505,MATCH(V582,'Material routes'!$A$6:$A$1505,0)),"MISSING ID")</x:f>
        <x:v>Everyday objects</x:v>
      </x:c>
      <x:c r="J582" s="4" t="str">
        <x:f>IFERROR(INDEX('Material routes'!$B$6:$B$1505,MATCH(U582,'Material routes'!$A$6:$A$1505,0)),"MISSING ID")</x:f>
        <x:v>design.collection.long_handled_meal_ladle</x:v>
      </x:c>
      <x:c r="K582" s="4" t="str">
        <x:f>IFERROR(INDEX('Crafting recipes'!$C$6:$C$1005,MATCH(J582,'Crafting recipes'!$A$6:$A$1005,0)),"MISSING ID")</x:f>
        <x:v>Finished-item crafting</x:v>
      </x:c>
      <x:c r="L582" s="4" t="str">
        <x:f>IFERROR(INDEX('Material routes'!$K$6:$K$1505,MATCH(U582,'Material routes'!$A$6:$A$1505,0)),"MISSING ID")</x:f>
        <x:v>Proposal</x:v>
      </x:c>
      <x:c r="M582" s="4" t="str">
        <x:f>IFERROR(INDEX('Material routes'!$M$6:$M$1505,MATCH(U582,'Material routes'!$A$6:$A$1505,0)),"MISSING ID")</x:f>
        <x:v>Partial proposal</x:v>
      </x:c>
      <x:c r="N582" s="4"/>
      <x:c r="O582" s="4" t="str">
        <x:f>IFERROR(INDEX('Material routes'!$J$6:$J$1505,MATCH(U582,'Material routes'!$A$6:$A$1505,0)),"MISSING ID")</x:f>
        <x:v>Unspecified</x:v>
      </x:c>
      <x:c r="P582" s="4"/>
      <x:c r="Q582" s="4" t="str">
        <x:f>IFERROR(INDEX('Material routes'!$J$6:$J$1505,MATCH(V582,'Material routes'!$A$6:$A$1505,0)),"MISSING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routes'!$D$6:$D$1505,MATCH(U582,'Material routes'!$A$6:$A$1505,0)),"MISSING ID")</x:f>
        <x:v>proposal.collection.annealed_iron_sheet_stock</x:v>
      </x:c>
      <x:c r="T582" s="4" t="str">
        <x:f>IFERROR(INDEX('Material routes'!$D$6:$D$1505,MATCH(V582,'Material routes'!$A$6:$A$1505,0)),"MISSING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routes'!$E$6:$E$1505,MATCH(U583,'Material routes'!$A$6:$A$1505,0)),"MISSING ID")</x:f>
        <x:v>Worked iron stock</x:v>
      </x:c>
      <x:c r="B583" s="4" t="str">
        <x:f>IFERROR(INDEX('Material routes'!$F$6:$F$1505,MATCH(U583,'Material routes'!$A$6:$A$1505,0)),"MISSING ID")</x:f>
        <x:v>T2</x:v>
      </x:c>
      <x:c r="C583" s="4" t="str">
        <x:f>IFERROR(INDEX('Material routes'!$H$6:$H$1505,MATCH(U583,'Material routes'!$A$6:$A$1505,0)),"MISSING ID")</x:f>
        <x:v>Processed material</x:v>
      </x:c>
      <x:c r="D583" s="4" t="str">
        <x:f>IFERROR(INDEX('Material routes'!$G$6:$G$1505,MATCH(U583,'Material routes'!$A$6:$A$1505,0)),"MISSING ID")</x:f>
        <x:v>Manufactured stock</x:v>
      </x:c>
      <x:c r="E583" s="4" t="str">
        <x:f>IFERROR(INDEX('Material routes'!$C$6:$C$1505,MATCH(U583,'Material routes'!$A$6:$A$1505,0)),"MISSING ID")</x:f>
        <x:v>Ingredient candidate</x:v>
      </x:c>
      <x:c r="F583" s="4" t="str">
        <x:f>IFERROR(INDEX('Material routes'!$E$6:$E$1505,MATCH(V583,'Material routes'!$A$6:$A$1505,0)),"MISSING ID")</x:f>
        <x:v>Long-handled meal ladle</x:v>
      </x:c>
      <x:c r="G583" s="4" t="str">
        <x:f>IFERROR(INDEX('Material routes'!$F$6:$F$1505,MATCH(V583,'Material routes'!$A$6:$A$1505,0)),"MISSING ID")</x:f>
        <x:v>Not applicable</x:v>
      </x:c>
      <x:c r="H583" s="4" t="str">
        <x:f>IFERROR(INDEX('Material routes'!$H$6:$H$1505,MATCH(V583,'Material routes'!$A$6:$A$1505,0)),"MISSING ID")</x:f>
        <x:v>Household utensil</x:v>
      </x:c>
      <x:c r="I583" s="4" t="str">
        <x:f>IFERROR(INDEX('Material routes'!$G$6:$G$1505,MATCH(V583,'Material routes'!$A$6:$A$1505,0)),"MISSING ID")</x:f>
        <x:v>Everyday objects</x:v>
      </x:c>
      <x:c r="J583" s="4" t="str">
        <x:f>IFERROR(INDEX('Material routes'!$B$6:$B$1505,MATCH(U583,'Material routes'!$A$6:$A$1505,0)),"MISSING ID")</x:f>
        <x:v>design.collection.long_handled_meal_ladle</x:v>
      </x:c>
      <x:c r="K583" s="4" t="str">
        <x:f>IFERROR(INDEX('Crafting recipes'!$C$6:$C$1005,MATCH(J583,'Crafting recipes'!$A$6:$A$1005,0)),"MISSING ID")</x:f>
        <x:v>Finished-item crafting</x:v>
      </x:c>
      <x:c r="L583" s="4" t="str">
        <x:f>IFERROR(INDEX('Material routes'!$K$6:$K$1505,MATCH(U583,'Material routes'!$A$6:$A$1505,0)),"MISSING ID")</x:f>
        <x:v>Proposal</x:v>
      </x:c>
      <x:c r="M583" s="4" t="str">
        <x:f>IFERROR(INDEX('Material routes'!$M$6:$M$1505,MATCH(U583,'Material routes'!$A$6:$A$1505,0)),"MISSING ID")</x:f>
        <x:v>Partial proposal</x:v>
      </x:c>
      <x:c r="N583" s="4"/>
      <x:c r="O583" s="4" t="str">
        <x:f>IFERROR(INDEX('Material routes'!$J$6:$J$1505,MATCH(U583,'Material routes'!$A$6:$A$1505,0)),"MISSING ID")</x:f>
        <x:v>Unspecified</x:v>
      </x:c>
      <x:c r="P583" s="4"/>
      <x:c r="Q583" s="4" t="str">
        <x:f>IFERROR(INDEX('Material routes'!$J$6:$J$1505,MATCH(V583,'Material routes'!$A$6:$A$1505,0)),"MISSING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routes'!$D$6:$D$1505,MATCH(U583,'Material routes'!$A$6:$A$1505,0)),"MISSING ID")</x:f>
        <x:v>proposal.natural.iron_stock</x:v>
      </x:c>
      <x:c r="T583" s="4" t="str">
        <x:f>IFERROR(INDEX('Material routes'!$D$6:$D$1505,MATCH(V583,'Material routes'!$A$6:$A$1505,0)),"MISSING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routes'!$E$6:$E$1505,MATCH(U584,'Material routes'!$A$6:$A$1505,0)),"MISSING ID")</x:f>
        <x:v>Prepared ceramic body feed</x:v>
      </x:c>
      <x:c r="B584" s="4" t="str">
        <x:f>IFERROR(INDEX('Material routes'!$F$6:$F$1505,MATCH(U584,'Material routes'!$A$6:$A$1505,0)),"MISSING ID")</x:f>
        <x:v>T1</x:v>
      </x:c>
      <x:c r="C584" s="4" t="str">
        <x:f>IFERROR(INDEX('Material routes'!$H$6:$H$1505,MATCH(U584,'Material routes'!$A$6:$A$1505,0)),"MISSING ID")</x:f>
        <x:v>Processed material</x:v>
      </x:c>
      <x:c r="D584" s="4" t="str">
        <x:f>IFERROR(INDEX('Material routes'!$G$6:$G$1505,MATCH(U584,'Material routes'!$A$6:$A$1505,0)),"MISSING ID")</x:f>
        <x:v>Manufactured stock</x:v>
      </x:c>
      <x:c r="E584" s="4" t="str">
        <x:f>IFERROR(INDEX('Material routes'!$C$6:$C$1505,MATCH(U584,'Material routes'!$A$6:$A$1505,0)),"MISSING ID")</x:f>
        <x:v>Ingredient candidate</x:v>
      </x:c>
      <x:c r="F584" s="4" t="str">
        <x:f>IFERROR(INDEX('Material routes'!$E$6:$E$1505,MATCH(V584,'Material routes'!$A$6:$A$1505,0)),"MISSING ID")</x:f>
        <x:v>Ceramic portion scoop</x:v>
      </x:c>
      <x:c r="G584" s="4" t="str">
        <x:f>IFERROR(INDEX('Material routes'!$F$6:$F$1505,MATCH(V584,'Material routes'!$A$6:$A$1505,0)),"MISSING ID")</x:f>
        <x:v>Not applicable</x:v>
      </x:c>
      <x:c r="H584" s="4" t="str">
        <x:f>IFERROR(INDEX('Material routes'!$H$6:$H$1505,MATCH(V584,'Material routes'!$A$6:$A$1505,0)),"MISSING ID")</x:f>
        <x:v>Household utensil</x:v>
      </x:c>
      <x:c r="I584" s="4" t="str">
        <x:f>IFERROR(INDEX('Material routes'!$G$6:$G$1505,MATCH(V584,'Material routes'!$A$6:$A$1505,0)),"MISSING ID")</x:f>
        <x:v>Everyday objects</x:v>
      </x:c>
      <x:c r="J584" s="4" t="str">
        <x:f>IFERROR(INDEX('Material routes'!$B$6:$B$1505,MATCH(U584,'Material routes'!$A$6:$A$1505,0)),"MISSING ID")</x:f>
        <x:v>design.collection.ceramic_portion_scoop</x:v>
      </x:c>
      <x:c r="K584" s="4" t="str">
        <x:f>IFERROR(INDEX('Crafting recipes'!$C$6:$C$1005,MATCH(J584,'Crafting recipes'!$A$6:$A$1005,0)),"MISSING ID")</x:f>
        <x:v>Finished-item crafting</x:v>
      </x:c>
      <x:c r="L584" s="4" t="str">
        <x:f>IFERROR(INDEX('Material routes'!$K$6:$K$1505,MATCH(U584,'Material routes'!$A$6:$A$1505,0)),"MISSING ID")</x:f>
        <x:v>Proposal</x:v>
      </x:c>
      <x:c r="M584" s="4" t="str">
        <x:f>IFERROR(INDEX('Material routes'!$M$6:$M$1505,MATCH(U584,'Material routes'!$A$6:$A$1505,0)),"MISSING ID")</x:f>
        <x:v>Partial proposal</x:v>
      </x:c>
      <x:c r="N584" s="4"/>
      <x:c r="O584" s="4" t="str">
        <x:f>IFERROR(INDEX('Material routes'!$J$6:$J$1505,MATCH(U584,'Material routes'!$A$6:$A$1505,0)),"MISSING ID")</x:f>
        <x:v>Unspecified</x:v>
      </x:c>
      <x:c r="P584" s="4"/>
      <x:c r="Q584" s="4" t="str">
        <x:f>IFERROR(INDEX('Material routes'!$J$6:$J$1505,MATCH(V584,'Material routes'!$A$6:$A$1505,0)),"MISSING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routes'!$D$6:$D$1505,MATCH(U584,'Material routes'!$A$6:$A$1505,0)),"MISSING ID")</x:f>
        <x:v>proposal.ceramic.body_feed</x:v>
      </x:c>
      <x:c r="T584" s="4" t="str">
        <x:f>IFERROR(INDEX('Material routes'!$D$6:$D$1505,MATCH(V584,'Material routes'!$A$6:$A$1505,0)),"MISSING ID")</x:f>
        <x:v>proposal.collection.ceramic_portion_scoop</x:v>
      </x:c>
      <x:c r="U584" s="4" t="str">
        <x:v>design.collection.ceramic_portion_scoop.in.1</x:v>
      </x:c>
      <x:c r="V584" s="4" t="str">
        <x:v>design.collection.ceramic_portion_scoop.out</x:v>
      </x:c>
    </x:row>
    <x:row r="585" ht="64" customHeight="1">
      <x:c r="A585" s="4" t="str">
        <x:f>IFERROR(INDEX('Material routes'!$E$6:$E$1505,MATCH(U585,'Material routes'!$A$6:$A$1505,0)),"MISSING ID")</x:f>
        <x:v>Separated shell lamina stock</x:v>
      </x:c>
      <x:c r="B585" s="4" t="str">
        <x:f>IFERROR(INDEX('Material routes'!$F$6:$F$1505,MATCH(U585,'Material routes'!$A$6:$A$1505,0)),"MISSING ID")</x:f>
        <x:v>T1</x:v>
      </x:c>
      <x:c r="C585" s="4" t="str">
        <x:f>IFERROR(INDEX('Material routes'!$H$6:$H$1505,MATCH(U585,'Material routes'!$A$6:$A$1505,0)),"MISSING ID")</x:f>
        <x:v>Processed material</x:v>
      </x:c>
      <x:c r="D585" s="4" t="str">
        <x:f>IFERROR(INDEX('Material routes'!$G$6:$G$1505,MATCH(U585,'Material routes'!$A$6:$A$1505,0)),"MISSING ID")</x:f>
        <x:v>Manufactured stock</x:v>
      </x:c>
      <x:c r="E585" s="4" t="str">
        <x:f>IFERROR(INDEX('Material routes'!$C$6:$C$1505,MATCH(U585,'Material routes'!$A$6:$A$1505,0)),"MISSING ID")</x:f>
        <x:v>Ingredient candidate</x:v>
      </x:c>
      <x:c r="F585" s="4" t="str">
        <x:f>IFERROR(INDEX('Material routes'!$E$6:$E$1505,MATCH(V585,'Material routes'!$A$6:$A$1505,0)),"MISSING ID")</x:f>
        <x:v>Shell serving tray</x:v>
      </x:c>
      <x:c r="G585" s="4" t="str">
        <x:f>IFERROR(INDEX('Material routes'!$F$6:$F$1505,MATCH(V585,'Material routes'!$A$6:$A$1505,0)),"MISSING ID")</x:f>
        <x:v>Not applicable</x:v>
      </x:c>
      <x:c r="H585" s="4" t="str">
        <x:f>IFERROR(INDEX('Material routes'!$H$6:$H$1505,MATCH(V585,'Material routes'!$A$6:$A$1505,0)),"MISSING ID")</x:f>
        <x:v>Household utensil</x:v>
      </x:c>
      <x:c r="I585" s="4" t="str">
        <x:f>IFERROR(INDEX('Material routes'!$G$6:$G$1505,MATCH(V585,'Material routes'!$A$6:$A$1505,0)),"MISSING ID")</x:f>
        <x:v>Everyday objects</x:v>
      </x:c>
      <x:c r="J585" s="4" t="str">
        <x:f>IFERROR(INDEX('Material routes'!$B$6:$B$1505,MATCH(U585,'Material routes'!$A$6:$A$1505,0)),"MISSING ID")</x:f>
        <x:v>design.collection.shell_serving_tray</x:v>
      </x:c>
      <x:c r="K585" s="4" t="str">
        <x:f>IFERROR(INDEX('Crafting recipes'!$C$6:$C$1005,MATCH(J585,'Crafting recipes'!$A$6:$A$1005,0)),"MISSING ID")</x:f>
        <x:v>Finished-item crafting</x:v>
      </x:c>
      <x:c r="L585" s="4" t="str">
        <x:f>IFERROR(INDEX('Material routes'!$K$6:$K$1505,MATCH(U585,'Material routes'!$A$6:$A$1505,0)),"MISSING ID")</x:f>
        <x:v>Proposal</x:v>
      </x:c>
      <x:c r="M585" s="4" t="str">
        <x:f>IFERROR(INDEX('Material routes'!$M$6:$M$1505,MATCH(U585,'Material routes'!$A$6:$A$1505,0)),"MISSING ID")</x:f>
        <x:v>Partial proposal</x:v>
      </x:c>
      <x:c r="N585" s="4"/>
      <x:c r="O585" s="4" t="str">
        <x:f>IFERROR(INDEX('Material routes'!$J$6:$J$1505,MATCH(U585,'Material routes'!$A$6:$A$1505,0)),"MISSING ID")</x:f>
        <x:v>Unspecified</x:v>
      </x:c>
      <x:c r="P585" s="4"/>
      <x:c r="Q585" s="4" t="str">
        <x:f>IFERROR(INDEX('Material routes'!$J$6:$J$1505,MATCH(V585,'Material routes'!$A$6:$A$1505,0)),"MISSING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routes'!$D$6:$D$1505,MATCH(U585,'Material routes'!$A$6:$A$1505,0)),"MISSING ID")</x:f>
        <x:v>proposal.t1.shell_lamina</x:v>
      </x:c>
      <x:c r="T585" s="4" t="str">
        <x:f>IFERROR(INDEX('Material routes'!$D$6:$D$1505,MATCH(V585,'Material routes'!$A$6:$A$1505,0)),"MISSING ID")</x:f>
        <x:v>proposal.collection.shell_serving_tray</x:v>
      </x:c>
      <x:c r="U585" s="4" t="str">
        <x:v>design.collection.shell_serving_tray.in.1</x:v>
      </x:c>
      <x:c r="V585" s="4" t="str">
        <x:v>design.collection.shell_serving_tray.out</x:v>
      </x:c>
    </x:row>
    <x:row r="586" ht="64" customHeight="1">
      <x:c r="A586" s="4" t="str">
        <x:f>IFERROR(INDEX('Material routes'!$E$6:$E$1505,MATCH(U586,'Material routes'!$A$6:$A$1505,0)),"MISSING ID")</x:f>
        <x:v>Worked iron stock</x:v>
      </x:c>
      <x:c r="B586" s="4" t="str">
        <x:f>IFERROR(INDEX('Material routes'!$F$6:$F$1505,MATCH(U586,'Material routes'!$A$6:$A$1505,0)),"MISSING ID")</x:f>
        <x:v>T2</x:v>
      </x:c>
      <x:c r="C586" s="4" t="str">
        <x:f>IFERROR(INDEX('Material routes'!$H$6:$H$1505,MATCH(U586,'Material routes'!$A$6:$A$1505,0)),"MISSING ID")</x:f>
        <x:v>Processed material</x:v>
      </x:c>
      <x:c r="D586" s="4" t="str">
        <x:f>IFERROR(INDEX('Material routes'!$G$6:$G$1505,MATCH(U586,'Material routes'!$A$6:$A$1505,0)),"MISSING ID")</x:f>
        <x:v>Manufactured stock</x:v>
      </x:c>
      <x:c r="E586" s="4" t="str">
        <x:f>IFERROR(INDEX('Material routes'!$C$6:$C$1505,MATCH(U586,'Material routes'!$A$6:$A$1505,0)),"MISSING ID")</x:f>
        <x:v>Ingredient candidate</x:v>
      </x:c>
      <x:c r="F586" s="4" t="str">
        <x:f>IFERROR(INDEX('Material routes'!$E$6:$E$1505,MATCH(V586,'Material routes'!$A$6:$A$1505,0)),"MISSING ID")</x:f>
        <x:v>Shell serving tray</x:v>
      </x:c>
      <x:c r="G586" s="4" t="str">
        <x:f>IFERROR(INDEX('Material routes'!$F$6:$F$1505,MATCH(V586,'Material routes'!$A$6:$A$1505,0)),"MISSING ID")</x:f>
        <x:v>Not applicable</x:v>
      </x:c>
      <x:c r="H586" s="4" t="str">
        <x:f>IFERROR(INDEX('Material routes'!$H$6:$H$1505,MATCH(V586,'Material routes'!$A$6:$A$1505,0)),"MISSING ID")</x:f>
        <x:v>Household utensil</x:v>
      </x:c>
      <x:c r="I586" s="4" t="str">
        <x:f>IFERROR(INDEX('Material routes'!$G$6:$G$1505,MATCH(V586,'Material routes'!$A$6:$A$1505,0)),"MISSING ID")</x:f>
        <x:v>Everyday objects</x:v>
      </x:c>
      <x:c r="J586" s="4" t="str">
        <x:f>IFERROR(INDEX('Material routes'!$B$6:$B$1505,MATCH(U586,'Material routes'!$A$6:$A$1505,0)),"MISSING ID")</x:f>
        <x:v>design.collection.shell_serving_tray</x:v>
      </x:c>
      <x:c r="K586" s="4" t="str">
        <x:f>IFERROR(INDEX('Crafting recipes'!$C$6:$C$1005,MATCH(J586,'Crafting recipes'!$A$6:$A$1005,0)),"MISSING ID")</x:f>
        <x:v>Finished-item crafting</x:v>
      </x:c>
      <x:c r="L586" s="4" t="str">
        <x:f>IFERROR(INDEX('Material routes'!$K$6:$K$1505,MATCH(U586,'Material routes'!$A$6:$A$1505,0)),"MISSING ID")</x:f>
        <x:v>Proposal</x:v>
      </x:c>
      <x:c r="M586" s="4" t="str">
        <x:f>IFERROR(INDEX('Material routes'!$M$6:$M$1505,MATCH(U586,'Material routes'!$A$6:$A$1505,0)),"MISSING ID")</x:f>
        <x:v>Partial proposal</x:v>
      </x:c>
      <x:c r="N586" s="4"/>
      <x:c r="O586" s="4" t="str">
        <x:f>IFERROR(INDEX('Material routes'!$J$6:$J$1505,MATCH(U586,'Material routes'!$A$6:$A$1505,0)),"MISSING ID")</x:f>
        <x:v>Unspecified</x:v>
      </x:c>
      <x:c r="P586" s="4"/>
      <x:c r="Q586" s="4" t="str">
        <x:f>IFERROR(INDEX('Material routes'!$J$6:$J$1505,MATCH(V586,'Material routes'!$A$6:$A$1505,0)),"MISSING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routes'!$D$6:$D$1505,MATCH(U586,'Material routes'!$A$6:$A$1505,0)),"MISSING ID")</x:f>
        <x:v>proposal.natural.iron_stock</x:v>
      </x:c>
      <x:c r="T586" s="4" t="str">
        <x:f>IFERROR(INDEX('Material routes'!$D$6:$D$1505,MATCH(V586,'Material routes'!$A$6:$A$1505,0)),"MISSING ID")</x:f>
        <x:v>proposal.collection.shell_serving_tray</x:v>
      </x:c>
      <x:c r="U586" s="4" t="str">
        <x:v>design.collection.shell_serving_tray.in.2</x:v>
      </x:c>
      <x:c r="V586" s="4" t="str">
        <x:v>design.collection.shell_serving_tray.out</x:v>
      </x:c>
    </x:row>
    <x:row r="587" ht="64" customHeight="1">
      <x:c r="A587" s="4" t="str">
        <x:f>IFERROR(INDEX('Material routes'!$E$6:$E$1505,MATCH(U587,'Material routes'!$A$6:$A$1505,0)),"MISSING ID")</x:f>
        <x:v>Spring-grade steel stock</x:v>
      </x:c>
      <x:c r="B587" s="4" t="str">
        <x:f>IFERROR(INDEX('Material routes'!$F$6:$F$1505,MATCH(U587,'Material routes'!$A$6:$A$1505,0)),"MISSING ID")</x:f>
        <x:v>T3</x:v>
      </x:c>
      <x:c r="C587" s="4" t="str">
        <x:f>IFERROR(INDEX('Material routes'!$H$6:$H$1505,MATCH(U587,'Material routes'!$A$6:$A$1505,0)),"MISSING ID")</x:f>
        <x:v>Processed material</x:v>
      </x:c>
      <x:c r="D587" s="4" t="str">
        <x:f>IFERROR(INDEX('Material routes'!$G$6:$G$1505,MATCH(U587,'Material routes'!$A$6:$A$1505,0)),"MISSING ID")</x:f>
        <x:v>Manufactured stock</x:v>
      </x:c>
      <x:c r="E587" s="4" t="str">
        <x:f>IFERROR(INDEX('Material routes'!$C$6:$C$1505,MATCH(U587,'Material routes'!$A$6:$A$1505,0)),"MISSING ID")</x:f>
        <x:v>Ingredient candidate</x:v>
      </x:c>
      <x:c r="F587" s="4" t="str">
        <x:f>IFERROR(INDEX('Material routes'!$E$6:$E$1505,MATCH(V587,'Material routes'!$A$6:$A$1505,0)),"MISSING ID")</x:f>
        <x:v>Metal eating tongs</x:v>
      </x:c>
      <x:c r="G587" s="4" t="str">
        <x:f>IFERROR(INDEX('Material routes'!$F$6:$F$1505,MATCH(V587,'Material routes'!$A$6:$A$1505,0)),"MISSING ID")</x:f>
        <x:v>Not applicable</x:v>
      </x:c>
      <x:c r="H587" s="4" t="str">
        <x:f>IFERROR(INDEX('Material routes'!$H$6:$H$1505,MATCH(V587,'Material routes'!$A$6:$A$1505,0)),"MISSING ID")</x:f>
        <x:v>Household utensil</x:v>
      </x:c>
      <x:c r="I587" s="4" t="str">
        <x:f>IFERROR(INDEX('Material routes'!$G$6:$G$1505,MATCH(V587,'Material routes'!$A$6:$A$1505,0)),"MISSING ID")</x:f>
        <x:v>Everyday objects</x:v>
      </x:c>
      <x:c r="J587" s="4" t="str">
        <x:f>IFERROR(INDEX('Material routes'!$B$6:$B$1505,MATCH(U587,'Material routes'!$A$6:$A$1505,0)),"MISSING ID")</x:f>
        <x:v>design.collection.metal_eating_tongs</x:v>
      </x:c>
      <x:c r="K587" s="4" t="str">
        <x:f>IFERROR(INDEX('Crafting recipes'!$C$6:$C$1005,MATCH(J587,'Crafting recipes'!$A$6:$A$1005,0)),"MISSING ID")</x:f>
        <x:v>Finished-item crafting</x:v>
      </x:c>
      <x:c r="L587" s="4" t="str">
        <x:f>IFERROR(INDEX('Material routes'!$K$6:$K$1505,MATCH(U587,'Material routes'!$A$6:$A$1505,0)),"MISSING ID")</x:f>
        <x:v>Proposal</x:v>
      </x:c>
      <x:c r="M587" s="4" t="str">
        <x:f>IFERROR(INDEX('Material routes'!$M$6:$M$1505,MATCH(U587,'Material routes'!$A$6:$A$1505,0)),"MISSING ID")</x:f>
        <x:v>Partial proposal</x:v>
      </x:c>
      <x:c r="N587" s="4"/>
      <x:c r="O587" s="4" t="str">
        <x:f>IFERROR(INDEX('Material routes'!$J$6:$J$1505,MATCH(U587,'Material routes'!$A$6:$A$1505,0)),"MISSING ID")</x:f>
        <x:v>Unspecified</x:v>
      </x:c>
      <x:c r="P587" s="4"/>
      <x:c r="Q587" s="4" t="str">
        <x:f>IFERROR(INDEX('Material routes'!$J$6:$J$1505,MATCH(V587,'Material routes'!$A$6:$A$1505,0)),"MISSING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routes'!$D$6:$D$1505,MATCH(U587,'Material routes'!$A$6:$A$1505,0)),"MISSING ID")</x:f>
        <x:v>proposal.branch.spring_steel</x:v>
      </x:c>
      <x:c r="T587" s="4" t="str">
        <x:f>IFERROR(INDEX('Material routes'!$D$6:$D$1505,MATCH(V587,'Material routes'!$A$6:$A$1505,0)),"MISSING ID")</x:f>
        <x:v>proposal.collection.metal_eating_tongs</x:v>
      </x:c>
      <x:c r="U587" s="4" t="str">
        <x:v>design.collection.metal_eating_tongs.in.1</x:v>
      </x:c>
      <x:c r="V587" s="4" t="str">
        <x:v>design.collection.metal_eating_tongs.out</x:v>
      </x:c>
    </x:row>
    <x:row r="588" ht="64" customHeight="1">
      <x:c r="A588" s="4" t="str">
        <x:f>IFERROR(INDEX('Material routes'!$E$6:$E$1505,MATCH(U588,'Material routes'!$A$6:$A$1505,0)),"MISSING ID")</x:f>
        <x:v>Husk-fiber paper</x:v>
      </x:c>
      <x:c r="B588" s="4" t="str">
        <x:f>IFERROR(INDEX('Material routes'!$F$6:$F$1505,MATCH(U588,'Material routes'!$A$6:$A$1505,0)),"MISSING ID")</x:f>
        <x:v>T2</x:v>
      </x:c>
      <x:c r="C588" s="4" t="str">
        <x:f>IFERROR(INDEX('Material routes'!$H$6:$H$1505,MATCH(U588,'Material routes'!$A$6:$A$1505,0)),"MISSING ID")</x:f>
        <x:v>Processed material</x:v>
      </x:c>
      <x:c r="D588" s="4" t="str">
        <x:f>IFERROR(INDEX('Material routes'!$G$6:$G$1505,MATCH(U588,'Material routes'!$A$6:$A$1505,0)),"MISSING ID")</x:f>
        <x:v>Crafting components</x:v>
      </x:c>
      <x:c r="E588" s="4" t="str">
        <x:f>IFERROR(INDEX('Material routes'!$C$6:$C$1505,MATCH(U588,'Material routes'!$A$6:$A$1505,0)),"MISSING ID")</x:f>
        <x:v>Ingredient candidate</x:v>
      </x:c>
      <x:c r="F588" s="4" t="str">
        <x:f>IFERROR(INDEX('Material routes'!$E$6:$E$1505,MATCH(V588,'Material routes'!$A$6:$A$1505,0)),"MISSING ID")</x:f>
        <x:v>Salvage claim leaf</x:v>
      </x:c>
      <x:c r="G588" s="4" t="str">
        <x:f>IFERROR(INDEX('Material routes'!$F$6:$F$1505,MATCH(V588,'Material routes'!$A$6:$A$1505,0)),"MISSING ID")</x:f>
        <x:v>Not applicable</x:v>
      </x:c>
      <x:c r="H588" s="4" t="str">
        <x:f>IFERROR(INDEX('Material routes'!$H$6:$H$1505,MATCH(V588,'Material routes'!$A$6:$A$1505,0)),"MISSING ID")</x:f>
        <x:v>Document</x:v>
      </x:c>
      <x:c r="I588" s="4" t="str">
        <x:f>IFERROR(INDEX('Material routes'!$G$6:$G$1505,MATCH(V588,'Material routes'!$A$6:$A$1505,0)),"MISSING ID")</x:f>
        <x:v>Cultural objects</x:v>
      </x:c>
      <x:c r="J588" s="4" t="str">
        <x:f>IFERROR(INDEX('Material routes'!$B$6:$B$1505,MATCH(U588,'Material routes'!$A$6:$A$1505,0)),"MISSING ID")</x:f>
        <x:v>design.collection.salvage_claim_leaf</x:v>
      </x:c>
      <x:c r="K588" s="4" t="str">
        <x:f>IFERROR(INDEX('Crafting recipes'!$C$6:$C$1005,MATCH(J588,'Crafting recipes'!$A$6:$A$1005,0)),"MISSING ID")</x:f>
        <x:v>Finished-item crafting</x:v>
      </x:c>
      <x:c r="L588" s="4" t="str">
        <x:f>IFERROR(INDEX('Material routes'!$K$6:$K$1505,MATCH(U588,'Material routes'!$A$6:$A$1505,0)),"MISSING ID")</x:f>
        <x:v>Proposal</x:v>
      </x:c>
      <x:c r="M588" s="4" t="str">
        <x:f>IFERROR(INDEX('Material routes'!$M$6:$M$1505,MATCH(U588,'Material routes'!$A$6:$A$1505,0)),"MISSING ID")</x:f>
        <x:v>Partial proposal</x:v>
      </x:c>
      <x:c r="N588" s="4"/>
      <x:c r="O588" s="4" t="str">
        <x:f>IFERROR(INDEX('Material routes'!$J$6:$J$1505,MATCH(U588,'Material routes'!$A$6:$A$1505,0)),"MISSING ID")</x:f>
        <x:v>Unspecified</x:v>
      </x:c>
      <x:c r="P588" s="4"/>
      <x:c r="Q588" s="4" t="str">
        <x:f>IFERROR(INDEX('Material routes'!$J$6:$J$1505,MATCH(V588,'Material routes'!$A$6:$A$1505,0)),"MISSING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routes'!$D$6:$D$1505,MATCH(U588,'Material routes'!$A$6:$A$1505,0)),"MISSING ID")</x:f>
        <x:v>proposal.bio.husk_paper</x:v>
      </x:c>
      <x:c r="T588" s="4" t="str">
        <x:f>IFERROR(INDEX('Material routes'!$D$6:$D$1505,MATCH(V588,'Material routes'!$A$6:$A$1505,0)),"MISSING ID")</x:f>
        <x:v>proposal.collection.salvage_claim_leaf</x:v>
      </x:c>
      <x:c r="U588" s="4" t="str">
        <x:v>design.collection.salvage_claim_leaf.in.1</x:v>
      </x:c>
      <x:c r="V588" s="4" t="str">
        <x:v>design.collection.salvage_claim_leaf.out</x:v>
      </x:c>
    </x:row>
    <x:row r="589" ht="64" customHeight="1">
      <x:c r="A589" s="4" t="str">
        <x:f>IFERROR(INDEX('Material routes'!$E$6:$E$1505,MATCH(U589,'Material routes'!$A$6:$A$1505,0)),"MISSING ID")</x:f>
        <x:v>Husk-fiber paper</x:v>
      </x:c>
      <x:c r="B589" s="4" t="str">
        <x:f>IFERROR(INDEX('Material routes'!$F$6:$F$1505,MATCH(U589,'Material routes'!$A$6:$A$1505,0)),"MISSING ID")</x:f>
        <x:v>T2</x:v>
      </x:c>
      <x:c r="C589" s="4" t="str">
        <x:f>IFERROR(INDEX('Material routes'!$H$6:$H$1505,MATCH(U589,'Material routes'!$A$6:$A$1505,0)),"MISSING ID")</x:f>
        <x:v>Processed material</x:v>
      </x:c>
      <x:c r="D589" s="4" t="str">
        <x:f>IFERROR(INDEX('Material routes'!$G$6:$G$1505,MATCH(U589,'Material routes'!$A$6:$A$1505,0)),"MISSING ID")</x:f>
        <x:v>Crafting components</x:v>
      </x:c>
      <x:c r="E589" s="4" t="str">
        <x:f>IFERROR(INDEX('Material routes'!$C$6:$C$1505,MATCH(U589,'Material routes'!$A$6:$A$1505,0)),"MISSING ID")</x:f>
        <x:v>Ingredient candidate</x:v>
      </x:c>
      <x:c r="F589" s="4" t="str">
        <x:f>IFERROR(INDEX('Material routes'!$E$6:$E$1505,MATCH(V589,'Material routes'!$A$6:$A$1505,0)),"MISSING ID")</x:f>
        <x:v>Workshop repair folio</x:v>
      </x:c>
      <x:c r="G589" s="4" t="str">
        <x:f>IFERROR(INDEX('Material routes'!$F$6:$F$1505,MATCH(V589,'Material routes'!$A$6:$A$1505,0)),"MISSING ID")</x:f>
        <x:v>Not applicable</x:v>
      </x:c>
      <x:c r="H589" s="4" t="str">
        <x:f>IFERROR(INDEX('Material routes'!$H$6:$H$1505,MATCH(V589,'Material routes'!$A$6:$A$1505,0)),"MISSING ID")</x:f>
        <x:v>Document</x:v>
      </x:c>
      <x:c r="I589" s="4" t="str">
        <x:f>IFERROR(INDEX('Material routes'!$G$6:$G$1505,MATCH(V589,'Material routes'!$A$6:$A$1505,0)),"MISSING ID")</x:f>
        <x:v>Cultural objects</x:v>
      </x:c>
      <x:c r="J589" s="4" t="str">
        <x:f>IFERROR(INDEX('Material routes'!$B$6:$B$1505,MATCH(U589,'Material routes'!$A$6:$A$1505,0)),"MISSING ID")</x:f>
        <x:v>design.collection.workshop_repair_folio</x:v>
      </x:c>
      <x:c r="K589" s="4" t="str">
        <x:f>IFERROR(INDEX('Crafting recipes'!$C$6:$C$1005,MATCH(J589,'Crafting recipes'!$A$6:$A$1005,0)),"MISSING ID")</x:f>
        <x:v>Finished-item crafting</x:v>
      </x:c>
      <x:c r="L589" s="4" t="str">
        <x:f>IFERROR(INDEX('Material routes'!$K$6:$K$1505,MATCH(U589,'Material routes'!$A$6:$A$1505,0)),"MISSING ID")</x:f>
        <x:v>Proposal</x:v>
      </x:c>
      <x:c r="M589" s="4" t="str">
        <x:f>IFERROR(INDEX('Material routes'!$M$6:$M$1505,MATCH(U589,'Material routes'!$A$6:$A$1505,0)),"MISSING ID")</x:f>
        <x:v>Partial proposal</x:v>
      </x:c>
      <x:c r="N589" s="4"/>
      <x:c r="O589" s="4" t="str">
        <x:f>IFERROR(INDEX('Material routes'!$J$6:$J$1505,MATCH(U589,'Material routes'!$A$6:$A$1505,0)),"MISSING ID")</x:f>
        <x:v>Unspecified</x:v>
      </x:c>
      <x:c r="P589" s="4"/>
      <x:c r="Q589" s="4" t="str">
        <x:f>IFERROR(INDEX('Material routes'!$J$6:$J$1505,MATCH(V589,'Material routes'!$A$6:$A$1505,0)),"MISSING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routes'!$D$6:$D$1505,MATCH(U589,'Material routes'!$A$6:$A$1505,0)),"MISSING ID")</x:f>
        <x:v>proposal.bio.husk_paper</x:v>
      </x:c>
      <x:c r="T589" s="4" t="str">
        <x:f>IFERROR(INDEX('Material routes'!$D$6:$D$1505,MATCH(V589,'Material routes'!$A$6:$A$1505,0)),"MISSING ID")</x:f>
        <x:v>proposal.collection.workshop_repair_folio</x:v>
      </x:c>
      <x:c r="U589" s="4" t="str">
        <x:v>design.collection.workshop_repair_folio.in.1</x:v>
      </x:c>
      <x:c r="V589" s="4" t="str">
        <x:v>design.collection.workshop_repair_folio.out</x:v>
      </x:c>
    </x:row>
    <x:row r="590" ht="64" customHeight="1">
      <x:c r="A590" s="4" t="str">
        <x:f>IFERROR(INDEX('Material routes'!$E$6:$E$1505,MATCH(U590,'Material routes'!$A$6:$A$1505,0)),"MISSING ID")</x:f>
        <x:v>Husk-fiber paper</x:v>
      </x:c>
      <x:c r="B590" s="4" t="str">
        <x:f>IFERROR(INDEX('Material routes'!$F$6:$F$1505,MATCH(U590,'Material routes'!$A$6:$A$1505,0)),"MISSING ID")</x:f>
        <x:v>T2</x:v>
      </x:c>
      <x:c r="C590" s="4" t="str">
        <x:f>IFERROR(INDEX('Material routes'!$H$6:$H$1505,MATCH(U590,'Material routes'!$A$6:$A$1505,0)),"MISSING ID")</x:f>
        <x:v>Processed material</x:v>
      </x:c>
      <x:c r="D590" s="4" t="str">
        <x:f>IFERROR(INDEX('Material routes'!$G$6:$G$1505,MATCH(U590,'Material routes'!$A$6:$A$1505,0)),"MISSING ID")</x:f>
        <x:v>Crafting components</x:v>
      </x:c>
      <x:c r="E590" s="4" t="str">
        <x:f>IFERROR(INDEX('Material routes'!$C$6:$C$1505,MATCH(U590,'Material routes'!$A$6:$A$1505,0)),"MISSING ID")</x:f>
        <x:v>Ingredient candidate</x:v>
      </x:c>
      <x:c r="F590" s="4" t="str">
        <x:f>IFERROR(INDEX('Material routes'!$E$6:$E$1505,MATCH(V590,'Material routes'!$A$6:$A$1505,0)),"MISSING ID")</x:f>
        <x:v>Caravan cargo manifest</x:v>
      </x:c>
      <x:c r="G590" s="4" t="str">
        <x:f>IFERROR(INDEX('Material routes'!$F$6:$F$1505,MATCH(V590,'Material routes'!$A$6:$A$1505,0)),"MISSING ID")</x:f>
        <x:v>Not applicable</x:v>
      </x:c>
      <x:c r="H590" s="4" t="str">
        <x:f>IFERROR(INDEX('Material routes'!$H$6:$H$1505,MATCH(V590,'Material routes'!$A$6:$A$1505,0)),"MISSING ID")</x:f>
        <x:v>Document</x:v>
      </x:c>
      <x:c r="I590" s="4" t="str">
        <x:f>IFERROR(INDEX('Material routes'!$G$6:$G$1505,MATCH(V590,'Material routes'!$A$6:$A$1505,0)),"MISSING ID")</x:f>
        <x:v>Cultural objects</x:v>
      </x:c>
      <x:c r="J590" s="4" t="str">
        <x:f>IFERROR(INDEX('Material routes'!$B$6:$B$1505,MATCH(U590,'Material routes'!$A$6:$A$1505,0)),"MISSING ID")</x:f>
        <x:v>design.collection.caravan_cargo_manifest</x:v>
      </x:c>
      <x:c r="K590" s="4" t="str">
        <x:f>IFERROR(INDEX('Crafting recipes'!$C$6:$C$1005,MATCH(J590,'Crafting recipes'!$A$6:$A$1005,0)),"MISSING ID")</x:f>
        <x:v>Finished-item crafting</x:v>
      </x:c>
      <x:c r="L590" s="4" t="str">
        <x:f>IFERROR(INDEX('Material routes'!$K$6:$K$1505,MATCH(U590,'Material routes'!$A$6:$A$1505,0)),"MISSING ID")</x:f>
        <x:v>Proposal</x:v>
      </x:c>
      <x:c r="M590" s="4" t="str">
        <x:f>IFERROR(INDEX('Material routes'!$M$6:$M$1505,MATCH(U590,'Material routes'!$A$6:$A$1505,0)),"MISSING ID")</x:f>
        <x:v>Partial proposal</x:v>
      </x:c>
      <x:c r="N590" s="4"/>
      <x:c r="O590" s="4" t="str">
        <x:f>IFERROR(INDEX('Material routes'!$J$6:$J$1505,MATCH(U590,'Material routes'!$A$6:$A$1505,0)),"MISSING ID")</x:f>
        <x:v>Unspecified</x:v>
      </x:c>
      <x:c r="P590" s="4"/>
      <x:c r="Q590" s="4" t="str">
        <x:f>IFERROR(INDEX('Material routes'!$J$6:$J$1505,MATCH(V590,'Material routes'!$A$6:$A$1505,0)),"MISSING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routes'!$D$6:$D$1505,MATCH(U590,'Material routes'!$A$6:$A$1505,0)),"MISSING ID")</x:f>
        <x:v>proposal.bio.husk_paper</x:v>
      </x:c>
      <x:c r="T590" s="4" t="str">
        <x:f>IFERROR(INDEX('Material routes'!$D$6:$D$1505,MATCH(V590,'Material routes'!$A$6:$A$1505,0)),"MISSING ID")</x:f>
        <x:v>proposal.collection.caravan_cargo_manifest</x:v>
      </x:c>
      <x:c r="U590" s="4" t="str">
        <x:v>design.collection.caravan_cargo_manifest.in.1</x:v>
      </x:c>
      <x:c r="V590" s="4" t="str">
        <x:v>design.collection.caravan_cargo_manifest.out</x:v>
      </x:c>
    </x:row>
    <x:row r="591" ht="64" customHeight="1">
      <x:c r="A591" s="4" t="str">
        <x:f>IFERROR(INDEX('Material routes'!$E$6:$E$1505,MATCH(U591,'Material routes'!$A$6:$A$1505,0)),"MISSING ID")</x:f>
        <x:v>Husk-fiber paper</x:v>
      </x:c>
      <x:c r="B591" s="4" t="str">
        <x:f>IFERROR(INDEX('Material routes'!$F$6:$F$1505,MATCH(U591,'Material routes'!$A$6:$A$1505,0)),"MISSING ID")</x:f>
        <x:v>T2</x:v>
      </x:c>
      <x:c r="C591" s="4" t="str">
        <x:f>IFERROR(INDEX('Material routes'!$H$6:$H$1505,MATCH(U591,'Material routes'!$A$6:$A$1505,0)),"MISSING ID")</x:f>
        <x:v>Processed material</x:v>
      </x:c>
      <x:c r="D591" s="4" t="str">
        <x:f>IFERROR(INDEX('Material routes'!$G$6:$G$1505,MATCH(U591,'Material routes'!$A$6:$A$1505,0)),"MISSING ID")</x:f>
        <x:v>Crafting components</x:v>
      </x:c>
      <x:c r="E591" s="4" t="str">
        <x:f>IFERROR(INDEX('Material routes'!$C$6:$C$1505,MATCH(U591,'Material routes'!$A$6:$A$1505,0)),"MISSING ID")</x:f>
        <x:v>Ingredient candidate</x:v>
      </x:c>
      <x:c r="F591" s="4" t="str">
        <x:f>IFERROR(INDEX('Material routes'!$E$6:$E$1505,MATCH(V591,'Material routes'!$A$6:$A$1505,0)),"MISSING ID")</x:f>
        <x:v>Household meal ledger</x:v>
      </x:c>
      <x:c r="G591" s="4" t="str">
        <x:f>IFERROR(INDEX('Material routes'!$F$6:$F$1505,MATCH(V591,'Material routes'!$A$6:$A$1505,0)),"MISSING ID")</x:f>
        <x:v>Not applicable</x:v>
      </x:c>
      <x:c r="H591" s="4" t="str">
        <x:f>IFERROR(INDEX('Material routes'!$H$6:$H$1505,MATCH(V591,'Material routes'!$A$6:$A$1505,0)),"MISSING ID")</x:f>
        <x:v>Document</x:v>
      </x:c>
      <x:c r="I591" s="4" t="str">
        <x:f>IFERROR(INDEX('Material routes'!$G$6:$G$1505,MATCH(V591,'Material routes'!$A$6:$A$1505,0)),"MISSING ID")</x:f>
        <x:v>Cultural objects</x:v>
      </x:c>
      <x:c r="J591" s="4" t="str">
        <x:f>IFERROR(INDEX('Material routes'!$B$6:$B$1505,MATCH(U591,'Material routes'!$A$6:$A$1505,0)),"MISSING ID")</x:f>
        <x:v>design.collection.household_meal_ledger</x:v>
      </x:c>
      <x:c r="K591" s="4" t="str">
        <x:f>IFERROR(INDEX('Crafting recipes'!$C$6:$C$1005,MATCH(J591,'Crafting recipes'!$A$6:$A$1005,0)),"MISSING ID")</x:f>
        <x:v>Finished-item crafting</x:v>
      </x:c>
      <x:c r="L591" s="4" t="str">
        <x:f>IFERROR(INDEX('Material routes'!$K$6:$K$1505,MATCH(U591,'Material routes'!$A$6:$A$1505,0)),"MISSING ID")</x:f>
        <x:v>Proposal</x:v>
      </x:c>
      <x:c r="M591" s="4" t="str">
        <x:f>IFERROR(INDEX('Material routes'!$M$6:$M$1505,MATCH(U591,'Material routes'!$A$6:$A$1505,0)),"MISSING ID")</x:f>
        <x:v>Partial proposal</x:v>
      </x:c>
      <x:c r="N591" s="4"/>
      <x:c r="O591" s="4" t="str">
        <x:f>IFERROR(INDEX('Material routes'!$J$6:$J$1505,MATCH(U591,'Material routes'!$A$6:$A$1505,0)),"MISSING ID")</x:f>
        <x:v>Unspecified</x:v>
      </x:c>
      <x:c r="P591" s="4"/>
      <x:c r="Q591" s="4" t="str">
        <x:f>IFERROR(INDEX('Material routes'!$J$6:$J$1505,MATCH(V591,'Material routes'!$A$6:$A$1505,0)),"MISSING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routes'!$D$6:$D$1505,MATCH(U591,'Material routes'!$A$6:$A$1505,0)),"MISSING ID")</x:f>
        <x:v>proposal.bio.husk_paper</x:v>
      </x:c>
      <x:c r="T591" s="4" t="str">
        <x:f>IFERROR(INDEX('Material routes'!$D$6:$D$1505,MATCH(V591,'Material routes'!$A$6:$A$1505,0)),"MISSING ID")</x:f>
        <x:v>proposal.collection.household_meal_ledger</x:v>
      </x:c>
      <x:c r="U591" s="4" t="str">
        <x:v>design.collection.household_meal_ledger.in.1</x:v>
      </x:c>
      <x:c r="V591" s="4" t="str">
        <x:v>design.collection.household_meal_ledger.out</x:v>
      </x:c>
    </x:row>
    <x:row r="592" ht="64" customHeight="1">
      <x:c r="A592" s="4" t="str">
        <x:f>IFERROR(INDEX('Material routes'!$E$6:$E$1505,MATCH(U592,'Material routes'!$A$6:$A$1505,0)),"MISSING ID")</x:f>
        <x:v>Husk-fiber paper</x:v>
      </x:c>
      <x:c r="B592" s="4" t="str">
        <x:f>IFERROR(INDEX('Material routes'!$F$6:$F$1505,MATCH(U592,'Material routes'!$A$6:$A$1505,0)),"MISSING ID")</x:f>
        <x:v>T2</x:v>
      </x:c>
      <x:c r="C592" s="4" t="str">
        <x:f>IFERROR(INDEX('Material routes'!$H$6:$H$1505,MATCH(U592,'Material routes'!$A$6:$A$1505,0)),"MISSING ID")</x:f>
        <x:v>Processed material</x:v>
      </x:c>
      <x:c r="D592" s="4" t="str">
        <x:f>IFERROR(INDEX('Material routes'!$G$6:$G$1505,MATCH(U592,'Material routes'!$A$6:$A$1505,0)),"MISSING ID")</x:f>
        <x:v>Crafting components</x:v>
      </x:c>
      <x:c r="E592" s="4" t="str">
        <x:f>IFERROR(INDEX('Material routes'!$C$6:$C$1505,MATCH(U592,'Material routes'!$A$6:$A$1505,0)),"MISSING ID")</x:f>
        <x:v>Ingredient candidate</x:v>
      </x:c>
      <x:c r="F592" s="4" t="str">
        <x:f>IFERROR(INDEX('Material routes'!$E$6:$E$1505,MATCH(V592,'Material routes'!$A$6:$A$1505,0)),"MISSING ID")</x:f>
        <x:v>Instrument tuning chart</x:v>
      </x:c>
      <x:c r="G592" s="4" t="str">
        <x:f>IFERROR(INDEX('Material routes'!$F$6:$F$1505,MATCH(V592,'Material routes'!$A$6:$A$1505,0)),"MISSING ID")</x:f>
        <x:v>Not applicable</x:v>
      </x:c>
      <x:c r="H592" s="4" t="str">
        <x:f>IFERROR(INDEX('Material routes'!$H$6:$H$1505,MATCH(V592,'Material routes'!$A$6:$A$1505,0)),"MISSING ID")</x:f>
        <x:v>Document</x:v>
      </x:c>
      <x:c r="I592" s="4" t="str">
        <x:f>IFERROR(INDEX('Material routes'!$G$6:$G$1505,MATCH(V592,'Material routes'!$A$6:$A$1505,0)),"MISSING ID")</x:f>
        <x:v>Cultural objects</x:v>
      </x:c>
      <x:c r="J592" s="4" t="str">
        <x:f>IFERROR(INDEX('Material routes'!$B$6:$B$1505,MATCH(U592,'Material routes'!$A$6:$A$1505,0)),"MISSING ID")</x:f>
        <x:v>design.collection.instrument_tuning_chart</x:v>
      </x:c>
      <x:c r="K592" s="4" t="str">
        <x:f>IFERROR(INDEX('Crafting recipes'!$C$6:$C$1005,MATCH(J592,'Crafting recipes'!$A$6:$A$1005,0)),"MISSING ID")</x:f>
        <x:v>Finished-item crafting</x:v>
      </x:c>
      <x:c r="L592" s="4" t="str">
        <x:f>IFERROR(INDEX('Material routes'!$K$6:$K$1505,MATCH(U592,'Material routes'!$A$6:$A$1505,0)),"MISSING ID")</x:f>
        <x:v>Proposal</x:v>
      </x:c>
      <x:c r="M592" s="4" t="str">
        <x:f>IFERROR(INDEX('Material routes'!$M$6:$M$1505,MATCH(U592,'Material routes'!$A$6:$A$1505,0)),"MISSING ID")</x:f>
        <x:v>Partial proposal</x:v>
      </x:c>
      <x:c r="N592" s="4"/>
      <x:c r="O592" s="4" t="str">
        <x:f>IFERROR(INDEX('Material routes'!$J$6:$J$1505,MATCH(U592,'Material routes'!$A$6:$A$1505,0)),"MISSING ID")</x:f>
        <x:v>Unspecified</x:v>
      </x:c>
      <x:c r="P592" s="4"/>
      <x:c r="Q592" s="4" t="str">
        <x:f>IFERROR(INDEX('Material routes'!$J$6:$J$1505,MATCH(V592,'Material routes'!$A$6:$A$1505,0)),"MISSING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routes'!$D$6:$D$1505,MATCH(U592,'Material routes'!$A$6:$A$1505,0)),"MISSING ID")</x:f>
        <x:v>proposal.bio.husk_paper</x:v>
      </x:c>
      <x:c r="T592" s="4" t="str">
        <x:f>IFERROR(INDEX('Material routes'!$D$6:$D$1505,MATCH(V592,'Material routes'!$A$6:$A$1505,0)),"MISSING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routes'!$E$6:$E$1505,MATCH(U593,'Material routes'!$A$6:$A$1505,0)),"MISSING ID")</x:f>
        <x:v>Steel stock</x:v>
      </x:c>
      <x:c r="B593" s="4" t="str">
        <x:f>IFERROR(INDEX('Material routes'!$F$6:$F$1505,MATCH(U593,'Material routes'!$A$6:$A$1505,0)),"MISSING ID")</x:f>
        <x:v>T2</x:v>
      </x:c>
      <x:c r="C593" s="4" t="str">
        <x:f>IFERROR(INDEX('Material routes'!$H$6:$H$1505,MATCH(U593,'Material routes'!$A$6:$A$1505,0)),"MISSING ID")</x:f>
        <x:v>Processed material</x:v>
      </x:c>
      <x:c r="D593" s="4" t="str">
        <x:f>IFERROR(INDEX('Material routes'!$G$6:$G$1505,MATCH(U593,'Material routes'!$A$6:$A$1505,0)),"MISSING ID")</x:f>
        <x:v>Manufactured stock</x:v>
      </x:c>
      <x:c r="E593" s="4" t="str">
        <x:f>IFERROR(INDEX('Material routes'!$C$6:$C$1505,MATCH(U593,'Material routes'!$A$6:$A$1505,0)),"MISSING ID")</x:f>
        <x:v>Ingredient candidate</x:v>
      </x:c>
      <x:c r="F593" s="4" t="str">
        <x:f>IFERROR(INDEX('Material routes'!$E$6:$E$1505,MATCH(V593,'Material routes'!$A$6:$A$1505,0)),"MISSING ID")</x:f>
        <x:v>Straight-cut spur gear</x:v>
      </x:c>
      <x:c r="G593" s="4" t="str">
        <x:f>IFERROR(INDEX('Material routes'!$F$6:$F$1505,MATCH(V593,'Material routes'!$A$6:$A$1505,0)),"MISSING ID")</x:f>
        <x:v>T3</x:v>
      </x:c>
      <x:c r="H593" s="4" t="str">
        <x:f>IFERROR(INDEX('Material routes'!$H$6:$H$1505,MATCH(V593,'Material routes'!$A$6:$A$1505,0)),"MISSING ID")</x:f>
        <x:v>Machine part</x:v>
      </x:c>
      <x:c r="I593" s="4" t="str">
        <x:f>IFERROR(INDEX('Material routes'!$G$6:$G$1505,MATCH(V593,'Material routes'!$A$6:$A$1505,0)),"MISSING ID")</x:f>
        <x:v>Crafting components</x:v>
      </x:c>
      <x:c r="J593" s="4" t="str">
        <x:f>IFERROR(INDEX('Material routes'!$B$6:$B$1505,MATCH(U593,'Material routes'!$A$6:$A$1505,0)),"MISSING ID")</x:f>
        <x:v>design.collection.straight_cut_spur_gear</x:v>
      </x:c>
      <x:c r="K593" s="4" t="str">
        <x:f>IFERROR(INDEX('Crafting recipes'!$C$6:$C$1005,MATCH(J593,'Crafting recipes'!$A$6:$A$1005,0)),"MISSING ID")</x:f>
        <x:v>Material refinement</x:v>
      </x:c>
      <x:c r="L593" s="4" t="str">
        <x:f>IFERROR(INDEX('Material routes'!$K$6:$K$1505,MATCH(U593,'Material routes'!$A$6:$A$1505,0)),"MISSING ID")</x:f>
        <x:v>Proposal</x:v>
      </x:c>
      <x:c r="M593" s="4" t="str">
        <x:f>IFERROR(INDEX('Material routes'!$M$6:$M$1505,MATCH(U593,'Material routes'!$A$6:$A$1505,0)),"MISSING ID")</x:f>
        <x:v>Partial proposal</x:v>
      </x:c>
      <x:c r="N593" s="4"/>
      <x:c r="O593" s="4" t="str">
        <x:f>IFERROR(INDEX('Material routes'!$J$6:$J$1505,MATCH(U593,'Material routes'!$A$6:$A$1505,0)),"MISSING ID")</x:f>
        <x:v>Unspecified</x:v>
      </x:c>
      <x:c r="P593" s="4"/>
      <x:c r="Q593" s="4" t="str">
        <x:f>IFERROR(INDEX('Material routes'!$J$6:$J$1505,MATCH(V593,'Material routes'!$A$6:$A$1505,0)),"MISSING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routes'!$D$6:$D$1505,MATCH(U593,'Material routes'!$A$6:$A$1505,0)),"MISSING ID")</x:f>
        <x:v>author.metallurgy.steel_stock</x:v>
      </x:c>
      <x:c r="T593" s="4" t="str">
        <x:f>IFERROR(INDEX('Material routes'!$D$6:$D$1505,MATCH(V593,'Material routes'!$A$6:$A$1505,0)),"MISSING ID")</x:f>
        <x:v>proposal.collection.straight_cut_spur_gear</x:v>
      </x:c>
      <x:c r="U593" s="4" t="str">
        <x:v>design.collection.straight_cut_spur_gear.in.1</x:v>
      </x:c>
      <x:c r="V593" s="4" t="str">
        <x:v>design.collection.straight_cut_spur_gear.out</x:v>
      </x:c>
    </x:row>
    <x:row r="594" ht="64" customHeight="1">
      <x:c r="A594" s="4" t="str">
        <x:f>IFERROR(INDEX('Material routes'!$E$6:$E$1505,MATCH(U594,'Material routes'!$A$6:$A$1505,0)),"MISSING ID")</x:f>
        <x:v>Steel stock</x:v>
      </x:c>
      <x:c r="B594" s="4" t="str">
        <x:f>IFERROR(INDEX('Material routes'!$F$6:$F$1505,MATCH(U594,'Material routes'!$A$6:$A$1505,0)),"MISSING ID")</x:f>
        <x:v>T2</x:v>
      </x:c>
      <x:c r="C594" s="4" t="str">
        <x:f>IFERROR(INDEX('Material routes'!$H$6:$H$1505,MATCH(U594,'Material routes'!$A$6:$A$1505,0)),"MISSING ID")</x:f>
        <x:v>Processed material</x:v>
      </x:c>
      <x:c r="D594" s="4" t="str">
        <x:f>IFERROR(INDEX('Material routes'!$G$6:$G$1505,MATCH(U594,'Material routes'!$A$6:$A$1505,0)),"MISSING ID")</x:f>
        <x:v>Manufactured stock</x:v>
      </x:c>
      <x:c r="E594" s="4" t="str">
        <x:f>IFERROR(INDEX('Material routes'!$C$6:$C$1505,MATCH(U594,'Material routes'!$A$6:$A$1505,0)),"MISSING ID")</x:f>
        <x:v>Ingredient candidate</x:v>
      </x:c>
      <x:c r="F594" s="4" t="str">
        <x:f>IFERROR(INDEX('Material routes'!$E$6:$E$1505,MATCH(V594,'Material routes'!$A$6:$A$1505,0)),"MISSING ID")</x:f>
        <x:v>Bevel drive gear</x:v>
      </x:c>
      <x:c r="G594" s="4" t="str">
        <x:f>IFERROR(INDEX('Material routes'!$F$6:$F$1505,MATCH(V594,'Material routes'!$A$6:$A$1505,0)),"MISSING ID")</x:f>
        <x:v>T3</x:v>
      </x:c>
      <x:c r="H594" s="4" t="str">
        <x:f>IFERROR(INDEX('Material routes'!$H$6:$H$1505,MATCH(V594,'Material routes'!$A$6:$A$1505,0)),"MISSING ID")</x:f>
        <x:v>Machine part</x:v>
      </x:c>
      <x:c r="I594" s="4" t="str">
        <x:f>IFERROR(INDEX('Material routes'!$G$6:$G$1505,MATCH(V594,'Material routes'!$A$6:$A$1505,0)),"MISSING ID")</x:f>
        <x:v>Crafting components</x:v>
      </x:c>
      <x:c r="J594" s="4" t="str">
        <x:f>IFERROR(INDEX('Material routes'!$B$6:$B$1505,MATCH(U594,'Material routes'!$A$6:$A$1505,0)),"MISSING ID")</x:f>
        <x:v>design.collection.bevel_drive_gear</x:v>
      </x:c>
      <x:c r="K594" s="4" t="str">
        <x:f>IFERROR(INDEX('Crafting recipes'!$C$6:$C$1005,MATCH(J594,'Crafting recipes'!$A$6:$A$1005,0)),"MISSING ID")</x:f>
        <x:v>Material refinement</x:v>
      </x:c>
      <x:c r="L594" s="4" t="str">
        <x:f>IFERROR(INDEX('Material routes'!$K$6:$K$1505,MATCH(U594,'Material routes'!$A$6:$A$1505,0)),"MISSING ID")</x:f>
        <x:v>Proposal</x:v>
      </x:c>
      <x:c r="M594" s="4" t="str">
        <x:f>IFERROR(INDEX('Material routes'!$M$6:$M$1505,MATCH(U594,'Material routes'!$A$6:$A$1505,0)),"MISSING ID")</x:f>
        <x:v>Partial proposal</x:v>
      </x:c>
      <x:c r="N594" s="4"/>
      <x:c r="O594" s="4" t="str">
        <x:f>IFERROR(INDEX('Material routes'!$J$6:$J$1505,MATCH(U594,'Material routes'!$A$6:$A$1505,0)),"MISSING ID")</x:f>
        <x:v>Unspecified</x:v>
      </x:c>
      <x:c r="P594" s="4"/>
      <x:c r="Q594" s="4" t="str">
        <x:f>IFERROR(INDEX('Material routes'!$J$6:$J$1505,MATCH(V594,'Material routes'!$A$6:$A$1505,0)),"MISSING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routes'!$D$6:$D$1505,MATCH(U594,'Material routes'!$A$6:$A$1505,0)),"MISSING ID")</x:f>
        <x:v>author.metallurgy.steel_stock</x:v>
      </x:c>
      <x:c r="T594" s="4" t="str">
        <x:f>IFERROR(INDEX('Material routes'!$D$6:$D$1505,MATCH(V594,'Material routes'!$A$6:$A$1505,0)),"MISSING ID")</x:f>
        <x:v>proposal.collection.bevel_drive_gear</x:v>
      </x:c>
      <x:c r="U594" s="4" t="str">
        <x:v>design.collection.bevel_drive_gear.in.1</x:v>
      </x:c>
      <x:c r="V594" s="4" t="str">
        <x:v>design.collection.bevel_drive_gear.out</x:v>
      </x:c>
    </x:row>
    <x:row r="595" ht="64" customHeight="1">
      <x:c r="A595" s="4" t="str">
        <x:f>IFERROR(INDEX('Material routes'!$E$6:$E$1505,MATCH(U595,'Material routes'!$A$6:$A$1505,0)),"MISSING ID")</x:f>
        <x:v>Steel stock</x:v>
      </x:c>
      <x:c r="B595" s="4" t="str">
        <x:f>IFERROR(INDEX('Material routes'!$F$6:$F$1505,MATCH(U595,'Material routes'!$A$6:$A$1505,0)),"MISSING ID")</x:f>
        <x:v>T2</x:v>
      </x:c>
      <x:c r="C595" s="4" t="str">
        <x:f>IFERROR(INDEX('Material routes'!$H$6:$H$1505,MATCH(U595,'Material routes'!$A$6:$A$1505,0)),"MISSING ID")</x:f>
        <x:v>Processed material</x:v>
      </x:c>
      <x:c r="D595" s="4" t="str">
        <x:f>IFERROR(INDEX('Material routes'!$G$6:$G$1505,MATCH(U595,'Material routes'!$A$6:$A$1505,0)),"MISSING ID")</x:f>
        <x:v>Manufactured stock</x:v>
      </x:c>
      <x:c r="E595" s="4" t="str">
        <x:f>IFERROR(INDEX('Material routes'!$C$6:$C$1505,MATCH(U595,'Material routes'!$A$6:$A$1505,0)),"MISSING ID")</x:f>
        <x:v>Ingredient candidate</x:v>
      </x:c>
      <x:c r="F595" s="4" t="str">
        <x:f>IFERROR(INDEX('Material routes'!$E$6:$E$1505,MATCH(V595,'Material routes'!$A$6:$A$1505,0)),"MISSING ID")</x:f>
        <x:v>Worm drive screw</x:v>
      </x:c>
      <x:c r="G595" s="4" t="str">
        <x:f>IFERROR(INDEX('Material routes'!$F$6:$F$1505,MATCH(V595,'Material routes'!$A$6:$A$1505,0)),"MISSING ID")</x:f>
        <x:v>T3</x:v>
      </x:c>
      <x:c r="H595" s="4" t="str">
        <x:f>IFERROR(INDEX('Material routes'!$H$6:$H$1505,MATCH(V595,'Material routes'!$A$6:$A$1505,0)),"MISSING ID")</x:f>
        <x:v>Machine part</x:v>
      </x:c>
      <x:c r="I595" s="4" t="str">
        <x:f>IFERROR(INDEX('Material routes'!$G$6:$G$1505,MATCH(V595,'Material routes'!$A$6:$A$1505,0)),"MISSING ID")</x:f>
        <x:v>Crafting components</x:v>
      </x:c>
      <x:c r="J595" s="4" t="str">
        <x:f>IFERROR(INDEX('Material routes'!$B$6:$B$1505,MATCH(U595,'Material routes'!$A$6:$A$1505,0)),"MISSING ID")</x:f>
        <x:v>design.collection.worm_drive_screw</x:v>
      </x:c>
      <x:c r="K595" s="4" t="str">
        <x:f>IFERROR(INDEX('Crafting recipes'!$C$6:$C$1005,MATCH(J595,'Crafting recipes'!$A$6:$A$1005,0)),"MISSING ID")</x:f>
        <x:v>Material refinement</x:v>
      </x:c>
      <x:c r="L595" s="4" t="str">
        <x:f>IFERROR(INDEX('Material routes'!$K$6:$K$1505,MATCH(U595,'Material routes'!$A$6:$A$1505,0)),"MISSING ID")</x:f>
        <x:v>Proposal</x:v>
      </x:c>
      <x:c r="M595" s="4" t="str">
        <x:f>IFERROR(INDEX('Material routes'!$M$6:$M$1505,MATCH(U595,'Material routes'!$A$6:$A$1505,0)),"MISSING ID")</x:f>
        <x:v>Partial proposal</x:v>
      </x:c>
      <x:c r="N595" s="4"/>
      <x:c r="O595" s="4" t="str">
        <x:f>IFERROR(INDEX('Material routes'!$J$6:$J$1505,MATCH(U595,'Material routes'!$A$6:$A$1505,0)),"MISSING ID")</x:f>
        <x:v>Unspecified</x:v>
      </x:c>
      <x:c r="P595" s="4"/>
      <x:c r="Q595" s="4" t="str">
        <x:f>IFERROR(INDEX('Material routes'!$J$6:$J$1505,MATCH(V595,'Material routes'!$A$6:$A$1505,0)),"MISSING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routes'!$D$6:$D$1505,MATCH(U595,'Material routes'!$A$6:$A$1505,0)),"MISSING ID")</x:f>
        <x:v>author.metallurgy.steel_stock</x:v>
      </x:c>
      <x:c r="T595" s="4" t="str">
        <x:f>IFERROR(INDEX('Material routes'!$D$6:$D$1505,MATCH(V595,'Material routes'!$A$6:$A$1505,0)),"MISSING ID")</x:f>
        <x:v>proposal.collection.worm_drive_screw</x:v>
      </x:c>
      <x:c r="U595" s="4" t="str">
        <x:v>design.collection.worm_drive_screw.in.1</x:v>
      </x:c>
      <x:c r="V595" s="4" t="str">
        <x:v>design.collection.worm_drive_screw.out</x:v>
      </x:c>
    </x:row>
    <x:row r="596" ht="64" customHeight="1">
      <x:c r="A596" s="4" t="str">
        <x:f>IFERROR(INDEX('Material routes'!$E$6:$E$1505,MATCH(U596,'Material routes'!$A$6:$A$1505,0)),"MISSING ID")</x:f>
        <x:v>Prepared bronze bearing stock</x:v>
      </x:c>
      <x:c r="B596" s="4" t="str">
        <x:f>IFERROR(INDEX('Material routes'!$F$6:$F$1505,MATCH(U596,'Material routes'!$A$6:$A$1505,0)),"MISSING ID")</x:f>
        <x:v>T2</x:v>
      </x:c>
      <x:c r="C596" s="4" t="str">
        <x:f>IFERROR(INDEX('Material routes'!$H$6:$H$1505,MATCH(U596,'Material routes'!$A$6:$A$1505,0)),"MISSING ID")</x:f>
        <x:v>Processed material</x:v>
      </x:c>
      <x:c r="D596" s="4" t="str">
        <x:f>IFERROR(INDEX('Material routes'!$G$6:$G$1505,MATCH(U596,'Material routes'!$A$6:$A$1505,0)),"MISSING ID")</x:f>
        <x:v>Manufactured stock</x:v>
      </x:c>
      <x:c r="E596" s="4" t="str">
        <x:f>IFERROR(INDEX('Material routes'!$C$6:$C$1505,MATCH(U596,'Material routes'!$A$6:$A$1505,0)),"MISSING ID")</x:f>
        <x:v>Ingredient candidate</x:v>
      </x:c>
      <x:c r="F596" s="4" t="str">
        <x:f>IFERROR(INDEX('Material routes'!$E$6:$E$1505,MATCH(V596,'Material routes'!$A$6:$A$1505,0)),"MISSING ID")</x:f>
        <x:v>Worm wheel</x:v>
      </x:c>
      <x:c r="G596" s="4" t="str">
        <x:f>IFERROR(INDEX('Material routes'!$F$6:$F$1505,MATCH(V596,'Material routes'!$A$6:$A$1505,0)),"MISSING ID")</x:f>
        <x:v>T3</x:v>
      </x:c>
      <x:c r="H596" s="4" t="str">
        <x:f>IFERROR(INDEX('Material routes'!$H$6:$H$1505,MATCH(V596,'Material routes'!$A$6:$A$1505,0)),"MISSING ID")</x:f>
        <x:v>Machine part</x:v>
      </x:c>
      <x:c r="I596" s="4" t="str">
        <x:f>IFERROR(INDEX('Material routes'!$G$6:$G$1505,MATCH(V596,'Material routes'!$A$6:$A$1505,0)),"MISSING ID")</x:f>
        <x:v>Crafting components</x:v>
      </x:c>
      <x:c r="J596" s="4" t="str">
        <x:f>IFERROR(INDEX('Material routes'!$B$6:$B$1505,MATCH(U596,'Material routes'!$A$6:$A$1505,0)),"MISSING ID")</x:f>
        <x:v>design.collection.worm_wheel</x:v>
      </x:c>
      <x:c r="K596" s="4" t="str">
        <x:f>IFERROR(INDEX('Crafting recipes'!$C$6:$C$1005,MATCH(J596,'Crafting recipes'!$A$6:$A$1005,0)),"MISSING ID")</x:f>
        <x:v>Material refinement</x:v>
      </x:c>
      <x:c r="L596" s="4" t="str">
        <x:f>IFERROR(INDEX('Material routes'!$K$6:$K$1505,MATCH(U596,'Material routes'!$A$6:$A$1505,0)),"MISSING ID")</x:f>
        <x:v>Proposal</x:v>
      </x:c>
      <x:c r="M596" s="4" t="str">
        <x:f>IFERROR(INDEX('Material routes'!$M$6:$M$1505,MATCH(U596,'Material routes'!$A$6:$A$1505,0)),"MISSING ID")</x:f>
        <x:v>Partial proposal</x:v>
      </x:c>
      <x:c r="N596" s="4"/>
      <x:c r="O596" s="4" t="str">
        <x:f>IFERROR(INDEX('Material routes'!$J$6:$J$1505,MATCH(U596,'Material routes'!$A$6:$A$1505,0)),"MISSING ID")</x:f>
        <x:v>Unspecified</x:v>
      </x:c>
      <x:c r="P596" s="4"/>
      <x:c r="Q596" s="4" t="str">
        <x:f>IFERROR(INDEX('Material routes'!$J$6:$J$1505,MATCH(V596,'Material routes'!$A$6:$A$1505,0)),"MISSING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routes'!$D$6:$D$1505,MATCH(U596,'Material routes'!$A$6:$A$1505,0)),"MISSING ID")</x:f>
        <x:v>proposal.branch.bearing_bronze</x:v>
      </x:c>
      <x:c r="T596" s="4" t="str">
        <x:f>IFERROR(INDEX('Material routes'!$D$6:$D$1505,MATCH(V596,'Material routes'!$A$6:$A$1505,0)),"MISSING ID")</x:f>
        <x:v>proposal.collection.worm_wheel</x:v>
      </x:c>
      <x:c r="U596" s="4" t="str">
        <x:v>design.collection.worm_wheel.in.1</x:v>
      </x:c>
      <x:c r="V596" s="4" t="str">
        <x:v>design.collection.worm_wheel.out</x:v>
      </x:c>
    </x:row>
    <x:row r="597" ht="64" customHeight="1">
      <x:c r="A597" s="4" t="str">
        <x:f>IFERROR(INDEX('Material routes'!$E$6:$E$1505,MATCH(U597,'Material routes'!$A$6:$A$1505,0)),"MISSING ID")</x:f>
        <x:v>Steel stock</x:v>
      </x:c>
      <x:c r="B597" s="4" t="str">
        <x:f>IFERROR(INDEX('Material routes'!$F$6:$F$1505,MATCH(U597,'Material routes'!$A$6:$A$1505,0)),"MISSING ID")</x:f>
        <x:v>T2</x:v>
      </x:c>
      <x:c r="C597" s="4" t="str">
        <x:f>IFERROR(INDEX('Material routes'!$H$6:$H$1505,MATCH(U597,'Material routes'!$A$6:$A$1505,0)),"MISSING ID")</x:f>
        <x:v>Processed material</x:v>
      </x:c>
      <x:c r="D597" s="4" t="str">
        <x:f>IFERROR(INDEX('Material routes'!$G$6:$G$1505,MATCH(U597,'Material routes'!$A$6:$A$1505,0)),"MISSING ID")</x:f>
        <x:v>Manufactured stock</x:v>
      </x:c>
      <x:c r="E597" s="4" t="str">
        <x:f>IFERROR(INDEX('Material routes'!$C$6:$C$1505,MATCH(U597,'Material routes'!$A$6:$A$1505,0)),"MISSING ID")</x:f>
        <x:v>Ingredient candidate</x:v>
      </x:c>
      <x:c r="F597" s="4" t="str">
        <x:f>IFERROR(INDEX('Material routes'!$E$6:$E$1505,MATCH(V597,'Material routes'!$A$6:$A$1505,0)),"MISSING ID")</x:f>
        <x:v>Toothed linear rack</x:v>
      </x:c>
      <x:c r="G597" s="4" t="str">
        <x:f>IFERROR(INDEX('Material routes'!$F$6:$F$1505,MATCH(V597,'Material routes'!$A$6:$A$1505,0)),"MISSING ID")</x:f>
        <x:v>T3</x:v>
      </x:c>
      <x:c r="H597" s="4" t="str">
        <x:f>IFERROR(INDEX('Material routes'!$H$6:$H$1505,MATCH(V597,'Material routes'!$A$6:$A$1505,0)),"MISSING ID")</x:f>
        <x:v>Machine part</x:v>
      </x:c>
      <x:c r="I597" s="4" t="str">
        <x:f>IFERROR(INDEX('Material routes'!$G$6:$G$1505,MATCH(V597,'Material routes'!$A$6:$A$1505,0)),"MISSING ID")</x:f>
        <x:v>Crafting components</x:v>
      </x:c>
      <x:c r="J597" s="4" t="str">
        <x:f>IFERROR(INDEX('Material routes'!$B$6:$B$1505,MATCH(U597,'Material routes'!$A$6:$A$1505,0)),"MISSING ID")</x:f>
        <x:v>design.collection.toothed_linear_rack</x:v>
      </x:c>
      <x:c r="K597" s="4" t="str">
        <x:f>IFERROR(INDEX('Crafting recipes'!$C$6:$C$1005,MATCH(J597,'Crafting recipes'!$A$6:$A$1005,0)),"MISSING ID")</x:f>
        <x:v>Material refinement</x:v>
      </x:c>
      <x:c r="L597" s="4" t="str">
        <x:f>IFERROR(INDEX('Material routes'!$K$6:$K$1505,MATCH(U597,'Material routes'!$A$6:$A$1505,0)),"MISSING ID")</x:f>
        <x:v>Proposal</x:v>
      </x:c>
      <x:c r="M597" s="4" t="str">
        <x:f>IFERROR(INDEX('Material routes'!$M$6:$M$1505,MATCH(U597,'Material routes'!$A$6:$A$1505,0)),"MISSING ID")</x:f>
        <x:v>Partial proposal</x:v>
      </x:c>
      <x:c r="N597" s="4"/>
      <x:c r="O597" s="4" t="str">
        <x:f>IFERROR(INDEX('Material routes'!$J$6:$J$1505,MATCH(U597,'Material routes'!$A$6:$A$1505,0)),"MISSING ID")</x:f>
        <x:v>Unspecified</x:v>
      </x:c>
      <x:c r="P597" s="4"/>
      <x:c r="Q597" s="4" t="str">
        <x:f>IFERROR(INDEX('Material routes'!$J$6:$J$1505,MATCH(V597,'Material routes'!$A$6:$A$1505,0)),"MISSING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routes'!$D$6:$D$1505,MATCH(U597,'Material routes'!$A$6:$A$1505,0)),"MISSING ID")</x:f>
        <x:v>author.metallurgy.steel_stock</x:v>
      </x:c>
      <x:c r="T597" s="4" t="str">
        <x:f>IFERROR(INDEX('Material routes'!$D$6:$D$1505,MATCH(V597,'Material routes'!$A$6:$A$1505,0)),"MISSING ID")</x:f>
        <x:v>proposal.collection.toothed_linear_rack</x:v>
      </x:c>
      <x:c r="U597" s="4" t="str">
        <x:v>design.collection.toothed_linear_rack.in.1</x:v>
      </x:c>
      <x:c r="V597" s="4" t="str">
        <x:v>design.collection.toothed_linear_rack.out</x:v>
      </x:c>
    </x:row>
    <x:row r="598" ht="64" customHeight="1">
      <x:c r="A598" s="4" t="str">
        <x:f>IFERROR(INDEX('Material routes'!$E$6:$E$1505,MATCH(U598,'Material routes'!$A$6:$A$1505,0)),"MISSING ID")</x:f>
        <x:v>Steel stock</x:v>
      </x:c>
      <x:c r="B598" s="4" t="str">
        <x:f>IFERROR(INDEX('Material routes'!$F$6:$F$1505,MATCH(U598,'Material routes'!$A$6:$A$1505,0)),"MISSING ID")</x:f>
        <x:v>T2</x:v>
      </x:c>
      <x:c r="C598" s="4" t="str">
        <x:f>IFERROR(INDEX('Material routes'!$H$6:$H$1505,MATCH(U598,'Material routes'!$A$6:$A$1505,0)),"MISSING ID")</x:f>
        <x:v>Processed material</x:v>
      </x:c>
      <x:c r="D598" s="4" t="str">
        <x:f>IFERROR(INDEX('Material routes'!$G$6:$G$1505,MATCH(U598,'Material routes'!$A$6:$A$1505,0)),"MISSING ID")</x:f>
        <x:v>Manufactured stock</x:v>
      </x:c>
      <x:c r="E598" s="4" t="str">
        <x:f>IFERROR(INDEX('Material routes'!$C$6:$C$1505,MATCH(U598,'Material routes'!$A$6:$A$1505,0)),"MISSING ID")</x:f>
        <x:v>Ingredient candidate</x:v>
      </x:c>
      <x:c r="F598" s="4" t="str">
        <x:f>IFERROR(INDEX('Material routes'!$E$6:$E$1505,MATCH(V598,'Material routes'!$A$6:$A$1505,0)),"MISSING ID")</x:f>
        <x:v>Chain drive sprocket</x:v>
      </x:c>
      <x:c r="G598" s="4" t="str">
        <x:f>IFERROR(INDEX('Material routes'!$F$6:$F$1505,MATCH(V598,'Material routes'!$A$6:$A$1505,0)),"MISSING ID")</x:f>
        <x:v>T3</x:v>
      </x:c>
      <x:c r="H598" s="4" t="str">
        <x:f>IFERROR(INDEX('Material routes'!$H$6:$H$1505,MATCH(V598,'Material routes'!$A$6:$A$1505,0)),"MISSING ID")</x:f>
        <x:v>Machine part</x:v>
      </x:c>
      <x:c r="I598" s="4" t="str">
        <x:f>IFERROR(INDEX('Material routes'!$G$6:$G$1505,MATCH(V598,'Material routes'!$A$6:$A$1505,0)),"MISSING ID")</x:f>
        <x:v>Crafting components</x:v>
      </x:c>
      <x:c r="J598" s="4" t="str">
        <x:f>IFERROR(INDEX('Material routes'!$B$6:$B$1505,MATCH(U598,'Material routes'!$A$6:$A$1505,0)),"MISSING ID")</x:f>
        <x:v>design.collection.chain_drive_sprocket</x:v>
      </x:c>
      <x:c r="K598" s="4" t="str">
        <x:f>IFERROR(INDEX('Crafting recipes'!$C$6:$C$1005,MATCH(J598,'Crafting recipes'!$A$6:$A$1005,0)),"MISSING ID")</x:f>
        <x:v>Material refinement</x:v>
      </x:c>
      <x:c r="L598" s="4" t="str">
        <x:f>IFERROR(INDEX('Material routes'!$K$6:$K$1505,MATCH(U598,'Material routes'!$A$6:$A$1505,0)),"MISSING ID")</x:f>
        <x:v>Proposal</x:v>
      </x:c>
      <x:c r="M598" s="4" t="str">
        <x:f>IFERROR(INDEX('Material routes'!$M$6:$M$1505,MATCH(U598,'Material routes'!$A$6:$A$1505,0)),"MISSING ID")</x:f>
        <x:v>Partial proposal</x:v>
      </x:c>
      <x:c r="N598" s="4"/>
      <x:c r="O598" s="4" t="str">
        <x:f>IFERROR(INDEX('Material routes'!$J$6:$J$1505,MATCH(U598,'Material routes'!$A$6:$A$1505,0)),"MISSING ID")</x:f>
        <x:v>Unspecified</x:v>
      </x:c>
      <x:c r="P598" s="4"/>
      <x:c r="Q598" s="4" t="str">
        <x:f>IFERROR(INDEX('Material routes'!$J$6:$J$1505,MATCH(V598,'Material routes'!$A$6:$A$1505,0)),"MISSING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routes'!$D$6:$D$1505,MATCH(U598,'Material routes'!$A$6:$A$1505,0)),"MISSING ID")</x:f>
        <x:v>author.metallurgy.steel_stock</x:v>
      </x:c>
      <x:c r="T598" s="4" t="str">
        <x:f>IFERROR(INDEX('Material routes'!$D$6:$D$1505,MATCH(V598,'Material routes'!$A$6:$A$1505,0)),"MISSING ID")</x:f>
        <x:v>proposal.collection.chain_drive_sprocket</x:v>
      </x:c>
      <x:c r="U598" s="4" t="str">
        <x:v>design.collection.chain_drive_sprocket.in.1</x:v>
      </x:c>
      <x:c r="V598" s="4" t="str">
        <x:v>design.collection.chain_drive_sprocket.out</x:v>
      </x:c>
    </x:row>
    <x:row r="599" ht="64" customHeight="1">
      <x:c r="A599" s="4" t="str">
        <x:f>IFERROR(INDEX('Material routes'!$E$6:$E$1505,MATCH(U599,'Material routes'!$A$6:$A$1505,0)),"MISSING ID")</x:f>
        <x:v>Steel stock</x:v>
      </x:c>
      <x:c r="B599" s="4" t="str">
        <x:f>IFERROR(INDEX('Material routes'!$F$6:$F$1505,MATCH(U599,'Material routes'!$A$6:$A$1505,0)),"MISSING ID")</x:f>
        <x:v>T2</x:v>
      </x:c>
      <x:c r="C599" s="4" t="str">
        <x:f>IFERROR(INDEX('Material routes'!$H$6:$H$1505,MATCH(U599,'Material routes'!$A$6:$A$1505,0)),"MISSING ID")</x:f>
        <x:v>Processed material</x:v>
      </x:c>
      <x:c r="D599" s="4" t="str">
        <x:f>IFERROR(INDEX('Material routes'!$G$6:$G$1505,MATCH(U599,'Material routes'!$A$6:$A$1505,0)),"MISSING ID")</x:f>
        <x:v>Manufactured stock</x:v>
      </x:c>
      <x:c r="E599" s="4" t="str">
        <x:f>IFERROR(INDEX('Material routes'!$C$6:$C$1505,MATCH(U599,'Material routes'!$A$6:$A$1505,0)),"MISSING ID")</x:f>
        <x:v>Ingredient candidate</x:v>
      </x:c>
      <x:c r="F599" s="4" t="str">
        <x:f>IFERROR(INDEX('Material routes'!$E$6:$E$1505,MATCH(V599,'Material routes'!$A$6:$A$1505,0)),"MISSING ID")</x:f>
        <x:v>Split shaft coupling</x:v>
      </x:c>
      <x:c r="G599" s="4" t="str">
        <x:f>IFERROR(INDEX('Material routes'!$F$6:$F$1505,MATCH(V599,'Material routes'!$A$6:$A$1505,0)),"MISSING ID")</x:f>
        <x:v>T4</x:v>
      </x:c>
      <x:c r="H599" s="4" t="str">
        <x:f>IFERROR(INDEX('Material routes'!$H$6:$H$1505,MATCH(V599,'Material routes'!$A$6:$A$1505,0)),"MISSING ID")</x:f>
        <x:v>Machine part</x:v>
      </x:c>
      <x:c r="I599" s="4" t="str">
        <x:f>IFERROR(INDEX('Material routes'!$G$6:$G$1505,MATCH(V599,'Material routes'!$A$6:$A$1505,0)),"MISSING ID")</x:f>
        <x:v>Crafting components</x:v>
      </x:c>
      <x:c r="J599" s="4" t="str">
        <x:f>IFERROR(INDEX('Material routes'!$B$6:$B$1505,MATCH(U599,'Material routes'!$A$6:$A$1505,0)),"MISSING ID")</x:f>
        <x:v>design.collection.split_shaft_coupling</x:v>
      </x:c>
      <x:c r="K599" s="4" t="str">
        <x:f>IFERROR(INDEX('Crafting recipes'!$C$6:$C$1005,MATCH(J599,'Crafting recipes'!$A$6:$A$1005,0)),"MISSING ID")</x:f>
        <x:v>Material refinement</x:v>
      </x:c>
      <x:c r="L599" s="4" t="str">
        <x:f>IFERROR(INDEX('Material routes'!$K$6:$K$1505,MATCH(U599,'Material routes'!$A$6:$A$1505,0)),"MISSING ID")</x:f>
        <x:v>Proposal</x:v>
      </x:c>
      <x:c r="M599" s="4" t="str">
        <x:f>IFERROR(INDEX('Material routes'!$M$6:$M$1505,MATCH(U599,'Material routes'!$A$6:$A$1505,0)),"MISSING ID")</x:f>
        <x:v>Partial proposal</x:v>
      </x:c>
      <x:c r="N599" s="4"/>
      <x:c r="O599" s="4" t="str">
        <x:f>IFERROR(INDEX('Material routes'!$J$6:$J$1505,MATCH(U599,'Material routes'!$A$6:$A$1505,0)),"MISSING ID")</x:f>
        <x:v>Unspecified</x:v>
      </x:c>
      <x:c r="P599" s="4"/>
      <x:c r="Q599" s="4" t="str">
        <x:f>IFERROR(INDEX('Material routes'!$J$6:$J$1505,MATCH(V599,'Material routes'!$A$6:$A$1505,0)),"MISSING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routes'!$D$6:$D$1505,MATCH(U599,'Material routes'!$A$6:$A$1505,0)),"MISSING ID")</x:f>
        <x:v>author.metallurgy.steel_stock</x:v>
      </x:c>
      <x:c r="T599" s="4" t="str">
        <x:f>IFERROR(INDEX('Material routes'!$D$6:$D$1505,MATCH(V599,'Material routes'!$A$6:$A$1505,0)),"MISSING ID")</x:f>
        <x:v>proposal.collection.split_shaft_coupling</x:v>
      </x:c>
      <x:c r="U599" s="4" t="str">
        <x:v>design.collection.split_shaft_coupling.in.1</x:v>
      </x:c>
      <x:c r="V599" s="4" t="str">
        <x:v>design.collection.split_shaft_coupling.out</x:v>
      </x:c>
    </x:row>
    <x:row r="600" ht="64" customHeight="1">
      <x:c r="A600" s="4" t="str">
        <x:f>IFERROR(INDEX('Material routes'!$E$6:$E$1505,MATCH(U600,'Material routes'!$A$6:$A$1505,0)),"MISSING ID")</x:f>
        <x:v>Matched metal fastener set</x:v>
      </x:c>
      <x:c r="B600" s="4" t="str">
        <x:f>IFERROR(INDEX('Material routes'!$F$6:$F$1505,MATCH(U600,'Material routes'!$A$6:$A$1505,0)),"MISSING ID")</x:f>
        <x:v>T3</x:v>
      </x:c>
      <x:c r="C600" s="4" t="str">
        <x:f>IFERROR(INDEX('Material routes'!$H$6:$H$1505,MATCH(U600,'Material routes'!$A$6:$A$1505,0)),"MISSING ID")</x:f>
        <x:v>Crafting component</x:v>
      </x:c>
      <x:c r="D600" s="4" t="str">
        <x:f>IFERROR(INDEX('Material routes'!$G$6:$G$1505,MATCH(U600,'Material routes'!$A$6:$A$1505,0)),"MISSING ID")</x:f>
        <x:v>Crafting components</x:v>
      </x:c>
      <x:c r="E600" s="4" t="str">
        <x:f>IFERROR(INDEX('Material routes'!$C$6:$C$1505,MATCH(U600,'Material routes'!$A$6:$A$1505,0)),"MISSING ID")</x:f>
        <x:v>Ingredient candidate</x:v>
      </x:c>
      <x:c r="F600" s="4" t="str">
        <x:f>IFERROR(INDEX('Material routes'!$E$6:$E$1505,MATCH(V600,'Material routes'!$A$6:$A$1505,0)),"MISSING ID")</x:f>
        <x:v>Split shaft coupling</x:v>
      </x:c>
      <x:c r="G600" s="4" t="str">
        <x:f>IFERROR(INDEX('Material routes'!$F$6:$F$1505,MATCH(V600,'Material routes'!$A$6:$A$1505,0)),"MISSING ID")</x:f>
        <x:v>T4</x:v>
      </x:c>
      <x:c r="H600" s="4" t="str">
        <x:f>IFERROR(INDEX('Material routes'!$H$6:$H$1505,MATCH(V600,'Material routes'!$A$6:$A$1505,0)),"MISSING ID")</x:f>
        <x:v>Machine part</x:v>
      </x:c>
      <x:c r="I600" s="4" t="str">
        <x:f>IFERROR(INDEX('Material routes'!$G$6:$G$1505,MATCH(V600,'Material routes'!$A$6:$A$1505,0)),"MISSING ID")</x:f>
        <x:v>Crafting components</x:v>
      </x:c>
      <x:c r="J600" s="4" t="str">
        <x:f>IFERROR(INDEX('Material routes'!$B$6:$B$1505,MATCH(U600,'Material routes'!$A$6:$A$1505,0)),"MISSING ID")</x:f>
        <x:v>design.collection.split_shaft_coupling</x:v>
      </x:c>
      <x:c r="K600" s="4" t="str">
        <x:f>IFERROR(INDEX('Crafting recipes'!$C$6:$C$1005,MATCH(J600,'Crafting recipes'!$A$6:$A$1005,0)),"MISSING ID")</x:f>
        <x:v>Material refinement</x:v>
      </x:c>
      <x:c r="L600" s="4" t="str">
        <x:f>IFERROR(INDEX('Material routes'!$K$6:$K$1505,MATCH(U600,'Material routes'!$A$6:$A$1505,0)),"MISSING ID")</x:f>
        <x:v>Proposal</x:v>
      </x:c>
      <x:c r="M600" s="4" t="str">
        <x:f>IFERROR(INDEX('Material routes'!$M$6:$M$1505,MATCH(U600,'Material routes'!$A$6:$A$1505,0)),"MISSING ID")</x:f>
        <x:v>Partial proposal</x:v>
      </x:c>
      <x:c r="N600" s="4"/>
      <x:c r="O600" s="4" t="str">
        <x:f>IFERROR(INDEX('Material routes'!$J$6:$J$1505,MATCH(U600,'Material routes'!$A$6:$A$1505,0)),"MISSING ID")</x:f>
        <x:v>Unspecified</x:v>
      </x:c>
      <x:c r="P600" s="4"/>
      <x:c r="Q600" s="4" t="str">
        <x:f>IFERROR(INDEX('Material routes'!$J$6:$J$1505,MATCH(V600,'Material routes'!$A$6:$A$1505,0)),"MISSING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routes'!$D$6:$D$1505,MATCH(U600,'Material routes'!$A$6:$A$1505,0)),"MISSING ID")</x:f>
        <x:v>proposal.lore.fastener_set</x:v>
      </x:c>
      <x:c r="T600" s="4" t="str">
        <x:f>IFERROR(INDEX('Material routes'!$D$6:$D$1505,MATCH(V600,'Material routes'!$A$6:$A$1505,0)),"MISSING ID")</x:f>
        <x:v>proposal.collection.split_shaft_coupling</x:v>
      </x:c>
      <x:c r="U600" s="4" t="str">
        <x:v>design.collection.split_shaft_coupling.in.2</x:v>
      </x:c>
      <x:c r="V600" s="4" t="str">
        <x:v>design.collection.split_shaft_coupling.out</x:v>
      </x:c>
    </x:row>
    <x:row r="601" ht="64" customHeight="1">
      <x:c r="A601" s="4" t="str">
        <x:f>IFERROR(INDEX('Material routes'!$E$6:$E$1505,MATCH(U601,'Material routes'!$A$6:$A$1505,0)),"MISSING ID")</x:f>
        <x:v>Steel stock</x:v>
      </x:c>
      <x:c r="B601" s="4" t="str">
        <x:f>IFERROR(INDEX('Material routes'!$F$6:$F$1505,MATCH(U601,'Material routes'!$A$6:$A$1505,0)),"MISSING ID")</x:f>
        <x:v>T2</x:v>
      </x:c>
      <x:c r="C601" s="4" t="str">
        <x:f>IFERROR(INDEX('Material routes'!$H$6:$H$1505,MATCH(U601,'Material routes'!$A$6:$A$1505,0)),"MISSING ID")</x:f>
        <x:v>Processed material</x:v>
      </x:c>
      <x:c r="D601" s="4" t="str">
        <x:f>IFERROR(INDEX('Material routes'!$G$6:$G$1505,MATCH(U601,'Material routes'!$A$6:$A$1505,0)),"MISSING ID")</x:f>
        <x:v>Manufactured stock</x:v>
      </x:c>
      <x:c r="E601" s="4" t="str">
        <x:f>IFERROR(INDEX('Material routes'!$C$6:$C$1505,MATCH(U601,'Material routes'!$A$6:$A$1505,0)),"MISSING ID")</x:f>
        <x:v>Ingredient candidate</x:v>
      </x:c>
      <x:c r="F601" s="4" t="str">
        <x:f>IFERROR(INDEX('Material routes'!$E$6:$E$1505,MATCH(V601,'Material routes'!$A$6:$A$1505,0)),"MISSING ID")</x:f>
        <x:v>Keyed drive shaft</x:v>
      </x:c>
      <x:c r="G601" s="4" t="str">
        <x:f>IFERROR(INDEX('Material routes'!$F$6:$F$1505,MATCH(V601,'Material routes'!$A$6:$A$1505,0)),"MISSING ID")</x:f>
        <x:v>T3</x:v>
      </x:c>
      <x:c r="H601" s="4" t="str">
        <x:f>IFERROR(INDEX('Material routes'!$H$6:$H$1505,MATCH(V601,'Material routes'!$A$6:$A$1505,0)),"MISSING ID")</x:f>
        <x:v>Machine part</x:v>
      </x:c>
      <x:c r="I601" s="4" t="str">
        <x:f>IFERROR(INDEX('Material routes'!$G$6:$G$1505,MATCH(V601,'Material routes'!$A$6:$A$1505,0)),"MISSING ID")</x:f>
        <x:v>Crafting components</x:v>
      </x:c>
      <x:c r="J601" s="4" t="str">
        <x:f>IFERROR(INDEX('Material routes'!$B$6:$B$1505,MATCH(U601,'Material routes'!$A$6:$A$1505,0)),"MISSING ID")</x:f>
        <x:v>design.collection.keyed_drive_shaft</x:v>
      </x:c>
      <x:c r="K601" s="4" t="str">
        <x:f>IFERROR(INDEX('Crafting recipes'!$C$6:$C$1005,MATCH(J601,'Crafting recipes'!$A$6:$A$1005,0)),"MISSING ID")</x:f>
        <x:v>Material refinement</x:v>
      </x:c>
      <x:c r="L601" s="4" t="str">
        <x:f>IFERROR(INDEX('Material routes'!$K$6:$K$1505,MATCH(U601,'Material routes'!$A$6:$A$1505,0)),"MISSING ID")</x:f>
        <x:v>Proposal</x:v>
      </x:c>
      <x:c r="M601" s="4" t="str">
        <x:f>IFERROR(INDEX('Material routes'!$M$6:$M$1505,MATCH(U601,'Material routes'!$A$6:$A$1505,0)),"MISSING ID")</x:f>
        <x:v>Partial proposal</x:v>
      </x:c>
      <x:c r="N601" s="4"/>
      <x:c r="O601" s="4" t="str">
        <x:f>IFERROR(INDEX('Material routes'!$J$6:$J$1505,MATCH(U601,'Material routes'!$A$6:$A$1505,0)),"MISSING ID")</x:f>
        <x:v>Unspecified</x:v>
      </x:c>
      <x:c r="P601" s="4"/>
      <x:c r="Q601" s="4" t="str">
        <x:f>IFERROR(INDEX('Material routes'!$J$6:$J$1505,MATCH(V601,'Material routes'!$A$6:$A$1505,0)),"MISSING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routes'!$D$6:$D$1505,MATCH(U601,'Material routes'!$A$6:$A$1505,0)),"MISSING ID")</x:f>
        <x:v>author.metallurgy.steel_stock</x:v>
      </x:c>
      <x:c r="T601" s="4" t="str">
        <x:f>IFERROR(INDEX('Material routes'!$D$6:$D$1505,MATCH(V601,'Material routes'!$A$6:$A$1505,0)),"MISSING ID")</x:f>
        <x:v>proposal.collection.keyed_drive_shaft</x:v>
      </x:c>
      <x:c r="U601" s="4" t="str">
        <x:v>design.collection.keyed_drive_shaft.in.1</x:v>
      </x:c>
      <x:c r="V601" s="4" t="str">
        <x:v>design.collection.keyed_drive_shaft.out</x:v>
      </x:c>
    </x:row>
    <x:row r="602" ht="64" customHeight="1">
      <x:c r="A602" s="4" t="str">
        <x:f>IFERROR(INDEX('Material routes'!$E$6:$E$1505,MATCH(U602,'Material routes'!$A$6:$A$1505,0)),"MISSING ID")</x:f>
        <x:v>Steel stock</x:v>
      </x:c>
      <x:c r="B602" s="4" t="str">
        <x:f>IFERROR(INDEX('Material routes'!$F$6:$F$1505,MATCH(U602,'Material routes'!$A$6:$A$1505,0)),"MISSING ID")</x:f>
        <x:v>T2</x:v>
      </x:c>
      <x:c r="C602" s="4" t="str">
        <x:f>IFERROR(INDEX('Material routes'!$H$6:$H$1505,MATCH(U602,'Material routes'!$A$6:$A$1505,0)),"MISSING ID")</x:f>
        <x:v>Processed material</x:v>
      </x:c>
      <x:c r="D602" s="4" t="str">
        <x:f>IFERROR(INDEX('Material routes'!$G$6:$G$1505,MATCH(U602,'Material routes'!$A$6:$A$1505,0)),"MISSING ID")</x:f>
        <x:v>Manufactured stock</x:v>
      </x:c>
      <x:c r="E602" s="4" t="str">
        <x:f>IFERROR(INDEX('Material routes'!$C$6:$C$1505,MATCH(U602,'Material routes'!$A$6:$A$1505,0)),"MISSING ID")</x:f>
        <x:v>Ingredient candidate</x:v>
      </x:c>
      <x:c r="F602" s="4" t="str">
        <x:f>IFERROR(INDEX('Material routes'!$E$6:$E$1505,MATCH(V602,'Material routes'!$A$6:$A$1505,0)),"MISSING ID")</x:f>
        <x:v>Eccentric cam disc</x:v>
      </x:c>
      <x:c r="G602" s="4" t="str">
        <x:f>IFERROR(INDEX('Material routes'!$F$6:$F$1505,MATCH(V602,'Material routes'!$A$6:$A$1505,0)),"MISSING ID")</x:f>
        <x:v>T3</x:v>
      </x:c>
      <x:c r="H602" s="4" t="str">
        <x:f>IFERROR(INDEX('Material routes'!$H$6:$H$1505,MATCH(V602,'Material routes'!$A$6:$A$1505,0)),"MISSING ID")</x:f>
        <x:v>Machine part</x:v>
      </x:c>
      <x:c r="I602" s="4" t="str">
        <x:f>IFERROR(INDEX('Material routes'!$G$6:$G$1505,MATCH(V602,'Material routes'!$A$6:$A$1505,0)),"MISSING ID")</x:f>
        <x:v>Crafting components</x:v>
      </x:c>
      <x:c r="J602" s="4" t="str">
        <x:f>IFERROR(INDEX('Material routes'!$B$6:$B$1505,MATCH(U602,'Material routes'!$A$6:$A$1505,0)),"MISSING ID")</x:f>
        <x:v>design.collection.eccentric_cam_disc</x:v>
      </x:c>
      <x:c r="K602" s="4" t="str">
        <x:f>IFERROR(INDEX('Crafting recipes'!$C$6:$C$1005,MATCH(J602,'Crafting recipes'!$A$6:$A$1005,0)),"MISSING ID")</x:f>
        <x:v>Material refinement</x:v>
      </x:c>
      <x:c r="L602" s="4" t="str">
        <x:f>IFERROR(INDEX('Material routes'!$K$6:$K$1505,MATCH(U602,'Material routes'!$A$6:$A$1505,0)),"MISSING ID")</x:f>
        <x:v>Proposal</x:v>
      </x:c>
      <x:c r="M602" s="4" t="str">
        <x:f>IFERROR(INDEX('Material routes'!$M$6:$M$1505,MATCH(U602,'Material routes'!$A$6:$A$1505,0)),"MISSING ID")</x:f>
        <x:v>Partial proposal</x:v>
      </x:c>
      <x:c r="N602" s="4"/>
      <x:c r="O602" s="4" t="str">
        <x:f>IFERROR(INDEX('Material routes'!$J$6:$J$1505,MATCH(U602,'Material routes'!$A$6:$A$1505,0)),"MISSING ID")</x:f>
        <x:v>Unspecified</x:v>
      </x:c>
      <x:c r="P602" s="4"/>
      <x:c r="Q602" s="4" t="str">
        <x:f>IFERROR(INDEX('Material routes'!$J$6:$J$1505,MATCH(V602,'Material routes'!$A$6:$A$1505,0)),"MISSING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routes'!$D$6:$D$1505,MATCH(U602,'Material routes'!$A$6:$A$1505,0)),"MISSING ID")</x:f>
        <x:v>author.metallurgy.steel_stock</x:v>
      </x:c>
      <x:c r="T602" s="4" t="str">
        <x:f>IFERROR(INDEX('Material routes'!$D$6:$D$1505,MATCH(V602,'Material routes'!$A$6:$A$1505,0)),"MISSING ID")</x:f>
        <x:v>proposal.collection.eccentric_cam_disc</x:v>
      </x:c>
      <x:c r="U602" s="4" t="str">
        <x:v>design.collection.eccentric_cam_disc.in.1</x:v>
      </x:c>
      <x:c r="V602" s="4" t="str">
        <x:v>design.collection.eccentric_cam_disc.out</x:v>
      </x:c>
    </x:row>
    <x:row r="603" ht="64" customHeight="1">
      <x:c r="A603" s="4" t="str">
        <x:f>IFERROR(INDEX('Material routes'!$E$6:$E$1505,MATCH(U603,'Material routes'!$A$6:$A$1505,0)),"MISSING ID")</x:f>
        <x:v>Lapped bronze bearing blanks</x:v>
      </x:c>
      <x:c r="B603" s="4" t="str">
        <x:f>IFERROR(INDEX('Material routes'!$F$6:$F$1505,MATCH(U603,'Material routes'!$A$6:$A$1505,0)),"MISSING ID")</x:f>
        <x:v>T3</x:v>
      </x:c>
      <x:c r="C603" s="4" t="str">
        <x:f>IFERROR(INDEX('Material routes'!$H$6:$H$1505,MATCH(U603,'Material routes'!$A$6:$A$1505,0)),"MISSING ID")</x:f>
        <x:v>Crafting component</x:v>
      </x:c>
      <x:c r="D603" s="4" t="str">
        <x:f>IFERROR(INDEX('Material routes'!$G$6:$G$1505,MATCH(U603,'Material routes'!$A$6:$A$1505,0)),"MISSING ID")</x:f>
        <x:v>Crafting components</x:v>
      </x:c>
      <x:c r="E603" s="4" t="str">
        <x:f>IFERROR(INDEX('Material routes'!$C$6:$C$1505,MATCH(U603,'Material routes'!$A$6:$A$1505,0)),"MISSING ID")</x:f>
        <x:v>Ingredient candidate</x:v>
      </x:c>
      <x:c r="F603" s="4" t="str">
        <x:f>IFERROR(INDEX('Material routes'!$E$6:$E$1505,MATCH(V603,'Material routes'!$A$6:$A$1505,0)),"MISSING ID")</x:f>
        <x:v>Cam follower roller</x:v>
      </x:c>
      <x:c r="G603" s="4" t="str">
        <x:f>IFERROR(INDEX('Material routes'!$F$6:$F$1505,MATCH(V603,'Material routes'!$A$6:$A$1505,0)),"MISSING ID")</x:f>
        <x:v>T4</x:v>
      </x:c>
      <x:c r="H603" s="4" t="str">
        <x:f>IFERROR(INDEX('Material routes'!$H$6:$H$1505,MATCH(V603,'Material routes'!$A$6:$A$1505,0)),"MISSING ID")</x:f>
        <x:v>Machine part</x:v>
      </x:c>
      <x:c r="I603" s="4" t="str">
        <x:f>IFERROR(INDEX('Material routes'!$G$6:$G$1505,MATCH(V603,'Material routes'!$A$6:$A$1505,0)),"MISSING ID")</x:f>
        <x:v>Crafting components</x:v>
      </x:c>
      <x:c r="J603" s="4" t="str">
        <x:f>IFERROR(INDEX('Material routes'!$B$6:$B$1505,MATCH(U603,'Material routes'!$A$6:$A$1505,0)),"MISSING ID")</x:f>
        <x:v>design.collection.cam_follower_roller</x:v>
      </x:c>
      <x:c r="K603" s="4" t="str">
        <x:f>IFERROR(INDEX('Crafting recipes'!$C$6:$C$1005,MATCH(J603,'Crafting recipes'!$A$6:$A$1005,0)),"MISSING ID")</x:f>
        <x:v>Material refinement</x:v>
      </x:c>
      <x:c r="L603" s="4" t="str">
        <x:f>IFERROR(INDEX('Material routes'!$K$6:$K$1505,MATCH(U603,'Material routes'!$A$6:$A$1505,0)),"MISSING ID")</x:f>
        <x:v>Proposal</x:v>
      </x:c>
      <x:c r="M603" s="4" t="str">
        <x:f>IFERROR(INDEX('Material routes'!$M$6:$M$1505,MATCH(U603,'Material routes'!$A$6:$A$1505,0)),"MISSING ID")</x:f>
        <x:v>Partial proposal</x:v>
      </x:c>
      <x:c r="N603" s="4"/>
      <x:c r="O603" s="4" t="str">
        <x:f>IFERROR(INDEX('Material routes'!$J$6:$J$1505,MATCH(U603,'Material routes'!$A$6:$A$1505,0)),"MISSING ID")</x:f>
        <x:v>Unspecified</x:v>
      </x:c>
      <x:c r="P603" s="4"/>
      <x:c r="Q603" s="4" t="str">
        <x:f>IFERROR(INDEX('Material routes'!$J$6:$J$1505,MATCH(V603,'Material routes'!$A$6:$A$1505,0)),"MISSING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routes'!$D$6:$D$1505,MATCH(U603,'Material routes'!$A$6:$A$1505,0)),"MISSING ID")</x:f>
        <x:v>proposal.t3.bearing_blank</x:v>
      </x:c>
      <x:c r="T603" s="4" t="str">
        <x:f>IFERROR(INDEX('Material routes'!$D$6:$D$1505,MATCH(V603,'Material routes'!$A$6:$A$1505,0)),"MISSING ID")</x:f>
        <x:v>proposal.collection.cam_follower_roller</x:v>
      </x:c>
      <x:c r="U603" s="4" t="str">
        <x:v>design.collection.cam_follower_roller.in.1</x:v>
      </x:c>
      <x:c r="V603" s="4" t="str">
        <x:v>design.collection.cam_follower_roller.out</x:v>
      </x:c>
    </x:row>
    <x:row r="604" ht="64" customHeight="1">
      <x:c r="A604" s="4" t="str">
        <x:f>IFERROR(INDEX('Material routes'!$E$6:$E$1505,MATCH(U604,'Material routes'!$A$6:$A$1505,0)),"MISSING ID")</x:f>
        <x:v>Steel stock</x:v>
      </x:c>
      <x:c r="B604" s="4" t="str">
        <x:f>IFERROR(INDEX('Material routes'!$F$6:$F$1505,MATCH(U604,'Material routes'!$A$6:$A$1505,0)),"MISSING ID")</x:f>
        <x:v>T2</x:v>
      </x:c>
      <x:c r="C604" s="4" t="str">
        <x:f>IFERROR(INDEX('Material routes'!$H$6:$H$1505,MATCH(U604,'Material routes'!$A$6:$A$1505,0)),"MISSING ID")</x:f>
        <x:v>Processed material</x:v>
      </x:c>
      <x:c r="D604" s="4" t="str">
        <x:f>IFERROR(INDEX('Material routes'!$G$6:$G$1505,MATCH(U604,'Material routes'!$A$6:$A$1505,0)),"MISSING ID")</x:f>
        <x:v>Manufactured stock</x:v>
      </x:c>
      <x:c r="E604" s="4" t="str">
        <x:f>IFERROR(INDEX('Material routes'!$C$6:$C$1505,MATCH(U604,'Material routes'!$A$6:$A$1505,0)),"MISSING ID")</x:f>
        <x:v>Ingredient candidate</x:v>
      </x:c>
      <x:c r="F604" s="4" t="str">
        <x:f>IFERROR(INDEX('Material routes'!$E$6:$E$1505,MATCH(V604,'Material routes'!$A$6:$A$1505,0)),"MISSING ID")</x:f>
        <x:v>Cam follower roller</x:v>
      </x:c>
      <x:c r="G604" s="4" t="str">
        <x:f>IFERROR(INDEX('Material routes'!$F$6:$F$1505,MATCH(V604,'Material routes'!$A$6:$A$1505,0)),"MISSING ID")</x:f>
        <x:v>T4</x:v>
      </x:c>
      <x:c r="H604" s="4" t="str">
        <x:f>IFERROR(INDEX('Material routes'!$H$6:$H$1505,MATCH(V604,'Material routes'!$A$6:$A$1505,0)),"MISSING ID")</x:f>
        <x:v>Machine part</x:v>
      </x:c>
      <x:c r="I604" s="4" t="str">
        <x:f>IFERROR(INDEX('Material routes'!$G$6:$G$1505,MATCH(V604,'Material routes'!$A$6:$A$1505,0)),"MISSING ID")</x:f>
        <x:v>Crafting components</x:v>
      </x:c>
      <x:c r="J604" s="4" t="str">
        <x:f>IFERROR(INDEX('Material routes'!$B$6:$B$1505,MATCH(U604,'Material routes'!$A$6:$A$1505,0)),"MISSING ID")</x:f>
        <x:v>design.collection.cam_follower_roller</x:v>
      </x:c>
      <x:c r="K604" s="4" t="str">
        <x:f>IFERROR(INDEX('Crafting recipes'!$C$6:$C$1005,MATCH(J604,'Crafting recipes'!$A$6:$A$1005,0)),"MISSING ID")</x:f>
        <x:v>Material refinement</x:v>
      </x:c>
      <x:c r="L604" s="4" t="str">
        <x:f>IFERROR(INDEX('Material routes'!$K$6:$K$1505,MATCH(U604,'Material routes'!$A$6:$A$1505,0)),"MISSING ID")</x:f>
        <x:v>Proposal</x:v>
      </x:c>
      <x:c r="M604" s="4" t="str">
        <x:f>IFERROR(INDEX('Material routes'!$M$6:$M$1505,MATCH(U604,'Material routes'!$A$6:$A$1505,0)),"MISSING ID")</x:f>
        <x:v>Partial proposal</x:v>
      </x:c>
      <x:c r="N604" s="4"/>
      <x:c r="O604" s="4" t="str">
        <x:f>IFERROR(INDEX('Material routes'!$J$6:$J$1505,MATCH(U604,'Material routes'!$A$6:$A$1505,0)),"MISSING ID")</x:f>
        <x:v>Unspecified</x:v>
      </x:c>
      <x:c r="P604" s="4"/>
      <x:c r="Q604" s="4" t="str">
        <x:f>IFERROR(INDEX('Material routes'!$J$6:$J$1505,MATCH(V604,'Material routes'!$A$6:$A$1505,0)),"MISSING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routes'!$D$6:$D$1505,MATCH(U604,'Material routes'!$A$6:$A$1505,0)),"MISSING ID")</x:f>
        <x:v>author.metallurgy.steel_stock</x:v>
      </x:c>
      <x:c r="T604" s="4" t="str">
        <x:f>IFERROR(INDEX('Material routes'!$D$6:$D$1505,MATCH(V604,'Material routes'!$A$6:$A$1505,0)),"MISSING ID")</x:f>
        <x:v>proposal.collection.cam_follower_roller</x:v>
      </x:c>
      <x:c r="U604" s="4" t="str">
        <x:v>design.collection.cam_follower_roller.in.2</x:v>
      </x:c>
      <x:c r="V604" s="4" t="str">
        <x:v>design.collection.cam_follower_roller.out</x:v>
      </x:c>
    </x:row>
    <x:row r="605" ht="64" customHeight="1">
      <x:c r="A605" s="4" t="str">
        <x:f>IFERROR(INDEX('Material routes'!$E$6:$E$1505,MATCH(U605,'Material routes'!$A$6:$A$1505,0)),"MISSING ID")</x:f>
        <x:v>Steel stock</x:v>
      </x:c>
      <x:c r="B605" s="4" t="str">
        <x:f>IFERROR(INDEX('Material routes'!$F$6:$F$1505,MATCH(U605,'Material routes'!$A$6:$A$1505,0)),"MISSING ID")</x:f>
        <x:v>T2</x:v>
      </x:c>
      <x:c r="C605" s="4" t="str">
        <x:f>IFERROR(INDEX('Material routes'!$H$6:$H$1505,MATCH(U605,'Material routes'!$A$6:$A$1505,0)),"MISSING ID")</x:f>
        <x:v>Processed material</x:v>
      </x:c>
      <x:c r="D605" s="4" t="str">
        <x:f>IFERROR(INDEX('Material routes'!$G$6:$G$1505,MATCH(U605,'Material routes'!$A$6:$A$1505,0)),"MISSING ID")</x:f>
        <x:v>Manufactured stock</x:v>
      </x:c>
      <x:c r="E605" s="4" t="str">
        <x:f>IFERROR(INDEX('Material routes'!$C$6:$C$1505,MATCH(U605,'Material routes'!$A$6:$A$1505,0)),"MISSING ID")</x:f>
        <x:v>Ingredient candidate</x:v>
      </x:c>
      <x:c r="F605" s="4" t="str">
        <x:f>IFERROR(INDEX('Material routes'!$E$6:$E$1505,MATCH(V605,'Material routes'!$A$6:$A$1505,0)),"MISSING ID")</x:f>
        <x:v>Ratchet wheel</x:v>
      </x:c>
      <x:c r="G605" s="4" t="str">
        <x:f>IFERROR(INDEX('Material routes'!$F$6:$F$1505,MATCH(V605,'Material routes'!$A$6:$A$1505,0)),"MISSING ID")</x:f>
        <x:v>T3</x:v>
      </x:c>
      <x:c r="H605" s="4" t="str">
        <x:f>IFERROR(INDEX('Material routes'!$H$6:$H$1505,MATCH(V605,'Material routes'!$A$6:$A$1505,0)),"MISSING ID")</x:f>
        <x:v>Machine part</x:v>
      </x:c>
      <x:c r="I605" s="4" t="str">
        <x:f>IFERROR(INDEX('Material routes'!$G$6:$G$1505,MATCH(V605,'Material routes'!$A$6:$A$1505,0)),"MISSING ID")</x:f>
        <x:v>Crafting components</x:v>
      </x:c>
      <x:c r="J605" s="4" t="str">
        <x:f>IFERROR(INDEX('Material routes'!$B$6:$B$1505,MATCH(U605,'Material routes'!$A$6:$A$1505,0)),"MISSING ID")</x:f>
        <x:v>design.collection.ratchet_wheel</x:v>
      </x:c>
      <x:c r="K605" s="4" t="str">
        <x:f>IFERROR(INDEX('Crafting recipes'!$C$6:$C$1005,MATCH(J605,'Crafting recipes'!$A$6:$A$1005,0)),"MISSING ID")</x:f>
        <x:v>Material refinement</x:v>
      </x:c>
      <x:c r="L605" s="4" t="str">
        <x:f>IFERROR(INDEX('Material routes'!$K$6:$K$1505,MATCH(U605,'Material routes'!$A$6:$A$1505,0)),"MISSING ID")</x:f>
        <x:v>Proposal</x:v>
      </x:c>
      <x:c r="M605" s="4" t="str">
        <x:f>IFERROR(INDEX('Material routes'!$M$6:$M$1505,MATCH(U605,'Material routes'!$A$6:$A$1505,0)),"MISSING ID")</x:f>
        <x:v>Partial proposal</x:v>
      </x:c>
      <x:c r="N605" s="4"/>
      <x:c r="O605" s="4" t="str">
        <x:f>IFERROR(INDEX('Material routes'!$J$6:$J$1505,MATCH(U605,'Material routes'!$A$6:$A$1505,0)),"MISSING ID")</x:f>
        <x:v>Unspecified</x:v>
      </x:c>
      <x:c r="P605" s="4"/>
      <x:c r="Q605" s="4" t="str">
        <x:f>IFERROR(INDEX('Material routes'!$J$6:$J$1505,MATCH(V605,'Material routes'!$A$6:$A$1505,0)),"MISSING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routes'!$D$6:$D$1505,MATCH(U605,'Material routes'!$A$6:$A$1505,0)),"MISSING ID")</x:f>
        <x:v>author.metallurgy.steel_stock</x:v>
      </x:c>
      <x:c r="T605" s="4" t="str">
        <x:f>IFERROR(INDEX('Material routes'!$D$6:$D$1505,MATCH(V605,'Material routes'!$A$6:$A$1505,0)),"MISSING ID")</x:f>
        <x:v>proposal.collection.ratchet_wheel</x:v>
      </x:c>
      <x:c r="U605" s="4" t="str">
        <x:v>design.collection.ratchet_wheel.in.1</x:v>
      </x:c>
      <x:c r="V605" s="4" t="str">
        <x:v>design.collection.ratchet_wheel.out</x:v>
      </x:c>
    </x:row>
    <x:row r="606" ht="64" customHeight="1">
      <x:c r="A606" s="4" t="str">
        <x:f>IFERROR(INDEX('Material routes'!$E$6:$E$1505,MATCH(U606,'Material routes'!$A$6:$A$1505,0)),"MISSING ID")</x:f>
        <x:v>Spring-grade steel stock</x:v>
      </x:c>
      <x:c r="B606" s="4" t="str">
        <x:f>IFERROR(INDEX('Material routes'!$F$6:$F$1505,MATCH(U606,'Material routes'!$A$6:$A$1505,0)),"MISSING ID")</x:f>
        <x:v>T3</x:v>
      </x:c>
      <x:c r="C606" s="4" t="str">
        <x:f>IFERROR(INDEX('Material routes'!$H$6:$H$1505,MATCH(U606,'Material routes'!$A$6:$A$1505,0)),"MISSING ID")</x:f>
        <x:v>Processed material</x:v>
      </x:c>
      <x:c r="D606" s="4" t="str">
        <x:f>IFERROR(INDEX('Material routes'!$G$6:$G$1505,MATCH(U606,'Material routes'!$A$6:$A$1505,0)),"MISSING ID")</x:f>
        <x:v>Manufactured stock</x:v>
      </x:c>
      <x:c r="E606" s="4" t="str">
        <x:f>IFERROR(INDEX('Material routes'!$C$6:$C$1505,MATCH(U606,'Material routes'!$A$6:$A$1505,0)),"MISSING ID")</x:f>
        <x:v>Ingredient candidate</x:v>
      </x:c>
      <x:c r="F606" s="4" t="str">
        <x:f>IFERROR(INDEX('Material routes'!$E$6:$E$1505,MATCH(V606,'Material routes'!$A$6:$A$1505,0)),"MISSING ID")</x:f>
        <x:v>Ratchet pawl</x:v>
      </x:c>
      <x:c r="G606" s="4" t="str">
        <x:f>IFERROR(INDEX('Material routes'!$F$6:$F$1505,MATCH(V606,'Material routes'!$A$6:$A$1505,0)),"MISSING ID")</x:f>
        <x:v>T4</x:v>
      </x:c>
      <x:c r="H606" s="4" t="str">
        <x:f>IFERROR(INDEX('Material routes'!$H$6:$H$1505,MATCH(V606,'Material routes'!$A$6:$A$1505,0)),"MISSING ID")</x:f>
        <x:v>Machine part</x:v>
      </x:c>
      <x:c r="I606" s="4" t="str">
        <x:f>IFERROR(INDEX('Material routes'!$G$6:$G$1505,MATCH(V606,'Material routes'!$A$6:$A$1505,0)),"MISSING ID")</x:f>
        <x:v>Crafting components</x:v>
      </x:c>
      <x:c r="J606" s="4" t="str">
        <x:f>IFERROR(INDEX('Material routes'!$B$6:$B$1505,MATCH(U606,'Material routes'!$A$6:$A$1505,0)),"MISSING ID")</x:f>
        <x:v>design.collection.ratchet_pawl</x:v>
      </x:c>
      <x:c r="K606" s="4" t="str">
        <x:f>IFERROR(INDEX('Crafting recipes'!$C$6:$C$1005,MATCH(J606,'Crafting recipes'!$A$6:$A$1005,0)),"MISSING ID")</x:f>
        <x:v>Material refinement</x:v>
      </x:c>
      <x:c r="L606" s="4" t="str">
        <x:f>IFERROR(INDEX('Material routes'!$K$6:$K$1505,MATCH(U606,'Material routes'!$A$6:$A$1505,0)),"MISSING ID")</x:f>
        <x:v>Proposal</x:v>
      </x:c>
      <x:c r="M606" s="4" t="str">
        <x:f>IFERROR(INDEX('Material routes'!$M$6:$M$1505,MATCH(U606,'Material routes'!$A$6:$A$1505,0)),"MISSING ID")</x:f>
        <x:v>Partial proposal</x:v>
      </x:c>
      <x:c r="N606" s="4"/>
      <x:c r="O606" s="4" t="str">
        <x:f>IFERROR(INDEX('Material routes'!$J$6:$J$1505,MATCH(U606,'Material routes'!$A$6:$A$1505,0)),"MISSING ID")</x:f>
        <x:v>Unspecified</x:v>
      </x:c>
      <x:c r="P606" s="4"/>
      <x:c r="Q606" s="4" t="str">
        <x:f>IFERROR(INDEX('Material routes'!$J$6:$J$1505,MATCH(V606,'Material routes'!$A$6:$A$1505,0)),"MISSING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routes'!$D$6:$D$1505,MATCH(U606,'Material routes'!$A$6:$A$1505,0)),"MISSING ID")</x:f>
        <x:v>proposal.branch.spring_steel</x:v>
      </x:c>
      <x:c r="T606" s="4" t="str">
        <x:f>IFERROR(INDEX('Material routes'!$D$6:$D$1505,MATCH(V606,'Material routes'!$A$6:$A$1505,0)),"MISSING ID")</x:f>
        <x:v>proposal.collection.ratchet_pawl</x:v>
      </x:c>
      <x:c r="U606" s="4" t="str">
        <x:v>design.collection.ratchet_pawl.in.1</x:v>
      </x:c>
      <x:c r="V606" s="4" t="str">
        <x:v>design.collection.ratchet_pawl.out</x:v>
      </x:c>
    </x:row>
    <x:row r="607" ht="64" customHeight="1">
      <x:c r="A607" s="4" t="str">
        <x:f>IFERROR(INDEX('Material routes'!$E$6:$E$1505,MATCH(U607,'Material routes'!$A$6:$A$1505,0)),"MISSING ID")</x:f>
        <x:v>Spring-grade steel stock</x:v>
      </x:c>
      <x:c r="B607" s="4" t="str">
        <x:f>IFERROR(INDEX('Material routes'!$F$6:$F$1505,MATCH(U607,'Material routes'!$A$6:$A$1505,0)),"MISSING ID")</x:f>
        <x:v>T3</x:v>
      </x:c>
      <x:c r="C607" s="4" t="str">
        <x:f>IFERROR(INDEX('Material routes'!$H$6:$H$1505,MATCH(U607,'Material routes'!$A$6:$A$1505,0)),"MISSING ID")</x:f>
        <x:v>Processed material</x:v>
      </x:c>
      <x:c r="D607" s="4" t="str">
        <x:f>IFERROR(INDEX('Material routes'!$G$6:$G$1505,MATCH(U607,'Material routes'!$A$6:$A$1505,0)),"MISSING ID")</x:f>
        <x:v>Manufactured stock</x:v>
      </x:c>
      <x:c r="E607" s="4" t="str">
        <x:f>IFERROR(INDEX('Material routes'!$C$6:$C$1505,MATCH(U607,'Material routes'!$A$6:$A$1505,0)),"MISSING ID")</x:f>
        <x:v>Ingredient candidate</x:v>
      </x:c>
      <x:c r="F607" s="4" t="str">
        <x:f>IFERROR(INDEX('Material routes'!$E$6:$E$1505,MATCH(V607,'Material routes'!$A$6:$A$1505,0)),"MISSING ID")</x:f>
        <x:v>Helical return spring</x:v>
      </x:c>
      <x:c r="G607" s="4" t="str">
        <x:f>IFERROR(INDEX('Material routes'!$F$6:$F$1505,MATCH(V607,'Material routes'!$A$6:$A$1505,0)),"MISSING ID")</x:f>
        <x:v>T4</x:v>
      </x:c>
      <x:c r="H607" s="4" t="str">
        <x:f>IFERROR(INDEX('Material routes'!$H$6:$H$1505,MATCH(V607,'Material routes'!$A$6:$A$1505,0)),"MISSING ID")</x:f>
        <x:v>Machine part</x:v>
      </x:c>
      <x:c r="I607" s="4" t="str">
        <x:f>IFERROR(INDEX('Material routes'!$G$6:$G$1505,MATCH(V607,'Material routes'!$A$6:$A$1505,0)),"MISSING ID")</x:f>
        <x:v>Crafting components</x:v>
      </x:c>
      <x:c r="J607" s="4" t="str">
        <x:f>IFERROR(INDEX('Material routes'!$B$6:$B$1505,MATCH(U607,'Material routes'!$A$6:$A$1505,0)),"MISSING ID")</x:f>
        <x:v>design.collection.helical_return_spring</x:v>
      </x:c>
      <x:c r="K607" s="4" t="str">
        <x:f>IFERROR(INDEX('Crafting recipes'!$C$6:$C$1005,MATCH(J607,'Crafting recipes'!$A$6:$A$1005,0)),"MISSING ID")</x:f>
        <x:v>Material refinement</x:v>
      </x:c>
      <x:c r="L607" s="4" t="str">
        <x:f>IFERROR(INDEX('Material routes'!$K$6:$K$1505,MATCH(U607,'Material routes'!$A$6:$A$1505,0)),"MISSING ID")</x:f>
        <x:v>Proposal</x:v>
      </x:c>
      <x:c r="M607" s="4" t="str">
        <x:f>IFERROR(INDEX('Material routes'!$M$6:$M$1505,MATCH(U607,'Material routes'!$A$6:$A$1505,0)),"MISSING ID")</x:f>
        <x:v>Partial proposal</x:v>
      </x:c>
      <x:c r="N607" s="4"/>
      <x:c r="O607" s="4" t="str">
        <x:f>IFERROR(INDEX('Material routes'!$J$6:$J$1505,MATCH(U607,'Material routes'!$A$6:$A$1505,0)),"MISSING ID")</x:f>
        <x:v>Unspecified</x:v>
      </x:c>
      <x:c r="P607" s="4"/>
      <x:c r="Q607" s="4" t="str">
        <x:f>IFERROR(INDEX('Material routes'!$J$6:$J$1505,MATCH(V607,'Material routes'!$A$6:$A$1505,0)),"MISSING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routes'!$D$6:$D$1505,MATCH(U607,'Material routes'!$A$6:$A$1505,0)),"MISSING ID")</x:f>
        <x:v>proposal.branch.spring_steel</x:v>
      </x:c>
      <x:c r="T607" s="4" t="str">
        <x:f>IFERROR(INDEX('Material routes'!$D$6:$D$1505,MATCH(V607,'Material routes'!$A$6:$A$1505,0)),"MISSING ID")</x:f>
        <x:v>proposal.collection.helical_return_spring</x:v>
      </x:c>
      <x:c r="U607" s="4" t="str">
        <x:v>design.collection.helical_return_spring.in.1</x:v>
      </x:c>
      <x:c r="V607" s="4" t="str">
        <x:v>design.collection.helical_return_spring.out</x:v>
      </x:c>
    </x:row>
    <x:row r="608" ht="64" customHeight="1">
      <x:c r="A608" s="4" t="str">
        <x:f>IFERROR(INDEX('Material routes'!$E$6:$E$1505,MATCH(U608,'Material routes'!$A$6:$A$1505,0)),"MISSING ID")</x:f>
        <x:v>Spring-grade steel stock</x:v>
      </x:c>
      <x:c r="B608" s="4" t="str">
        <x:f>IFERROR(INDEX('Material routes'!$F$6:$F$1505,MATCH(U608,'Material routes'!$A$6:$A$1505,0)),"MISSING ID")</x:f>
        <x:v>T3</x:v>
      </x:c>
      <x:c r="C608" s="4" t="str">
        <x:f>IFERROR(INDEX('Material routes'!$H$6:$H$1505,MATCH(U608,'Material routes'!$A$6:$A$1505,0)),"MISSING ID")</x:f>
        <x:v>Processed material</x:v>
      </x:c>
      <x:c r="D608" s="4" t="str">
        <x:f>IFERROR(INDEX('Material routes'!$G$6:$G$1505,MATCH(U608,'Material routes'!$A$6:$A$1505,0)),"MISSING ID")</x:f>
        <x:v>Manufactured stock</x:v>
      </x:c>
      <x:c r="E608" s="4" t="str">
        <x:f>IFERROR(INDEX('Material routes'!$C$6:$C$1505,MATCH(U608,'Material routes'!$A$6:$A$1505,0)),"MISSING ID")</x:f>
        <x:v>Ingredient candidate</x:v>
      </x:c>
      <x:c r="F608" s="4" t="str">
        <x:f>IFERROR(INDEX('Material routes'!$E$6:$E$1505,MATCH(V608,'Material routes'!$A$6:$A$1505,0)),"MISSING ID")</x:f>
        <x:v>Flat spiral clock spring</x:v>
      </x:c>
      <x:c r="G608" s="4" t="str">
        <x:f>IFERROR(INDEX('Material routes'!$F$6:$F$1505,MATCH(V608,'Material routes'!$A$6:$A$1505,0)),"MISSING ID")</x:f>
        <x:v>T4</x:v>
      </x:c>
      <x:c r="H608" s="4" t="str">
        <x:f>IFERROR(INDEX('Material routes'!$H$6:$H$1505,MATCH(V608,'Material routes'!$A$6:$A$1505,0)),"MISSING ID")</x:f>
        <x:v>Machine part</x:v>
      </x:c>
      <x:c r="I608" s="4" t="str">
        <x:f>IFERROR(INDEX('Material routes'!$G$6:$G$1505,MATCH(V608,'Material routes'!$A$6:$A$1505,0)),"MISSING ID")</x:f>
        <x:v>Crafting components</x:v>
      </x:c>
      <x:c r="J608" s="4" t="str">
        <x:f>IFERROR(INDEX('Material routes'!$B$6:$B$1505,MATCH(U608,'Material routes'!$A$6:$A$1505,0)),"MISSING ID")</x:f>
        <x:v>design.collection.flat_spiral_clock_spring</x:v>
      </x:c>
      <x:c r="K608" s="4" t="str">
        <x:f>IFERROR(INDEX('Crafting recipes'!$C$6:$C$1005,MATCH(J608,'Crafting recipes'!$A$6:$A$1005,0)),"MISSING ID")</x:f>
        <x:v>Material refinement</x:v>
      </x:c>
      <x:c r="L608" s="4" t="str">
        <x:f>IFERROR(INDEX('Material routes'!$K$6:$K$1505,MATCH(U608,'Material routes'!$A$6:$A$1505,0)),"MISSING ID")</x:f>
        <x:v>Proposal</x:v>
      </x:c>
      <x:c r="M608" s="4" t="str">
        <x:f>IFERROR(INDEX('Material routes'!$M$6:$M$1505,MATCH(U608,'Material routes'!$A$6:$A$1505,0)),"MISSING ID")</x:f>
        <x:v>Partial proposal</x:v>
      </x:c>
      <x:c r="N608" s="4"/>
      <x:c r="O608" s="4" t="str">
        <x:f>IFERROR(INDEX('Material routes'!$J$6:$J$1505,MATCH(U608,'Material routes'!$A$6:$A$1505,0)),"MISSING ID")</x:f>
        <x:v>Unspecified</x:v>
      </x:c>
      <x:c r="P608" s="4"/>
      <x:c r="Q608" s="4" t="str">
        <x:f>IFERROR(INDEX('Material routes'!$J$6:$J$1505,MATCH(V608,'Material routes'!$A$6:$A$1505,0)),"MISSING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routes'!$D$6:$D$1505,MATCH(U608,'Material routes'!$A$6:$A$1505,0)),"MISSING ID")</x:f>
        <x:v>proposal.branch.spring_steel</x:v>
      </x:c>
      <x:c r="T608" s="4" t="str">
        <x:f>IFERROR(INDEX('Material routes'!$D$6:$D$1505,MATCH(V608,'Material routes'!$A$6:$A$1505,0)),"MISSING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routes'!$E$6:$E$1505,MATCH(U609,'Material routes'!$A$6:$A$1505,0)),"MISSING ID")</x:f>
        <x:v>Drawn steel tube stock</x:v>
      </x:c>
      <x:c r="B609" s="4" t="str">
        <x:f>IFERROR(INDEX('Material routes'!$F$6:$F$1505,MATCH(U609,'Material routes'!$A$6:$A$1505,0)),"MISSING ID")</x:f>
        <x:v>T3</x:v>
      </x:c>
      <x:c r="C609" s="4" t="str">
        <x:f>IFERROR(INDEX('Material routes'!$H$6:$H$1505,MATCH(U609,'Material routes'!$A$6:$A$1505,0)),"MISSING ID")</x:f>
        <x:v>Processed material</x:v>
      </x:c>
      <x:c r="D609" s="4" t="str">
        <x:f>IFERROR(INDEX('Material routes'!$G$6:$G$1505,MATCH(U609,'Material routes'!$A$6:$A$1505,0)),"MISSING ID")</x:f>
        <x:v>Manufactured stock</x:v>
      </x:c>
      <x:c r="E609" s="4" t="str">
        <x:f>IFERROR(INDEX('Material routes'!$C$6:$C$1505,MATCH(U609,'Material routes'!$A$6:$A$1505,0)),"MISSING ID")</x:f>
        <x:v>Ingredient candidate</x:v>
      </x:c>
      <x:c r="F609" s="4" t="str">
        <x:f>IFERROR(INDEX('Material routes'!$E$6:$E$1505,MATCH(V609,'Material routes'!$A$6:$A$1505,0)),"MISSING ID")</x:f>
        <x:v>Steel hinge knuckle</x:v>
      </x:c>
      <x:c r="G609" s="4" t="str">
        <x:f>IFERROR(INDEX('Material routes'!$F$6:$F$1505,MATCH(V609,'Material routes'!$A$6:$A$1505,0)),"MISSING ID")</x:f>
        <x:v>T4</x:v>
      </x:c>
      <x:c r="H609" s="4" t="str">
        <x:f>IFERROR(INDEX('Material routes'!$H$6:$H$1505,MATCH(V609,'Material routes'!$A$6:$A$1505,0)),"MISSING ID")</x:f>
        <x:v>Machine part</x:v>
      </x:c>
      <x:c r="I609" s="4" t="str">
        <x:f>IFERROR(INDEX('Material routes'!$G$6:$G$1505,MATCH(V609,'Material routes'!$A$6:$A$1505,0)),"MISSING ID")</x:f>
        <x:v>Crafting components</x:v>
      </x:c>
      <x:c r="J609" s="4" t="str">
        <x:f>IFERROR(INDEX('Material routes'!$B$6:$B$1505,MATCH(U609,'Material routes'!$A$6:$A$1505,0)),"MISSING ID")</x:f>
        <x:v>design.collection.steel_hinge_knuckle</x:v>
      </x:c>
      <x:c r="K609" s="4" t="str">
        <x:f>IFERROR(INDEX('Crafting recipes'!$C$6:$C$1005,MATCH(J609,'Crafting recipes'!$A$6:$A$1005,0)),"MISSING ID")</x:f>
        <x:v>Material refinement</x:v>
      </x:c>
      <x:c r="L609" s="4" t="str">
        <x:f>IFERROR(INDEX('Material routes'!$K$6:$K$1505,MATCH(U609,'Material routes'!$A$6:$A$1505,0)),"MISSING ID")</x:f>
        <x:v>Proposal</x:v>
      </x:c>
      <x:c r="M609" s="4" t="str">
        <x:f>IFERROR(INDEX('Material routes'!$M$6:$M$1505,MATCH(U609,'Material routes'!$A$6:$A$1505,0)),"MISSING ID")</x:f>
        <x:v>Partial proposal</x:v>
      </x:c>
      <x:c r="N609" s="4"/>
      <x:c r="O609" s="4" t="str">
        <x:f>IFERROR(INDEX('Material routes'!$J$6:$J$1505,MATCH(U609,'Material routes'!$A$6:$A$1505,0)),"MISSING ID")</x:f>
        <x:v>Unspecified</x:v>
      </x:c>
      <x:c r="P609" s="4"/>
      <x:c r="Q609" s="4" t="str">
        <x:f>IFERROR(INDEX('Material routes'!$J$6:$J$1505,MATCH(V609,'Material routes'!$A$6:$A$1505,0)),"MISSING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routes'!$D$6:$D$1505,MATCH(U609,'Material routes'!$A$6:$A$1505,0)),"MISSING ID")</x:f>
        <x:v>proposal.t3.precision_tube</x:v>
      </x:c>
      <x:c r="T609" s="4" t="str">
        <x:f>IFERROR(INDEX('Material routes'!$D$6:$D$1505,MATCH(V609,'Material routes'!$A$6:$A$1505,0)),"MISSING ID")</x:f>
        <x:v>proposal.collection.steel_hinge_knuckle</x:v>
      </x:c>
      <x:c r="U609" s="4" t="str">
        <x:v>design.collection.steel_hinge_knuckle.in.1</x:v>
      </x:c>
      <x:c r="V609" s="4" t="str">
        <x:v>design.collection.steel_hinge_knuckle.out</x:v>
      </x:c>
    </x:row>
    <x:row r="610" ht="64" customHeight="1">
      <x:c r="A610" s="4" t="str">
        <x:f>IFERROR(INDEX('Material routes'!$E$6:$E$1505,MATCH(U610,'Material routes'!$A$6:$A$1505,0)),"MISSING ID")</x:f>
        <x:v>Prepared bronze bearing stock</x:v>
      </x:c>
      <x:c r="B610" s="4" t="str">
        <x:f>IFERROR(INDEX('Material routes'!$F$6:$F$1505,MATCH(U610,'Material routes'!$A$6:$A$1505,0)),"MISSING ID")</x:f>
        <x:v>T2</x:v>
      </x:c>
      <x:c r="C610" s="4" t="str">
        <x:f>IFERROR(INDEX('Material routes'!$H$6:$H$1505,MATCH(U610,'Material routes'!$A$6:$A$1505,0)),"MISSING ID")</x:f>
        <x:v>Processed material</x:v>
      </x:c>
      <x:c r="D610" s="4" t="str">
        <x:f>IFERROR(INDEX('Material routes'!$G$6:$G$1505,MATCH(U610,'Material routes'!$A$6:$A$1505,0)),"MISSING ID")</x:f>
        <x:v>Manufactured stock</x:v>
      </x:c>
      <x:c r="E610" s="4" t="str">
        <x:f>IFERROR(INDEX('Material routes'!$C$6:$C$1505,MATCH(U610,'Material routes'!$A$6:$A$1505,0)),"MISSING ID")</x:f>
        <x:v>Ingredient candidate</x:v>
      </x:c>
      <x:c r="F610" s="4" t="str">
        <x:f>IFERROR(INDEX('Material routes'!$E$6:$E$1505,MATCH(V610,'Material routes'!$A$6:$A$1505,0)),"MISSING ID")</x:f>
        <x:v>Oil-channel bronze sleeve</x:v>
      </x:c>
      <x:c r="G610" s="4" t="str">
        <x:f>IFERROR(INDEX('Material routes'!$F$6:$F$1505,MATCH(V610,'Material routes'!$A$6:$A$1505,0)),"MISSING ID")</x:f>
        <x:v>T3</x:v>
      </x:c>
      <x:c r="H610" s="4" t="str">
        <x:f>IFERROR(INDEX('Material routes'!$H$6:$H$1505,MATCH(V610,'Material routes'!$A$6:$A$1505,0)),"MISSING ID")</x:f>
        <x:v>Machine part</x:v>
      </x:c>
      <x:c r="I610" s="4" t="str">
        <x:f>IFERROR(INDEX('Material routes'!$G$6:$G$1505,MATCH(V610,'Material routes'!$A$6:$A$1505,0)),"MISSING ID")</x:f>
        <x:v>Crafting components</x:v>
      </x:c>
      <x:c r="J610" s="4" t="str">
        <x:f>IFERROR(INDEX('Material routes'!$B$6:$B$1505,MATCH(U610,'Material routes'!$A$6:$A$1505,0)),"MISSING ID")</x:f>
        <x:v>design.collection.oil_channel_bronze_sleeve</x:v>
      </x:c>
      <x:c r="K610" s="4" t="str">
        <x:f>IFERROR(INDEX('Crafting recipes'!$C$6:$C$1005,MATCH(J610,'Crafting recipes'!$A$6:$A$1005,0)),"MISSING ID")</x:f>
        <x:v>Material refinement</x:v>
      </x:c>
      <x:c r="L610" s="4" t="str">
        <x:f>IFERROR(INDEX('Material routes'!$K$6:$K$1505,MATCH(U610,'Material routes'!$A$6:$A$1505,0)),"MISSING ID")</x:f>
        <x:v>Proposal</x:v>
      </x:c>
      <x:c r="M610" s="4" t="str">
        <x:f>IFERROR(INDEX('Material routes'!$M$6:$M$1505,MATCH(U610,'Material routes'!$A$6:$A$1505,0)),"MISSING ID")</x:f>
        <x:v>Partial proposal</x:v>
      </x:c>
      <x:c r="N610" s="4"/>
      <x:c r="O610" s="4" t="str">
        <x:f>IFERROR(INDEX('Material routes'!$J$6:$J$1505,MATCH(U610,'Material routes'!$A$6:$A$1505,0)),"MISSING ID")</x:f>
        <x:v>Unspecified</x:v>
      </x:c>
      <x:c r="P610" s="4"/>
      <x:c r="Q610" s="4" t="str">
        <x:f>IFERROR(INDEX('Material routes'!$J$6:$J$1505,MATCH(V610,'Material routes'!$A$6:$A$1505,0)),"MISSING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routes'!$D$6:$D$1505,MATCH(U610,'Material routes'!$A$6:$A$1505,0)),"MISSING ID")</x:f>
        <x:v>proposal.branch.bearing_bronze</x:v>
      </x:c>
      <x:c r="T610" s="4" t="str">
        <x:f>IFERROR(INDEX('Material routes'!$D$6:$D$1505,MATCH(V610,'Material routes'!$A$6:$A$1505,0)),"MISSING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routes'!$E$6:$E$1505,MATCH(U611,'Material routes'!$A$6:$A$1505,0)),"MISSING ID")</x:f>
        <x:v>Worked iron stock</x:v>
      </x:c>
      <x:c r="B611" s="4" t="str">
        <x:f>IFERROR(INDEX('Material routes'!$F$6:$F$1505,MATCH(U611,'Material routes'!$A$6:$A$1505,0)),"MISSING ID")</x:f>
        <x:v>T2</x:v>
      </x:c>
      <x:c r="C611" s="4" t="str">
        <x:f>IFERROR(INDEX('Material routes'!$H$6:$H$1505,MATCH(U611,'Material routes'!$A$6:$A$1505,0)),"MISSING ID")</x:f>
        <x:v>Processed material</x:v>
      </x:c>
      <x:c r="D611" s="4" t="str">
        <x:f>IFERROR(INDEX('Material routes'!$G$6:$G$1505,MATCH(U611,'Material routes'!$A$6:$A$1505,0)),"MISSING ID")</x:f>
        <x:v>Manufactured stock</x:v>
      </x:c>
      <x:c r="E611" s="4" t="str">
        <x:f>IFERROR(INDEX('Material routes'!$C$6:$C$1505,MATCH(U611,'Material routes'!$A$6:$A$1505,0)),"MISSING ID")</x:f>
        <x:v>Ingredient candidate</x:v>
      </x:c>
      <x:c r="F611" s="4" t="str">
        <x:f>IFERROR(INDEX('Material routes'!$E$6:$E$1505,MATCH(V611,'Material routes'!$A$6:$A$1505,0)),"MISSING ID")</x:f>
        <x:v>Split bearing pillow block</x:v>
      </x:c>
      <x:c r="G611" s="4" t="str">
        <x:f>IFERROR(INDEX('Material routes'!$F$6:$F$1505,MATCH(V611,'Material routes'!$A$6:$A$1505,0)),"MISSING ID")</x:f>
        <x:v>T4</x:v>
      </x:c>
      <x:c r="H611" s="4" t="str">
        <x:f>IFERROR(INDEX('Material routes'!$H$6:$H$1505,MATCH(V611,'Material routes'!$A$6:$A$1505,0)),"MISSING ID")</x:f>
        <x:v>Machine part</x:v>
      </x:c>
      <x:c r="I611" s="4" t="str">
        <x:f>IFERROR(INDEX('Material routes'!$G$6:$G$1505,MATCH(V611,'Material routes'!$A$6:$A$1505,0)),"MISSING ID")</x:f>
        <x:v>Crafting components</x:v>
      </x:c>
      <x:c r="J611" s="4" t="str">
        <x:f>IFERROR(INDEX('Material routes'!$B$6:$B$1505,MATCH(U611,'Material routes'!$A$6:$A$1505,0)),"MISSING ID")</x:f>
        <x:v>design.collection.split_bearing_pillow_block</x:v>
      </x:c>
      <x:c r="K611" s="4" t="str">
        <x:f>IFERROR(INDEX('Crafting recipes'!$C$6:$C$1005,MATCH(J611,'Crafting recipes'!$A$6:$A$1005,0)),"MISSING ID")</x:f>
        <x:v>Material refinement</x:v>
      </x:c>
      <x:c r="L611" s="4" t="str">
        <x:f>IFERROR(INDEX('Material routes'!$K$6:$K$1505,MATCH(U611,'Material routes'!$A$6:$A$1505,0)),"MISSING ID")</x:f>
        <x:v>Proposal</x:v>
      </x:c>
      <x:c r="M611" s="4" t="str">
        <x:f>IFERROR(INDEX('Material routes'!$M$6:$M$1505,MATCH(U611,'Material routes'!$A$6:$A$1505,0)),"MISSING ID")</x:f>
        <x:v>Partial proposal</x:v>
      </x:c>
      <x:c r="N611" s="4"/>
      <x:c r="O611" s="4" t="str">
        <x:f>IFERROR(INDEX('Material routes'!$J$6:$J$1505,MATCH(U611,'Material routes'!$A$6:$A$1505,0)),"MISSING ID")</x:f>
        <x:v>Unspecified</x:v>
      </x:c>
      <x:c r="P611" s="4"/>
      <x:c r="Q611" s="4" t="str">
        <x:f>IFERROR(INDEX('Material routes'!$J$6:$J$1505,MATCH(V611,'Material routes'!$A$6:$A$1505,0)),"MISSING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routes'!$D$6:$D$1505,MATCH(U611,'Material routes'!$A$6:$A$1505,0)),"MISSING ID")</x:f>
        <x:v>proposal.natural.iron_stock</x:v>
      </x:c>
      <x:c r="T611" s="4" t="str">
        <x:f>IFERROR(INDEX('Material routes'!$D$6:$D$1505,MATCH(V611,'Material routes'!$A$6:$A$1505,0)),"MISSING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routes'!$E$6:$E$1505,MATCH(U612,'Material routes'!$A$6:$A$1505,0)),"MISSING ID")</x:f>
        <x:v>Matched metal fastener set</x:v>
      </x:c>
      <x:c r="B612" s="4" t="str">
        <x:f>IFERROR(INDEX('Material routes'!$F$6:$F$1505,MATCH(U612,'Material routes'!$A$6:$A$1505,0)),"MISSING ID")</x:f>
        <x:v>T3</x:v>
      </x:c>
      <x:c r="C612" s="4" t="str">
        <x:f>IFERROR(INDEX('Material routes'!$H$6:$H$1505,MATCH(U612,'Material routes'!$A$6:$A$1505,0)),"MISSING ID")</x:f>
        <x:v>Crafting component</x:v>
      </x:c>
      <x:c r="D612" s="4" t="str">
        <x:f>IFERROR(INDEX('Material routes'!$G$6:$G$1505,MATCH(U612,'Material routes'!$A$6:$A$1505,0)),"MISSING ID")</x:f>
        <x:v>Crafting components</x:v>
      </x:c>
      <x:c r="E612" s="4" t="str">
        <x:f>IFERROR(INDEX('Material routes'!$C$6:$C$1505,MATCH(U612,'Material routes'!$A$6:$A$1505,0)),"MISSING ID")</x:f>
        <x:v>Ingredient candidate</x:v>
      </x:c>
      <x:c r="F612" s="4" t="str">
        <x:f>IFERROR(INDEX('Material routes'!$E$6:$E$1505,MATCH(V612,'Material routes'!$A$6:$A$1505,0)),"MISSING ID")</x:f>
        <x:v>Split bearing pillow block</x:v>
      </x:c>
      <x:c r="G612" s="4" t="str">
        <x:f>IFERROR(INDEX('Material routes'!$F$6:$F$1505,MATCH(V612,'Material routes'!$A$6:$A$1505,0)),"MISSING ID")</x:f>
        <x:v>T4</x:v>
      </x:c>
      <x:c r="H612" s="4" t="str">
        <x:f>IFERROR(INDEX('Material routes'!$H$6:$H$1505,MATCH(V612,'Material routes'!$A$6:$A$1505,0)),"MISSING ID")</x:f>
        <x:v>Machine part</x:v>
      </x:c>
      <x:c r="I612" s="4" t="str">
        <x:f>IFERROR(INDEX('Material routes'!$G$6:$G$1505,MATCH(V612,'Material routes'!$A$6:$A$1505,0)),"MISSING ID")</x:f>
        <x:v>Crafting components</x:v>
      </x:c>
      <x:c r="J612" s="4" t="str">
        <x:f>IFERROR(INDEX('Material routes'!$B$6:$B$1505,MATCH(U612,'Material routes'!$A$6:$A$1505,0)),"MISSING ID")</x:f>
        <x:v>design.collection.split_bearing_pillow_block</x:v>
      </x:c>
      <x:c r="K612" s="4" t="str">
        <x:f>IFERROR(INDEX('Crafting recipes'!$C$6:$C$1005,MATCH(J612,'Crafting recipes'!$A$6:$A$1005,0)),"MISSING ID")</x:f>
        <x:v>Material refinement</x:v>
      </x:c>
      <x:c r="L612" s="4" t="str">
        <x:f>IFERROR(INDEX('Material routes'!$K$6:$K$1505,MATCH(U612,'Material routes'!$A$6:$A$1505,0)),"MISSING ID")</x:f>
        <x:v>Proposal</x:v>
      </x:c>
      <x:c r="M612" s="4" t="str">
        <x:f>IFERROR(INDEX('Material routes'!$M$6:$M$1505,MATCH(U612,'Material routes'!$A$6:$A$1505,0)),"MISSING ID")</x:f>
        <x:v>Partial proposal</x:v>
      </x:c>
      <x:c r="N612" s="4"/>
      <x:c r="O612" s="4" t="str">
        <x:f>IFERROR(INDEX('Material routes'!$J$6:$J$1505,MATCH(U612,'Material routes'!$A$6:$A$1505,0)),"MISSING ID")</x:f>
        <x:v>Unspecified</x:v>
      </x:c>
      <x:c r="P612" s="4"/>
      <x:c r="Q612" s="4" t="str">
        <x:f>IFERROR(INDEX('Material routes'!$J$6:$J$1505,MATCH(V612,'Material routes'!$A$6:$A$1505,0)),"MISSING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routes'!$D$6:$D$1505,MATCH(U612,'Material routes'!$A$6:$A$1505,0)),"MISSING ID")</x:f>
        <x:v>proposal.lore.fastener_set</x:v>
      </x:c>
      <x:c r="T612" s="4" t="str">
        <x:f>IFERROR(INDEX('Material routes'!$D$6:$D$1505,MATCH(V612,'Material routes'!$A$6:$A$1505,0)),"MISSING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routes'!$E$6:$E$1505,MATCH(U613,'Material routes'!$A$6:$A$1505,0)),"MISSING ID")</x:f>
        <x:v>Worked iron stock</x:v>
      </x:c>
      <x:c r="B613" s="4" t="str">
        <x:f>IFERROR(INDEX('Material routes'!$F$6:$F$1505,MATCH(U613,'Material routes'!$A$6:$A$1505,0)),"MISSING ID")</x:f>
        <x:v>T2</x:v>
      </x:c>
      <x:c r="C613" s="4" t="str">
        <x:f>IFERROR(INDEX('Material routes'!$H$6:$H$1505,MATCH(U613,'Material routes'!$A$6:$A$1505,0)),"MISSING ID")</x:f>
        <x:v>Processed material</x:v>
      </x:c>
      <x:c r="D613" s="4" t="str">
        <x:f>IFERROR(INDEX('Material routes'!$G$6:$G$1505,MATCH(U613,'Material routes'!$A$6:$A$1505,0)),"MISSING ID")</x:f>
        <x:v>Manufactured stock</x:v>
      </x:c>
      <x:c r="E613" s="4" t="str">
        <x:f>IFERROR(INDEX('Material routes'!$C$6:$C$1505,MATCH(U613,'Material routes'!$A$6:$A$1505,0)),"MISSING ID")</x:f>
        <x:v>Ingredient candidate</x:v>
      </x:c>
      <x:c r="F613" s="4" t="str">
        <x:f>IFERROR(INDEX('Material routes'!$E$6:$E$1505,MATCH(V613,'Material routes'!$A$6:$A$1505,0)),"MISSING ID")</x:f>
        <x:v>Flywheel rim segment</x:v>
      </x:c>
      <x:c r="G613" s="4" t="str">
        <x:f>IFERROR(INDEX('Material routes'!$F$6:$F$1505,MATCH(V613,'Material routes'!$A$6:$A$1505,0)),"MISSING ID")</x:f>
        <x:v>T3</x:v>
      </x:c>
      <x:c r="H613" s="4" t="str">
        <x:f>IFERROR(INDEX('Material routes'!$H$6:$H$1505,MATCH(V613,'Material routes'!$A$6:$A$1505,0)),"MISSING ID")</x:f>
        <x:v>Machine part</x:v>
      </x:c>
      <x:c r="I613" s="4" t="str">
        <x:f>IFERROR(INDEX('Material routes'!$G$6:$G$1505,MATCH(V613,'Material routes'!$A$6:$A$1505,0)),"MISSING ID")</x:f>
        <x:v>Crafting components</x:v>
      </x:c>
      <x:c r="J613" s="4" t="str">
        <x:f>IFERROR(INDEX('Material routes'!$B$6:$B$1505,MATCH(U613,'Material routes'!$A$6:$A$1505,0)),"MISSING ID")</x:f>
        <x:v>design.collection.flywheel_rim_segment</x:v>
      </x:c>
      <x:c r="K613" s="4" t="str">
        <x:f>IFERROR(INDEX('Crafting recipes'!$C$6:$C$1005,MATCH(J613,'Crafting recipes'!$A$6:$A$1005,0)),"MISSING ID")</x:f>
        <x:v>Material refinement</x:v>
      </x:c>
      <x:c r="L613" s="4" t="str">
        <x:f>IFERROR(INDEX('Material routes'!$K$6:$K$1505,MATCH(U613,'Material routes'!$A$6:$A$1505,0)),"MISSING ID")</x:f>
        <x:v>Proposal</x:v>
      </x:c>
      <x:c r="M613" s="4" t="str">
        <x:f>IFERROR(INDEX('Material routes'!$M$6:$M$1505,MATCH(U613,'Material routes'!$A$6:$A$1505,0)),"MISSING ID")</x:f>
        <x:v>Partial proposal</x:v>
      </x:c>
      <x:c r="N613" s="4"/>
      <x:c r="O613" s="4" t="str">
        <x:f>IFERROR(INDEX('Material routes'!$J$6:$J$1505,MATCH(U613,'Material routes'!$A$6:$A$1505,0)),"MISSING ID")</x:f>
        <x:v>Unspecified</x:v>
      </x:c>
      <x:c r="P613" s="4"/>
      <x:c r="Q613" s="4" t="str">
        <x:f>IFERROR(INDEX('Material routes'!$J$6:$J$1505,MATCH(V613,'Material routes'!$A$6:$A$1505,0)),"MISSING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routes'!$D$6:$D$1505,MATCH(U613,'Material routes'!$A$6:$A$1505,0)),"MISSING ID")</x:f>
        <x:v>proposal.natural.iron_stock</x:v>
      </x:c>
      <x:c r="T613" s="4" t="str">
        <x:f>IFERROR(INDEX('Material routes'!$D$6:$D$1505,MATCH(V613,'Material routes'!$A$6:$A$1505,0)),"MISSING ID")</x:f>
        <x:v>proposal.collection.flywheel_rim_segment</x:v>
      </x:c>
      <x:c r="U613" s="4" t="str">
        <x:v>design.collection.flywheel_rim_segment.in.1</x:v>
      </x:c>
      <x:c r="V613" s="4" t="str">
        <x:v>design.collection.flywheel_rim_segment.out</x:v>
      </x:c>
    </x:row>
    <x:row r="614" ht="64" customHeight="1">
      <x:c r="A614" s="4" t="str">
        <x:f>IFERROR(INDEX('Material routes'!$E$6:$E$1505,MATCH(U614,'Material routes'!$A$6:$A$1505,0)),"MISSING ID")</x:f>
        <x:v>Pressed chitin friction stock</x:v>
      </x:c>
      <x:c r="B614" s="4" t="str">
        <x:f>IFERROR(INDEX('Material routes'!$F$6:$F$1505,MATCH(U614,'Material routes'!$A$6:$A$1505,0)),"MISSING ID")</x:f>
        <x:v>T2</x:v>
      </x:c>
      <x:c r="C614" s="4" t="str">
        <x:f>IFERROR(INDEX('Material routes'!$H$6:$H$1505,MATCH(U614,'Material routes'!$A$6:$A$1505,0)),"MISSING ID")</x:f>
        <x:v>Processed material</x:v>
      </x:c>
      <x:c r="D614" s="4" t="str">
        <x:f>IFERROR(INDEX('Material routes'!$G$6:$G$1505,MATCH(U614,'Material routes'!$A$6:$A$1505,0)),"MISSING ID")</x:f>
        <x:v>Manufactured stock</x:v>
      </x:c>
      <x:c r="E614" s="4" t="str">
        <x:f>IFERROR(INDEX('Material routes'!$C$6:$C$1505,MATCH(U614,'Material routes'!$A$6:$A$1505,0)),"MISSING ID")</x:f>
        <x:v>Ingredient candidate</x:v>
      </x:c>
      <x:c r="F614" s="4" t="str">
        <x:f>IFERROR(INDEX('Material routes'!$E$6:$E$1505,MATCH(V614,'Material routes'!$A$6:$A$1505,0)),"MISSING ID")</x:f>
        <x:v>Clutch friction disc</x:v>
      </x:c>
      <x:c r="G614" s="4" t="str">
        <x:f>IFERROR(INDEX('Material routes'!$F$6:$F$1505,MATCH(V614,'Material routes'!$A$6:$A$1505,0)),"MISSING ID")</x:f>
        <x:v>T4</x:v>
      </x:c>
      <x:c r="H614" s="4" t="str">
        <x:f>IFERROR(INDEX('Material routes'!$H$6:$H$1505,MATCH(V614,'Material routes'!$A$6:$A$1505,0)),"MISSING ID")</x:f>
        <x:v>Machine part</x:v>
      </x:c>
      <x:c r="I614" s="4" t="str">
        <x:f>IFERROR(INDEX('Material routes'!$G$6:$G$1505,MATCH(V614,'Material routes'!$A$6:$A$1505,0)),"MISSING ID")</x:f>
        <x:v>Crafting components</x:v>
      </x:c>
      <x:c r="J614" s="4" t="str">
        <x:f>IFERROR(INDEX('Material routes'!$B$6:$B$1505,MATCH(U614,'Material routes'!$A$6:$A$1505,0)),"MISSING ID")</x:f>
        <x:v>design.collection.clutch_friction_disc</x:v>
      </x:c>
      <x:c r="K614" s="4" t="str">
        <x:f>IFERROR(INDEX('Crafting recipes'!$C$6:$C$1005,MATCH(J614,'Crafting recipes'!$A$6:$A$1005,0)),"MISSING ID")</x:f>
        <x:v>Material refinement</x:v>
      </x:c>
      <x:c r="L614" s="4" t="str">
        <x:f>IFERROR(INDEX('Material routes'!$K$6:$K$1505,MATCH(U614,'Material routes'!$A$6:$A$1505,0)),"MISSING ID")</x:f>
        <x:v>Proposal</x:v>
      </x:c>
      <x:c r="M614" s="4" t="str">
        <x:f>IFERROR(INDEX('Material routes'!$M$6:$M$1505,MATCH(U614,'Material routes'!$A$6:$A$1505,0)),"MISSING ID")</x:f>
        <x:v>Partial proposal</x:v>
      </x:c>
      <x:c r="N614" s="4"/>
      <x:c r="O614" s="4" t="str">
        <x:f>IFERROR(INDEX('Material routes'!$J$6:$J$1505,MATCH(U614,'Material routes'!$A$6:$A$1505,0)),"MISSING ID")</x:f>
        <x:v>Unspecified</x:v>
      </x:c>
      <x:c r="P614" s="4"/>
      <x:c r="Q614" s="4" t="str">
        <x:f>IFERROR(INDEX('Material routes'!$J$6:$J$1505,MATCH(V614,'Material routes'!$A$6:$A$1505,0)),"MISSING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routes'!$D$6:$D$1505,MATCH(U614,'Material routes'!$A$6:$A$1505,0)),"MISSING ID")</x:f>
        <x:v>proposal.collection.pressed_chitin_friction_stock</x:v>
      </x:c>
      <x:c r="T614" s="4" t="str">
        <x:f>IFERROR(INDEX('Material routes'!$D$6:$D$1505,MATCH(V614,'Material routes'!$A$6:$A$1505,0)),"MISSING ID")</x:f>
        <x:v>proposal.collection.clutch_friction_disc</x:v>
      </x:c>
      <x:c r="U614" s="4" t="str">
        <x:v>design.collection.clutch_friction_disc.in.1</x:v>
      </x:c>
      <x:c r="V614" s="4" t="str">
        <x:v>design.collection.clutch_friction_disc.out</x:v>
      </x:c>
    </x:row>
    <x:row r="615" ht="64" customHeight="1">
      <x:c r="A615" s="4" t="str">
        <x:f>IFERROR(INDEX('Material routes'!$E$6:$E$1505,MATCH(U615,'Material routes'!$A$6:$A$1505,0)),"MISSING ID")</x:f>
        <x:v>Annealed iron sheet stock</x:v>
      </x:c>
      <x:c r="B615" s="4" t="str">
        <x:f>IFERROR(INDEX('Material routes'!$F$6:$F$1505,MATCH(U615,'Material routes'!$A$6:$A$1505,0)),"MISSING ID")</x:f>
        <x:v>T3</x:v>
      </x:c>
      <x:c r="C615" s="4" t="str">
        <x:f>IFERROR(INDEX('Material routes'!$H$6:$H$1505,MATCH(U615,'Material routes'!$A$6:$A$1505,0)),"MISSING ID")</x:f>
        <x:v>Processed material</x:v>
      </x:c>
      <x:c r="D615" s="4" t="str">
        <x:f>IFERROR(INDEX('Material routes'!$G$6:$G$1505,MATCH(U615,'Material routes'!$A$6:$A$1505,0)),"MISSING ID")</x:f>
        <x:v>Manufactured stock</x:v>
      </x:c>
      <x:c r="E615" s="4" t="str">
        <x:f>IFERROR(INDEX('Material routes'!$C$6:$C$1505,MATCH(U615,'Material routes'!$A$6:$A$1505,0)),"MISSING ID")</x:f>
        <x:v>Ingredient candidate</x:v>
      </x:c>
      <x:c r="F615" s="4" t="str">
        <x:f>IFERROR(INDEX('Material routes'!$E$6:$E$1505,MATCH(V615,'Material routes'!$A$6:$A$1505,0)),"MISSING ID")</x:f>
        <x:v>Clutch friction disc</x:v>
      </x:c>
      <x:c r="G615" s="4" t="str">
        <x:f>IFERROR(INDEX('Material routes'!$F$6:$F$1505,MATCH(V615,'Material routes'!$A$6:$A$1505,0)),"MISSING ID")</x:f>
        <x:v>T4</x:v>
      </x:c>
      <x:c r="H615" s="4" t="str">
        <x:f>IFERROR(INDEX('Material routes'!$H$6:$H$1505,MATCH(V615,'Material routes'!$A$6:$A$1505,0)),"MISSING ID")</x:f>
        <x:v>Machine part</x:v>
      </x:c>
      <x:c r="I615" s="4" t="str">
        <x:f>IFERROR(INDEX('Material routes'!$G$6:$G$1505,MATCH(V615,'Material routes'!$A$6:$A$1505,0)),"MISSING ID")</x:f>
        <x:v>Crafting components</x:v>
      </x:c>
      <x:c r="J615" s="4" t="str">
        <x:f>IFERROR(INDEX('Material routes'!$B$6:$B$1505,MATCH(U615,'Material routes'!$A$6:$A$1505,0)),"MISSING ID")</x:f>
        <x:v>design.collection.clutch_friction_disc</x:v>
      </x:c>
      <x:c r="K615" s="4" t="str">
        <x:f>IFERROR(INDEX('Crafting recipes'!$C$6:$C$1005,MATCH(J615,'Crafting recipes'!$A$6:$A$1005,0)),"MISSING ID")</x:f>
        <x:v>Material refinement</x:v>
      </x:c>
      <x:c r="L615" s="4" t="str">
        <x:f>IFERROR(INDEX('Material routes'!$K$6:$K$1505,MATCH(U615,'Material routes'!$A$6:$A$1505,0)),"MISSING ID")</x:f>
        <x:v>Proposal</x:v>
      </x:c>
      <x:c r="M615" s="4" t="str">
        <x:f>IFERROR(INDEX('Material routes'!$M$6:$M$1505,MATCH(U615,'Material routes'!$A$6:$A$1505,0)),"MISSING ID")</x:f>
        <x:v>Partial proposal</x:v>
      </x:c>
      <x:c r="N615" s="4"/>
      <x:c r="O615" s="4" t="str">
        <x:f>IFERROR(INDEX('Material routes'!$J$6:$J$1505,MATCH(U615,'Material routes'!$A$6:$A$1505,0)),"MISSING ID")</x:f>
        <x:v>Unspecified</x:v>
      </x:c>
      <x:c r="P615" s="4"/>
      <x:c r="Q615" s="4" t="str">
        <x:f>IFERROR(INDEX('Material routes'!$J$6:$J$1505,MATCH(V615,'Material routes'!$A$6:$A$1505,0)),"MISSING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routes'!$D$6:$D$1505,MATCH(U615,'Material routes'!$A$6:$A$1505,0)),"MISSING ID")</x:f>
        <x:v>proposal.collection.annealed_iron_sheet_stock</x:v>
      </x:c>
      <x:c r="T615" s="4" t="str">
        <x:f>IFERROR(INDEX('Material routes'!$D$6:$D$1505,MATCH(V615,'Material routes'!$A$6:$A$1505,0)),"MISSING ID")</x:f>
        <x:v>proposal.collection.clutch_friction_disc</x:v>
      </x:c>
      <x:c r="U615" s="4" t="str">
        <x:v>design.collection.clutch_friction_disc.in.2</x:v>
      </x:c>
      <x:c r="V615" s="4" t="str">
        <x:v>design.collection.clutch_friction_disc.out</x:v>
      </x:c>
    </x:row>
    <x:row r="616" ht="64" customHeight="1">
      <x:c r="A616" s="4" t="str">
        <x:f>IFERROR(INDEX('Material routes'!$E$6:$E$1505,MATCH(U616,'Material routes'!$A$6:$A$1505,0)),"MISSING ID")</x:f>
        <x:v>Steel stock</x:v>
      </x:c>
      <x:c r="B616" s="4" t="str">
        <x:f>IFERROR(INDEX('Material routes'!$F$6:$F$1505,MATCH(U616,'Material routes'!$A$6:$A$1505,0)),"MISSING ID")</x:f>
        <x:v>T2</x:v>
      </x:c>
      <x:c r="C616" s="4" t="str">
        <x:f>IFERROR(INDEX('Material routes'!$H$6:$H$1505,MATCH(U616,'Material routes'!$A$6:$A$1505,0)),"MISSING ID")</x:f>
        <x:v>Processed material</x:v>
      </x:c>
      <x:c r="D616" s="4" t="str">
        <x:f>IFERROR(INDEX('Material routes'!$G$6:$G$1505,MATCH(U616,'Material routes'!$A$6:$A$1505,0)),"MISSING ID")</x:f>
        <x:v>Manufactured stock</x:v>
      </x:c>
      <x:c r="E616" s="4" t="str">
        <x:f>IFERROR(INDEX('Material routes'!$C$6:$C$1505,MATCH(U616,'Material routes'!$A$6:$A$1505,0)),"MISSING ID")</x:f>
        <x:v>Ingredient candidate</x:v>
      </x:c>
      <x:c r="F616" s="4" t="str">
        <x:f>IFERROR(INDEX('Material routes'!$E$6:$E$1505,MATCH(V616,'Material routes'!$A$6:$A$1505,0)),"MISSING ID")</x:f>
        <x:v>Brake drum</x:v>
      </x:c>
      <x:c r="G616" s="4" t="str">
        <x:f>IFERROR(INDEX('Material routes'!$F$6:$F$1505,MATCH(V616,'Material routes'!$A$6:$A$1505,0)),"MISSING ID")</x:f>
        <x:v>T3</x:v>
      </x:c>
      <x:c r="H616" s="4" t="str">
        <x:f>IFERROR(INDEX('Material routes'!$H$6:$H$1505,MATCH(V616,'Material routes'!$A$6:$A$1505,0)),"MISSING ID")</x:f>
        <x:v>Machine part</x:v>
      </x:c>
      <x:c r="I616" s="4" t="str">
        <x:f>IFERROR(INDEX('Material routes'!$G$6:$G$1505,MATCH(V616,'Material routes'!$A$6:$A$1505,0)),"MISSING ID")</x:f>
        <x:v>Crafting components</x:v>
      </x:c>
      <x:c r="J616" s="4" t="str">
        <x:f>IFERROR(INDEX('Material routes'!$B$6:$B$1505,MATCH(U616,'Material routes'!$A$6:$A$1505,0)),"MISSING ID")</x:f>
        <x:v>design.collection.brake_drum</x:v>
      </x:c>
      <x:c r="K616" s="4" t="str">
        <x:f>IFERROR(INDEX('Crafting recipes'!$C$6:$C$1005,MATCH(J616,'Crafting recipes'!$A$6:$A$1005,0)),"MISSING ID")</x:f>
        <x:v>Material refinement</x:v>
      </x:c>
      <x:c r="L616" s="4" t="str">
        <x:f>IFERROR(INDEX('Material routes'!$K$6:$K$1505,MATCH(U616,'Material routes'!$A$6:$A$1505,0)),"MISSING ID")</x:f>
        <x:v>Proposal</x:v>
      </x:c>
      <x:c r="M616" s="4" t="str">
        <x:f>IFERROR(INDEX('Material routes'!$M$6:$M$1505,MATCH(U616,'Material routes'!$A$6:$A$1505,0)),"MISSING ID")</x:f>
        <x:v>Partial proposal</x:v>
      </x:c>
      <x:c r="N616" s="4"/>
      <x:c r="O616" s="4" t="str">
        <x:f>IFERROR(INDEX('Material routes'!$J$6:$J$1505,MATCH(U616,'Material routes'!$A$6:$A$1505,0)),"MISSING ID")</x:f>
        <x:v>Unspecified</x:v>
      </x:c>
      <x:c r="P616" s="4"/>
      <x:c r="Q616" s="4" t="str">
        <x:f>IFERROR(INDEX('Material routes'!$J$6:$J$1505,MATCH(V616,'Material routes'!$A$6:$A$1505,0)),"MISSING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routes'!$D$6:$D$1505,MATCH(U616,'Material routes'!$A$6:$A$1505,0)),"MISSING ID")</x:f>
        <x:v>author.metallurgy.steel_stock</x:v>
      </x:c>
      <x:c r="T616" s="4" t="str">
        <x:f>IFERROR(INDEX('Material routes'!$D$6:$D$1505,MATCH(V616,'Material routes'!$A$6:$A$1505,0)),"MISSING ID")</x:f>
        <x:v>proposal.collection.brake_drum</x:v>
      </x:c>
      <x:c r="U616" s="4" t="str">
        <x:v>design.collection.brake_drum.in.1</x:v>
      </x:c>
      <x:c r="V616" s="4" t="str">
        <x:v>design.collection.brake_drum.out</x:v>
      </x:c>
    </x:row>
    <x:row r="617" ht="64" customHeight="1">
      <x:c r="A617" s="4" t="str">
        <x:f>IFERROR(INDEX('Material routes'!$E$6:$E$1505,MATCH(U617,'Material routes'!$A$6:$A$1505,0)),"MISSING ID")</x:f>
        <x:v>Pressed chitin friction stock</x:v>
      </x:c>
      <x:c r="B617" s="4" t="str">
        <x:f>IFERROR(INDEX('Material routes'!$F$6:$F$1505,MATCH(U617,'Material routes'!$A$6:$A$1505,0)),"MISSING ID")</x:f>
        <x:v>T2</x:v>
      </x:c>
      <x:c r="C617" s="4" t="str">
        <x:f>IFERROR(INDEX('Material routes'!$H$6:$H$1505,MATCH(U617,'Material routes'!$A$6:$A$1505,0)),"MISSING ID")</x:f>
        <x:v>Processed material</x:v>
      </x:c>
      <x:c r="D617" s="4" t="str">
        <x:f>IFERROR(INDEX('Material routes'!$G$6:$G$1505,MATCH(U617,'Material routes'!$A$6:$A$1505,0)),"MISSING ID")</x:f>
        <x:v>Manufactured stock</x:v>
      </x:c>
      <x:c r="E617" s="4" t="str">
        <x:f>IFERROR(INDEX('Material routes'!$C$6:$C$1505,MATCH(U617,'Material routes'!$A$6:$A$1505,0)),"MISSING ID")</x:f>
        <x:v>Ingredient candidate</x:v>
      </x:c>
      <x:c r="F617" s="4" t="str">
        <x:f>IFERROR(INDEX('Material routes'!$E$6:$E$1505,MATCH(V617,'Material routes'!$A$6:$A$1505,0)),"MISSING ID")</x:f>
        <x:v>Brake lining shoe</x:v>
      </x:c>
      <x:c r="G617" s="4" t="str">
        <x:f>IFERROR(INDEX('Material routes'!$F$6:$F$1505,MATCH(V617,'Material routes'!$A$6:$A$1505,0)),"MISSING ID")</x:f>
        <x:v>T3</x:v>
      </x:c>
      <x:c r="H617" s="4" t="str">
        <x:f>IFERROR(INDEX('Material routes'!$H$6:$H$1505,MATCH(V617,'Material routes'!$A$6:$A$1505,0)),"MISSING ID")</x:f>
        <x:v>Machine part</x:v>
      </x:c>
      <x:c r="I617" s="4" t="str">
        <x:f>IFERROR(INDEX('Material routes'!$G$6:$G$1505,MATCH(V617,'Material routes'!$A$6:$A$1505,0)),"MISSING ID")</x:f>
        <x:v>Crafting components</x:v>
      </x:c>
      <x:c r="J617" s="4" t="str">
        <x:f>IFERROR(INDEX('Material routes'!$B$6:$B$1505,MATCH(U617,'Material routes'!$A$6:$A$1505,0)),"MISSING ID")</x:f>
        <x:v>design.collection.brake_lining_shoe</x:v>
      </x:c>
      <x:c r="K617" s="4" t="str">
        <x:f>IFERROR(INDEX('Crafting recipes'!$C$6:$C$1005,MATCH(J617,'Crafting recipes'!$A$6:$A$1005,0)),"MISSING ID")</x:f>
        <x:v>Material refinement</x:v>
      </x:c>
      <x:c r="L617" s="4" t="str">
        <x:f>IFERROR(INDEX('Material routes'!$K$6:$K$1505,MATCH(U617,'Material routes'!$A$6:$A$1505,0)),"MISSING ID")</x:f>
        <x:v>Proposal</x:v>
      </x:c>
      <x:c r="M617" s="4" t="str">
        <x:f>IFERROR(INDEX('Material routes'!$M$6:$M$1505,MATCH(U617,'Material routes'!$A$6:$A$1505,0)),"MISSING ID")</x:f>
        <x:v>Partial proposal</x:v>
      </x:c>
      <x:c r="N617" s="4"/>
      <x:c r="O617" s="4" t="str">
        <x:f>IFERROR(INDEX('Material routes'!$J$6:$J$1505,MATCH(U617,'Material routes'!$A$6:$A$1505,0)),"MISSING ID")</x:f>
        <x:v>Unspecified</x:v>
      </x:c>
      <x:c r="P617" s="4"/>
      <x:c r="Q617" s="4" t="str">
        <x:f>IFERROR(INDEX('Material routes'!$J$6:$J$1505,MATCH(V617,'Material routes'!$A$6:$A$1505,0)),"MISSING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routes'!$D$6:$D$1505,MATCH(U617,'Material routes'!$A$6:$A$1505,0)),"MISSING ID")</x:f>
        <x:v>proposal.collection.pressed_chitin_friction_stock</x:v>
      </x:c>
      <x:c r="T617" s="4" t="str">
        <x:f>IFERROR(INDEX('Material routes'!$D$6:$D$1505,MATCH(V617,'Material routes'!$A$6:$A$1505,0)),"MISSING ID")</x:f>
        <x:v>proposal.collection.brake_lining_shoe</x:v>
      </x:c>
      <x:c r="U617" s="4" t="str">
        <x:v>design.collection.brake_lining_shoe.in.1</x:v>
      </x:c>
      <x:c r="V617" s="4" t="str">
        <x:v>design.collection.brake_lining_shoe.out</x:v>
      </x:c>
    </x:row>
    <x:row r="618" ht="64" customHeight="1">
      <x:c r="A618" s="4" t="str">
        <x:f>IFERROR(INDEX('Material routes'!$E$6:$E$1505,MATCH(U618,'Material routes'!$A$6:$A$1505,0)),"MISSING ID")</x:f>
        <x:v>Worked iron stock</x:v>
      </x:c>
      <x:c r="B618" s="4" t="str">
        <x:f>IFERROR(INDEX('Material routes'!$F$6:$F$1505,MATCH(U618,'Material routes'!$A$6:$A$1505,0)),"MISSING ID")</x:f>
        <x:v>T2</x:v>
      </x:c>
      <x:c r="C618" s="4" t="str">
        <x:f>IFERROR(INDEX('Material routes'!$H$6:$H$1505,MATCH(U618,'Material routes'!$A$6:$A$1505,0)),"MISSING ID")</x:f>
        <x:v>Processed material</x:v>
      </x:c>
      <x:c r="D618" s="4" t="str">
        <x:f>IFERROR(INDEX('Material routes'!$G$6:$G$1505,MATCH(U618,'Material routes'!$A$6:$A$1505,0)),"MISSING ID")</x:f>
        <x:v>Manufactured stock</x:v>
      </x:c>
      <x:c r="E618" s="4" t="str">
        <x:f>IFERROR(INDEX('Material routes'!$C$6:$C$1505,MATCH(U618,'Material routes'!$A$6:$A$1505,0)),"MISSING ID")</x:f>
        <x:v>Ingredient candidate</x:v>
      </x:c>
      <x:c r="F618" s="4" t="str">
        <x:f>IFERROR(INDEX('Material routes'!$E$6:$E$1505,MATCH(V618,'Material routes'!$A$6:$A$1505,0)),"MISSING ID")</x:f>
        <x:v>Brake lining shoe</x:v>
      </x:c>
      <x:c r="G618" s="4" t="str">
        <x:f>IFERROR(INDEX('Material routes'!$F$6:$F$1505,MATCH(V618,'Material routes'!$A$6:$A$1505,0)),"MISSING ID")</x:f>
        <x:v>T3</x:v>
      </x:c>
      <x:c r="H618" s="4" t="str">
        <x:f>IFERROR(INDEX('Material routes'!$H$6:$H$1505,MATCH(V618,'Material routes'!$A$6:$A$1505,0)),"MISSING ID")</x:f>
        <x:v>Machine part</x:v>
      </x:c>
      <x:c r="I618" s="4" t="str">
        <x:f>IFERROR(INDEX('Material routes'!$G$6:$G$1505,MATCH(V618,'Material routes'!$A$6:$A$1505,0)),"MISSING ID")</x:f>
        <x:v>Crafting components</x:v>
      </x:c>
      <x:c r="J618" s="4" t="str">
        <x:f>IFERROR(INDEX('Material routes'!$B$6:$B$1505,MATCH(U618,'Material routes'!$A$6:$A$1505,0)),"MISSING ID")</x:f>
        <x:v>design.collection.brake_lining_shoe</x:v>
      </x:c>
      <x:c r="K618" s="4" t="str">
        <x:f>IFERROR(INDEX('Crafting recipes'!$C$6:$C$1005,MATCH(J618,'Crafting recipes'!$A$6:$A$1005,0)),"MISSING ID")</x:f>
        <x:v>Material refinement</x:v>
      </x:c>
      <x:c r="L618" s="4" t="str">
        <x:f>IFERROR(INDEX('Material routes'!$K$6:$K$1505,MATCH(U618,'Material routes'!$A$6:$A$1505,0)),"MISSING ID")</x:f>
        <x:v>Proposal</x:v>
      </x:c>
      <x:c r="M618" s="4" t="str">
        <x:f>IFERROR(INDEX('Material routes'!$M$6:$M$1505,MATCH(U618,'Material routes'!$A$6:$A$1505,0)),"MISSING ID")</x:f>
        <x:v>Partial proposal</x:v>
      </x:c>
      <x:c r="N618" s="4"/>
      <x:c r="O618" s="4" t="str">
        <x:f>IFERROR(INDEX('Material routes'!$J$6:$J$1505,MATCH(U618,'Material routes'!$A$6:$A$1505,0)),"MISSING ID")</x:f>
        <x:v>Unspecified</x:v>
      </x:c>
      <x:c r="P618" s="4"/>
      <x:c r="Q618" s="4" t="str">
        <x:f>IFERROR(INDEX('Material routes'!$J$6:$J$1505,MATCH(V618,'Material routes'!$A$6:$A$1505,0)),"MISSING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routes'!$D$6:$D$1505,MATCH(U618,'Material routes'!$A$6:$A$1505,0)),"MISSING ID")</x:f>
        <x:v>proposal.natural.iron_stock</x:v>
      </x:c>
      <x:c r="T618" s="4" t="str">
        <x:f>IFERROR(INDEX('Material routes'!$D$6:$D$1505,MATCH(V618,'Material routes'!$A$6:$A$1505,0)),"MISSING ID")</x:f>
        <x:v>proposal.collection.brake_lining_shoe</x:v>
      </x:c>
      <x:c r="U618" s="4" t="str">
        <x:v>design.collection.brake_lining_shoe.in.2</x:v>
      </x:c>
      <x:c r="V618" s="4" t="str">
        <x:v>design.collection.brake_lining_shoe.out</x:v>
      </x:c>
    </x:row>
    <x:row r="619" ht="64" customHeight="1">
      <x:c r="A619" s="4" t="str">
        <x:f>IFERROR(INDEX('Material routes'!$E$6:$E$1505,MATCH(U619,'Material routes'!$A$6:$A$1505,0)),"MISSING ID")</x:f>
        <x:v>Steel stock</x:v>
      </x:c>
      <x:c r="B619" s="4" t="str">
        <x:f>IFERROR(INDEX('Material routes'!$F$6:$F$1505,MATCH(U619,'Material routes'!$A$6:$A$1505,0)),"MISSING ID")</x:f>
        <x:v>T2</x:v>
      </x:c>
      <x:c r="C619" s="4" t="str">
        <x:f>IFERROR(INDEX('Material routes'!$H$6:$H$1505,MATCH(U619,'Material routes'!$A$6:$A$1505,0)),"MISSING ID")</x:f>
        <x:v>Processed material</x:v>
      </x:c>
      <x:c r="D619" s="4" t="str">
        <x:f>IFERROR(INDEX('Material routes'!$G$6:$G$1505,MATCH(U619,'Material routes'!$A$6:$A$1505,0)),"MISSING ID")</x:f>
        <x:v>Manufactured stock</x:v>
      </x:c>
      <x:c r="E619" s="4" t="str">
        <x:f>IFERROR(INDEX('Material routes'!$C$6:$C$1505,MATCH(U619,'Material routes'!$A$6:$A$1505,0)),"MISSING ID")</x:f>
        <x:v>Ingredient candidate</x:v>
      </x:c>
      <x:c r="F619" s="4" t="str">
        <x:f>IFERROR(INDEX('Material routes'!$E$6:$E$1505,MATCH(V619,'Material routes'!$A$6:$A$1505,0)),"MISSING ID")</x:f>
        <x:v>Counterweight chain link</x:v>
      </x:c>
      <x:c r="G619" s="4" t="str">
        <x:f>IFERROR(INDEX('Material routes'!$F$6:$F$1505,MATCH(V619,'Material routes'!$A$6:$A$1505,0)),"MISSING ID")</x:f>
        <x:v>T3</x:v>
      </x:c>
      <x:c r="H619" s="4" t="str">
        <x:f>IFERROR(INDEX('Material routes'!$H$6:$H$1505,MATCH(V619,'Material routes'!$A$6:$A$1505,0)),"MISSING ID")</x:f>
        <x:v>Machine part</x:v>
      </x:c>
      <x:c r="I619" s="4" t="str">
        <x:f>IFERROR(INDEX('Material routes'!$G$6:$G$1505,MATCH(V619,'Material routes'!$A$6:$A$1505,0)),"MISSING ID")</x:f>
        <x:v>Crafting components</x:v>
      </x:c>
      <x:c r="J619" s="4" t="str">
        <x:f>IFERROR(INDEX('Material routes'!$B$6:$B$1505,MATCH(U619,'Material routes'!$A$6:$A$1505,0)),"MISSING ID")</x:f>
        <x:v>design.collection.counterweight_chain_link</x:v>
      </x:c>
      <x:c r="K619" s="4" t="str">
        <x:f>IFERROR(INDEX('Crafting recipes'!$C$6:$C$1005,MATCH(J619,'Crafting recipes'!$A$6:$A$1005,0)),"MISSING ID")</x:f>
        <x:v>Material refinement</x:v>
      </x:c>
      <x:c r="L619" s="4" t="str">
        <x:f>IFERROR(INDEX('Material routes'!$K$6:$K$1505,MATCH(U619,'Material routes'!$A$6:$A$1505,0)),"MISSING ID")</x:f>
        <x:v>Proposal</x:v>
      </x:c>
      <x:c r="M619" s="4" t="str">
        <x:f>IFERROR(INDEX('Material routes'!$M$6:$M$1505,MATCH(U619,'Material routes'!$A$6:$A$1505,0)),"MISSING ID")</x:f>
        <x:v>Partial proposal</x:v>
      </x:c>
      <x:c r="N619" s="4"/>
      <x:c r="O619" s="4" t="str">
        <x:f>IFERROR(INDEX('Material routes'!$J$6:$J$1505,MATCH(U619,'Material routes'!$A$6:$A$1505,0)),"MISSING ID")</x:f>
        <x:v>Unspecified</x:v>
      </x:c>
      <x:c r="P619" s="4"/>
      <x:c r="Q619" s="4" t="str">
        <x:f>IFERROR(INDEX('Material routes'!$J$6:$J$1505,MATCH(V619,'Material routes'!$A$6:$A$1505,0)),"MISSING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routes'!$D$6:$D$1505,MATCH(U619,'Material routes'!$A$6:$A$1505,0)),"MISSING ID")</x:f>
        <x:v>author.metallurgy.steel_stock</x:v>
      </x:c>
      <x:c r="T619" s="4" t="str">
        <x:f>IFERROR(INDEX('Material routes'!$D$6:$D$1505,MATCH(V619,'Material routes'!$A$6:$A$1505,0)),"MISSING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routes'!$E$6:$E$1505,MATCH(U620,'Material routes'!$A$6:$A$1505,0)),"MISSING ID")</x:f>
        <x:v>Steel stock</x:v>
      </x:c>
      <x:c r="B620" s="4" t="str">
        <x:f>IFERROR(INDEX('Material routes'!$F$6:$F$1505,MATCH(U620,'Material routes'!$A$6:$A$1505,0)),"MISSING ID")</x:f>
        <x:v>T2</x:v>
      </x:c>
      <x:c r="C620" s="4" t="str">
        <x:f>IFERROR(INDEX('Material routes'!$H$6:$H$1505,MATCH(U620,'Material routes'!$A$6:$A$1505,0)),"MISSING ID")</x:f>
        <x:v>Processed material</x:v>
      </x:c>
      <x:c r="D620" s="4" t="str">
        <x:f>IFERROR(INDEX('Material routes'!$G$6:$G$1505,MATCH(U620,'Material routes'!$A$6:$A$1505,0)),"MISSING ID")</x:f>
        <x:v>Manufactured stock</x:v>
      </x:c>
      <x:c r="E620" s="4" t="str">
        <x:f>IFERROR(INDEX('Material routes'!$C$6:$C$1505,MATCH(U620,'Material routes'!$A$6:$A$1505,0)),"MISSING ID")</x:f>
        <x:v>Ingredient candidate</x:v>
      </x:c>
      <x:c r="F620" s="4" t="str">
        <x:f>IFERROR(INDEX('Material routes'!$E$6:$E$1505,MATCH(V620,'Material routes'!$A$6:$A$1505,0)),"MISSING ID")</x:f>
        <x:v>Grooved lift pulley</x:v>
      </x:c>
      <x:c r="G620" s="4" t="str">
        <x:f>IFERROR(INDEX('Material routes'!$F$6:$F$1505,MATCH(V620,'Material routes'!$A$6:$A$1505,0)),"MISSING ID")</x:f>
        <x:v>T3</x:v>
      </x:c>
      <x:c r="H620" s="4" t="str">
        <x:f>IFERROR(INDEX('Material routes'!$H$6:$H$1505,MATCH(V620,'Material routes'!$A$6:$A$1505,0)),"MISSING ID")</x:f>
        <x:v>Machine part</x:v>
      </x:c>
      <x:c r="I620" s="4" t="str">
        <x:f>IFERROR(INDEX('Material routes'!$G$6:$G$1505,MATCH(V620,'Material routes'!$A$6:$A$1505,0)),"MISSING ID")</x:f>
        <x:v>Crafting components</x:v>
      </x:c>
      <x:c r="J620" s="4" t="str">
        <x:f>IFERROR(INDEX('Material routes'!$B$6:$B$1505,MATCH(U620,'Material routes'!$A$6:$A$1505,0)),"MISSING ID")</x:f>
        <x:v>design.collection.grooved_lift_pulley</x:v>
      </x:c>
      <x:c r="K620" s="4" t="str">
        <x:f>IFERROR(INDEX('Crafting recipes'!$C$6:$C$1005,MATCH(J620,'Crafting recipes'!$A$6:$A$1005,0)),"MISSING ID")</x:f>
        <x:v>Material refinement</x:v>
      </x:c>
      <x:c r="L620" s="4" t="str">
        <x:f>IFERROR(INDEX('Material routes'!$K$6:$K$1505,MATCH(U620,'Material routes'!$A$6:$A$1505,0)),"MISSING ID")</x:f>
        <x:v>Proposal</x:v>
      </x:c>
      <x:c r="M620" s="4" t="str">
        <x:f>IFERROR(INDEX('Material routes'!$M$6:$M$1505,MATCH(U620,'Material routes'!$A$6:$A$1505,0)),"MISSING ID")</x:f>
        <x:v>Partial proposal</x:v>
      </x:c>
      <x:c r="N620" s="4"/>
      <x:c r="O620" s="4" t="str">
        <x:f>IFERROR(INDEX('Material routes'!$J$6:$J$1505,MATCH(U620,'Material routes'!$A$6:$A$1505,0)),"MISSING ID")</x:f>
        <x:v>Unspecified</x:v>
      </x:c>
      <x:c r="P620" s="4"/>
      <x:c r="Q620" s="4" t="str">
        <x:f>IFERROR(INDEX('Material routes'!$J$6:$J$1505,MATCH(V620,'Material routes'!$A$6:$A$1505,0)),"MISSING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routes'!$D$6:$D$1505,MATCH(U620,'Material routes'!$A$6:$A$1505,0)),"MISSING ID")</x:f>
        <x:v>author.metallurgy.steel_stock</x:v>
      </x:c>
      <x:c r="T620" s="4" t="str">
        <x:f>IFERROR(INDEX('Material routes'!$D$6:$D$1505,MATCH(V620,'Material routes'!$A$6:$A$1505,0)),"MISSING ID")</x:f>
        <x:v>proposal.collection.grooved_lift_pulley</x:v>
      </x:c>
      <x:c r="U620" s="4" t="str">
        <x:v>design.collection.grooved_lift_pulley.in.1</x:v>
      </x:c>
      <x:c r="V620" s="4" t="str">
        <x:v>design.collection.grooved_lift_pulley.out</x:v>
      </x:c>
    </x:row>
    <x:row r="621" ht="64" customHeight="1">
      <x:c r="A621" s="4" t="str">
        <x:f>IFERROR(INDEX('Material routes'!$E$6:$E$1505,MATCH(U621,'Material routes'!$A$6:$A$1505,0)),"MISSING ID")</x:f>
        <x:v>Steel stock</x:v>
      </x:c>
      <x:c r="B621" s="4" t="str">
        <x:f>IFERROR(INDEX('Material routes'!$F$6:$F$1505,MATCH(U621,'Material routes'!$A$6:$A$1505,0)),"MISSING ID")</x:f>
        <x:v>T2</x:v>
      </x:c>
      <x:c r="C621" s="4" t="str">
        <x:f>IFERROR(INDEX('Material routes'!$H$6:$H$1505,MATCH(U621,'Material routes'!$A$6:$A$1505,0)),"MISSING ID")</x:f>
        <x:v>Processed material</x:v>
      </x:c>
      <x:c r="D621" s="4" t="str">
        <x:f>IFERROR(INDEX('Material routes'!$G$6:$G$1505,MATCH(U621,'Material routes'!$A$6:$A$1505,0)),"MISSING ID")</x:f>
        <x:v>Manufactured stock</x:v>
      </x:c>
      <x:c r="E621" s="4" t="str">
        <x:f>IFERROR(INDEX('Material routes'!$C$6:$C$1505,MATCH(U621,'Material routes'!$A$6:$A$1505,0)),"MISSING ID")</x:f>
        <x:v>Ingredient candidate</x:v>
      </x:c>
      <x:c r="F621" s="4" t="str">
        <x:f>IFERROR(INDEX('Material routes'!$E$6:$E$1505,MATCH(V621,'Material routes'!$A$6:$A$1505,0)),"MISSING ID")</x:f>
        <x:v>Mechanical escapement fork</x:v>
      </x:c>
      <x:c r="G621" s="4" t="str">
        <x:f>IFERROR(INDEX('Material routes'!$F$6:$F$1505,MATCH(V621,'Material routes'!$A$6:$A$1505,0)),"MISSING ID")</x:f>
        <x:v>T3</x:v>
      </x:c>
      <x:c r="H621" s="4" t="str">
        <x:f>IFERROR(INDEX('Material routes'!$H$6:$H$1505,MATCH(V621,'Material routes'!$A$6:$A$1505,0)),"MISSING ID")</x:f>
        <x:v>Machine part</x:v>
      </x:c>
      <x:c r="I621" s="4" t="str">
        <x:f>IFERROR(INDEX('Material routes'!$G$6:$G$1505,MATCH(V621,'Material routes'!$A$6:$A$1505,0)),"MISSING ID")</x:f>
        <x:v>Crafting components</x:v>
      </x:c>
      <x:c r="J621" s="4" t="str">
        <x:f>IFERROR(INDEX('Material routes'!$B$6:$B$1505,MATCH(U621,'Material routes'!$A$6:$A$1505,0)),"MISSING ID")</x:f>
        <x:v>design.collection.mechanical_escapement_fork</x:v>
      </x:c>
      <x:c r="K621" s="4" t="str">
        <x:f>IFERROR(INDEX('Crafting recipes'!$C$6:$C$1005,MATCH(J621,'Crafting recipes'!$A$6:$A$1005,0)),"MISSING ID")</x:f>
        <x:v>Material refinement</x:v>
      </x:c>
      <x:c r="L621" s="4" t="str">
        <x:f>IFERROR(INDEX('Material routes'!$K$6:$K$1505,MATCH(U621,'Material routes'!$A$6:$A$1505,0)),"MISSING ID")</x:f>
        <x:v>Proposal</x:v>
      </x:c>
      <x:c r="M621" s="4" t="str">
        <x:f>IFERROR(INDEX('Material routes'!$M$6:$M$1505,MATCH(U621,'Material routes'!$A$6:$A$1505,0)),"MISSING ID")</x:f>
        <x:v>Partial proposal</x:v>
      </x:c>
      <x:c r="N621" s="4"/>
      <x:c r="O621" s="4" t="str">
        <x:f>IFERROR(INDEX('Material routes'!$J$6:$J$1505,MATCH(U621,'Material routes'!$A$6:$A$1505,0)),"MISSING ID")</x:f>
        <x:v>Unspecified</x:v>
      </x:c>
      <x:c r="P621" s="4"/>
      <x:c r="Q621" s="4" t="str">
        <x:f>IFERROR(INDEX('Material routes'!$J$6:$J$1505,MATCH(V621,'Material routes'!$A$6:$A$1505,0)),"MISSING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routes'!$D$6:$D$1505,MATCH(U621,'Material routes'!$A$6:$A$1505,0)),"MISSING ID")</x:f>
        <x:v>author.metallurgy.steel_stock</x:v>
      </x:c>
      <x:c r="T621" s="4" t="str">
        <x:f>IFERROR(INDEX('Material routes'!$D$6:$D$1505,MATCH(V621,'Material routes'!$A$6:$A$1505,0)),"MISSING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routes'!$E$6:$E$1505,MATCH(U622,'Material routes'!$A$6:$A$1505,0)),"MISSING ID")</x:f>
        <x:v>Annealed iron sheet stock</x:v>
      </x:c>
      <x:c r="B622" s="4" t="str">
        <x:f>IFERROR(INDEX('Material routes'!$F$6:$F$1505,MATCH(U622,'Material routes'!$A$6:$A$1505,0)),"MISSING ID")</x:f>
        <x:v>T3</x:v>
      </x:c>
      <x:c r="C622" s="4" t="str">
        <x:f>IFERROR(INDEX('Material routes'!$H$6:$H$1505,MATCH(U622,'Material routes'!$A$6:$A$1505,0)),"MISSING ID")</x:f>
        <x:v>Processed material</x:v>
      </x:c>
      <x:c r="D622" s="4" t="str">
        <x:f>IFERROR(INDEX('Material routes'!$G$6:$G$1505,MATCH(U622,'Material routes'!$A$6:$A$1505,0)),"MISSING ID")</x:f>
        <x:v>Manufactured stock</x:v>
      </x:c>
      <x:c r="E622" s="4" t="str">
        <x:f>IFERROR(INDEX('Material routes'!$C$6:$C$1505,MATCH(U622,'Material routes'!$A$6:$A$1505,0)),"MISSING ID")</x:f>
        <x:v>Ingredient candidate</x:v>
      </x:c>
      <x:c r="F622" s="4" t="str">
        <x:f>IFERROR(INDEX('Material routes'!$E$6:$E$1505,MATCH(V622,'Material routes'!$A$6:$A$1505,0)),"MISSING ID")</x:f>
        <x:v>Pressure bellows capsule</x:v>
      </x:c>
      <x:c r="G622" s="4" t="str">
        <x:f>IFERROR(INDEX('Material routes'!$F$6:$F$1505,MATCH(V622,'Material routes'!$A$6:$A$1505,0)),"MISSING ID")</x:f>
        <x:v>T4</x:v>
      </x:c>
      <x:c r="H622" s="4" t="str">
        <x:f>IFERROR(INDEX('Material routes'!$H$6:$H$1505,MATCH(V622,'Material routes'!$A$6:$A$1505,0)),"MISSING ID")</x:f>
        <x:v>Machine part</x:v>
      </x:c>
      <x:c r="I622" s="4" t="str">
        <x:f>IFERROR(INDEX('Material routes'!$G$6:$G$1505,MATCH(V622,'Material routes'!$A$6:$A$1505,0)),"MISSING ID")</x:f>
        <x:v>Crafting components</x:v>
      </x:c>
      <x:c r="J622" s="4" t="str">
        <x:f>IFERROR(INDEX('Material routes'!$B$6:$B$1505,MATCH(U622,'Material routes'!$A$6:$A$1505,0)),"MISSING ID")</x:f>
        <x:v>design.collection.pressure_bellows_capsule</x:v>
      </x:c>
      <x:c r="K622" s="4" t="str">
        <x:f>IFERROR(INDEX('Crafting recipes'!$C$6:$C$1005,MATCH(J622,'Crafting recipes'!$A$6:$A$1005,0)),"MISSING ID")</x:f>
        <x:v>Material refinement</x:v>
      </x:c>
      <x:c r="L622" s="4" t="str">
        <x:f>IFERROR(INDEX('Material routes'!$K$6:$K$1505,MATCH(U622,'Material routes'!$A$6:$A$1505,0)),"MISSING ID")</x:f>
        <x:v>Proposal</x:v>
      </x:c>
      <x:c r="M622" s="4" t="str">
        <x:f>IFERROR(INDEX('Material routes'!$M$6:$M$1505,MATCH(U622,'Material routes'!$A$6:$A$1505,0)),"MISSING ID")</x:f>
        <x:v>Partial proposal</x:v>
      </x:c>
      <x:c r="N622" s="4"/>
      <x:c r="O622" s="4" t="str">
        <x:f>IFERROR(INDEX('Material routes'!$J$6:$J$1505,MATCH(U622,'Material routes'!$A$6:$A$1505,0)),"MISSING ID")</x:f>
        <x:v>Unspecified</x:v>
      </x:c>
      <x:c r="P622" s="4"/>
      <x:c r="Q622" s="4" t="str">
        <x:f>IFERROR(INDEX('Material routes'!$J$6:$J$1505,MATCH(V622,'Material routes'!$A$6:$A$1505,0)),"MISSING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routes'!$D$6:$D$1505,MATCH(U622,'Material routes'!$A$6:$A$1505,0)),"MISSING ID")</x:f>
        <x:v>proposal.collection.annealed_iron_sheet_stock</x:v>
      </x:c>
      <x:c r="T622" s="4" t="str">
        <x:f>IFERROR(INDEX('Material routes'!$D$6:$D$1505,MATCH(V622,'Material routes'!$A$6:$A$1505,0)),"MISSING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routes'!$E$6:$E$1505,MATCH(U623,'Material routes'!$A$6:$A$1505,0)),"MISSING ID")</x:f>
        <x:v>Refractory ceramic stock</x:v>
      </x:c>
      <x:c r="B623" s="4" t="str">
        <x:f>IFERROR(INDEX('Material routes'!$F$6:$F$1505,MATCH(U623,'Material routes'!$A$6:$A$1505,0)),"MISSING ID")</x:f>
        <x:v>T2</x:v>
      </x:c>
      <x:c r="C623" s="4" t="str">
        <x:f>IFERROR(INDEX('Material routes'!$H$6:$H$1505,MATCH(U623,'Material routes'!$A$6:$A$1505,0)),"MISSING ID")</x:f>
        <x:v>Processed material</x:v>
      </x:c>
      <x:c r="D623" s="4" t="str">
        <x:f>IFERROR(INDEX('Material routes'!$G$6:$G$1505,MATCH(U623,'Material routes'!$A$6:$A$1505,0)),"MISSING ID")</x:f>
        <x:v>Manufactured stock</x:v>
      </x:c>
      <x:c r="E623" s="4" t="str">
        <x:f>IFERROR(INDEX('Material routes'!$C$6:$C$1505,MATCH(U623,'Material routes'!$A$6:$A$1505,0)),"MISSING ID")</x:f>
        <x:v>Ingredient candidate</x:v>
      </x:c>
      <x:c r="F623" s="4" t="str">
        <x:f>IFERROR(INDEX('Material routes'!$E$6:$E$1505,MATCH(V623,'Material routes'!$A$6:$A$1505,0)),"MISSING ID")</x:f>
        <x:v>Ceramic piston sleeve</x:v>
      </x:c>
      <x:c r="G623" s="4" t="str">
        <x:f>IFERROR(INDEX('Material routes'!$F$6:$F$1505,MATCH(V623,'Material routes'!$A$6:$A$1505,0)),"MISSING ID")</x:f>
        <x:v>T3</x:v>
      </x:c>
      <x:c r="H623" s="4" t="str">
        <x:f>IFERROR(INDEX('Material routes'!$H$6:$H$1505,MATCH(V623,'Material routes'!$A$6:$A$1505,0)),"MISSING ID")</x:f>
        <x:v>Machine part</x:v>
      </x:c>
      <x:c r="I623" s="4" t="str">
        <x:f>IFERROR(INDEX('Material routes'!$G$6:$G$1505,MATCH(V623,'Material routes'!$A$6:$A$1505,0)),"MISSING ID")</x:f>
        <x:v>Crafting components</x:v>
      </x:c>
      <x:c r="J623" s="4" t="str">
        <x:f>IFERROR(INDEX('Material routes'!$B$6:$B$1505,MATCH(U623,'Material routes'!$A$6:$A$1505,0)),"MISSING ID")</x:f>
        <x:v>design.collection.ceramic_piston_sleeve</x:v>
      </x:c>
      <x:c r="K623" s="4" t="str">
        <x:f>IFERROR(INDEX('Crafting recipes'!$C$6:$C$1005,MATCH(J623,'Crafting recipes'!$A$6:$A$1005,0)),"MISSING ID")</x:f>
        <x:v>Material refinement</x:v>
      </x:c>
      <x:c r="L623" s="4" t="str">
        <x:f>IFERROR(INDEX('Material routes'!$K$6:$K$1505,MATCH(U623,'Material routes'!$A$6:$A$1505,0)),"MISSING ID")</x:f>
        <x:v>Proposal</x:v>
      </x:c>
      <x:c r="M623" s="4" t="str">
        <x:f>IFERROR(INDEX('Material routes'!$M$6:$M$1505,MATCH(U623,'Material routes'!$A$6:$A$1505,0)),"MISSING ID")</x:f>
        <x:v>Partial proposal</x:v>
      </x:c>
      <x:c r="N623" s="4"/>
      <x:c r="O623" s="4" t="str">
        <x:f>IFERROR(INDEX('Material routes'!$J$6:$J$1505,MATCH(U623,'Material routes'!$A$6:$A$1505,0)),"MISSING ID")</x:f>
        <x:v>Unspecified</x:v>
      </x:c>
      <x:c r="P623" s="4"/>
      <x:c r="Q623" s="4" t="str">
        <x:f>IFERROR(INDEX('Material routes'!$J$6:$J$1505,MATCH(V623,'Material routes'!$A$6:$A$1505,0)),"MISSING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routes'!$D$6:$D$1505,MATCH(U623,'Material routes'!$A$6:$A$1505,0)),"MISSING ID")</x:f>
        <x:v>proposal.branch.refractory_ceramic</x:v>
      </x:c>
      <x:c r="T623" s="4" t="str">
        <x:f>IFERROR(INDEX('Material routes'!$D$6:$D$1505,MATCH(V623,'Material routes'!$A$6:$A$1505,0)),"MISSING ID")</x:f>
        <x:v>proposal.collection.ceramic_piston_sleeve</x:v>
      </x:c>
      <x:c r="U623" s="4" t="str">
        <x:v>design.collection.ceramic_piston_sleeve.in.1</x:v>
      </x:c>
      <x:c r="V623" s="4" t="str">
        <x:v>design.collection.ceramic_piston_sleeve.out</x:v>
      </x:c>
    </x:row>
    <x:row r="624" ht="64" customHeight="1">
      <x:c r="A624" s="4" t="str">
        <x:f>IFERROR(INDEX('Material routes'!$E$6:$E$1505,MATCH(U624,'Material routes'!$A$6:$A$1505,0)),"MISSING ID")</x:f>
        <x:v>Steel stock</x:v>
      </x:c>
      <x:c r="B624" s="4" t="str">
        <x:f>IFERROR(INDEX('Material routes'!$F$6:$F$1505,MATCH(U624,'Material routes'!$A$6:$A$1505,0)),"MISSING ID")</x:f>
        <x:v>T2</x:v>
      </x:c>
      <x:c r="C624" s="4" t="str">
        <x:f>IFERROR(INDEX('Material routes'!$H$6:$H$1505,MATCH(U624,'Material routes'!$A$6:$A$1505,0)),"MISSING ID")</x:f>
        <x:v>Processed material</x:v>
      </x:c>
      <x:c r="D624" s="4" t="str">
        <x:f>IFERROR(INDEX('Material routes'!$G$6:$G$1505,MATCH(U624,'Material routes'!$A$6:$A$1505,0)),"MISSING ID")</x:f>
        <x:v>Manufactured stock</x:v>
      </x:c>
      <x:c r="E624" s="4" t="str">
        <x:f>IFERROR(INDEX('Material routes'!$C$6:$C$1505,MATCH(U624,'Material routes'!$A$6:$A$1505,0)),"MISSING ID")</x:f>
        <x:v>Ingredient candidate</x:v>
      </x:c>
      <x:c r="F624" s="4" t="str">
        <x:f>IFERROR(INDEX('Material routes'!$E$6:$E$1505,MATCH(V624,'Material routes'!$A$6:$A$1505,0)),"MISSING ID")</x:f>
        <x:v>Metal piston head</x:v>
      </x:c>
      <x:c r="G624" s="4" t="str">
        <x:f>IFERROR(INDEX('Material routes'!$F$6:$F$1505,MATCH(V624,'Material routes'!$A$6:$A$1505,0)),"MISSING ID")</x:f>
        <x:v>T3</x:v>
      </x:c>
      <x:c r="H624" s="4" t="str">
        <x:f>IFERROR(INDEX('Material routes'!$H$6:$H$1505,MATCH(V624,'Material routes'!$A$6:$A$1505,0)),"MISSING ID")</x:f>
        <x:v>Machine part</x:v>
      </x:c>
      <x:c r="I624" s="4" t="str">
        <x:f>IFERROR(INDEX('Material routes'!$G$6:$G$1505,MATCH(V624,'Material routes'!$A$6:$A$1505,0)),"MISSING ID")</x:f>
        <x:v>Crafting components</x:v>
      </x:c>
      <x:c r="J624" s="4" t="str">
        <x:f>IFERROR(INDEX('Material routes'!$B$6:$B$1505,MATCH(U624,'Material routes'!$A$6:$A$1505,0)),"MISSING ID")</x:f>
        <x:v>design.collection.metal_piston_head</x:v>
      </x:c>
      <x:c r="K624" s="4" t="str">
        <x:f>IFERROR(INDEX('Crafting recipes'!$C$6:$C$1005,MATCH(J624,'Crafting recipes'!$A$6:$A$1005,0)),"MISSING ID")</x:f>
        <x:v>Material refinement</x:v>
      </x:c>
      <x:c r="L624" s="4" t="str">
        <x:f>IFERROR(INDEX('Material routes'!$K$6:$K$1505,MATCH(U624,'Material routes'!$A$6:$A$1505,0)),"MISSING ID")</x:f>
        <x:v>Proposal</x:v>
      </x:c>
      <x:c r="M624" s="4" t="str">
        <x:f>IFERROR(INDEX('Material routes'!$M$6:$M$1505,MATCH(U624,'Material routes'!$A$6:$A$1505,0)),"MISSING ID")</x:f>
        <x:v>Partial proposal</x:v>
      </x:c>
      <x:c r="N624" s="4"/>
      <x:c r="O624" s="4" t="str">
        <x:f>IFERROR(INDEX('Material routes'!$J$6:$J$1505,MATCH(U624,'Material routes'!$A$6:$A$1505,0)),"MISSING ID")</x:f>
        <x:v>Unspecified</x:v>
      </x:c>
      <x:c r="P624" s="4"/>
      <x:c r="Q624" s="4" t="str">
        <x:f>IFERROR(INDEX('Material routes'!$J$6:$J$1505,MATCH(V624,'Material routes'!$A$6:$A$1505,0)),"MISSING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routes'!$D$6:$D$1505,MATCH(U624,'Material routes'!$A$6:$A$1505,0)),"MISSING ID")</x:f>
        <x:v>author.metallurgy.steel_stock</x:v>
      </x:c>
      <x:c r="T624" s="4" t="str">
        <x:f>IFERROR(INDEX('Material routes'!$D$6:$D$1505,MATCH(V624,'Material routes'!$A$6:$A$1505,0)),"MISSING ID")</x:f>
        <x:v>proposal.collection.metal_piston_head</x:v>
      </x:c>
      <x:c r="U624" s="4" t="str">
        <x:v>design.collection.metal_piston_head.in.1</x:v>
      </x:c>
      <x:c r="V624" s="4" t="str">
        <x:v>design.collection.metal_piston_head.out</x:v>
      </x:c>
    </x:row>
    <x:row r="625" ht="64" customHeight="1">
      <x:c r="A625" s="4" t="str">
        <x:f>IFERROR(INDEX('Material routes'!$E$6:$E$1505,MATCH(U625,'Material routes'!$A$6:$A$1505,0)),"MISSING ID")</x:f>
        <x:v>Spring-grade steel stock</x:v>
      </x:c>
      <x:c r="B625" s="4" t="str">
        <x:f>IFERROR(INDEX('Material routes'!$F$6:$F$1505,MATCH(U625,'Material routes'!$A$6:$A$1505,0)),"MISSING ID")</x:f>
        <x:v>T3</x:v>
      </x:c>
      <x:c r="C625" s="4" t="str">
        <x:f>IFERROR(INDEX('Material routes'!$H$6:$H$1505,MATCH(U625,'Material routes'!$A$6:$A$1505,0)),"MISSING ID")</x:f>
        <x:v>Processed material</x:v>
      </x:c>
      <x:c r="D625" s="4" t="str">
        <x:f>IFERROR(INDEX('Material routes'!$G$6:$G$1505,MATCH(U625,'Material routes'!$A$6:$A$1505,0)),"MISSING ID")</x:f>
        <x:v>Manufactured stock</x:v>
      </x:c>
      <x:c r="E625" s="4" t="str">
        <x:f>IFERROR(INDEX('Material routes'!$C$6:$C$1505,MATCH(U625,'Material routes'!$A$6:$A$1505,0)),"MISSING ID")</x:f>
        <x:v>Ingredient candidate</x:v>
      </x:c>
      <x:c r="F625" s="4" t="str">
        <x:f>IFERROR(INDEX('Material routes'!$E$6:$E$1505,MATCH(V625,'Material routes'!$A$6:$A$1505,0)),"MISSING ID")</x:f>
        <x:v>Spring-seated check valve</x:v>
      </x:c>
      <x:c r="G625" s="4" t="str">
        <x:f>IFERROR(INDEX('Material routes'!$F$6:$F$1505,MATCH(V625,'Material routes'!$A$6:$A$1505,0)),"MISSING ID")</x:f>
        <x:v>T4</x:v>
      </x:c>
      <x:c r="H625" s="4" t="str">
        <x:f>IFERROR(INDEX('Material routes'!$H$6:$H$1505,MATCH(V625,'Material routes'!$A$6:$A$1505,0)),"MISSING ID")</x:f>
        <x:v>Machine part</x:v>
      </x:c>
      <x:c r="I625" s="4" t="str">
        <x:f>IFERROR(INDEX('Material routes'!$G$6:$G$1505,MATCH(V625,'Material routes'!$A$6:$A$1505,0)),"MISSING ID")</x:f>
        <x:v>Crafting components</x:v>
      </x:c>
      <x:c r="J625" s="4" t="str">
        <x:f>IFERROR(INDEX('Material routes'!$B$6:$B$1505,MATCH(U625,'Material routes'!$A$6:$A$1505,0)),"MISSING ID")</x:f>
        <x:v>design.collection.spring_seated_check_valve</x:v>
      </x:c>
      <x:c r="K625" s="4" t="str">
        <x:f>IFERROR(INDEX('Crafting recipes'!$C$6:$C$1005,MATCH(J625,'Crafting recipes'!$A$6:$A$1005,0)),"MISSING ID")</x:f>
        <x:v>Material refinement</x:v>
      </x:c>
      <x:c r="L625" s="4" t="str">
        <x:f>IFERROR(INDEX('Material routes'!$K$6:$K$1505,MATCH(U625,'Material routes'!$A$6:$A$1505,0)),"MISSING ID")</x:f>
        <x:v>Proposal</x:v>
      </x:c>
      <x:c r="M625" s="4" t="str">
        <x:f>IFERROR(INDEX('Material routes'!$M$6:$M$1505,MATCH(U625,'Material routes'!$A$6:$A$1505,0)),"MISSING ID")</x:f>
        <x:v>Partial proposal</x:v>
      </x:c>
      <x:c r="N625" s="4"/>
      <x:c r="O625" s="4" t="str">
        <x:f>IFERROR(INDEX('Material routes'!$J$6:$J$1505,MATCH(U625,'Material routes'!$A$6:$A$1505,0)),"MISSING ID")</x:f>
        <x:v>Unspecified</x:v>
      </x:c>
      <x:c r="P625" s="4"/>
      <x:c r="Q625" s="4" t="str">
        <x:f>IFERROR(INDEX('Material routes'!$J$6:$J$1505,MATCH(V625,'Material routes'!$A$6:$A$1505,0)),"MISSING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routes'!$D$6:$D$1505,MATCH(U625,'Material routes'!$A$6:$A$1505,0)),"MISSING ID")</x:f>
        <x:v>proposal.branch.spring_steel</x:v>
      </x:c>
      <x:c r="T625" s="4" t="str">
        <x:f>IFERROR(INDEX('Material routes'!$D$6:$D$1505,MATCH(V625,'Material routes'!$A$6:$A$1505,0)),"MISSING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routes'!$E$6:$E$1505,MATCH(U626,'Material routes'!$A$6:$A$1505,0)),"MISSING ID")</x:f>
        <x:v>Threaded metal fitting blanks</x:v>
      </x:c>
      <x:c r="B626" s="4" t="str">
        <x:f>IFERROR(INDEX('Material routes'!$F$6:$F$1505,MATCH(U626,'Material routes'!$A$6:$A$1505,0)),"MISSING ID")</x:f>
        <x:v>T3</x:v>
      </x:c>
      <x:c r="C626" s="4" t="str">
        <x:f>IFERROR(INDEX('Material routes'!$H$6:$H$1505,MATCH(U626,'Material routes'!$A$6:$A$1505,0)),"MISSING ID")</x:f>
        <x:v>Crafting component</x:v>
      </x:c>
      <x:c r="D626" s="4" t="str">
        <x:f>IFERROR(INDEX('Material routes'!$G$6:$G$1505,MATCH(U626,'Material routes'!$A$6:$A$1505,0)),"MISSING ID")</x:f>
        <x:v>Crafting components</x:v>
      </x:c>
      <x:c r="E626" s="4" t="str">
        <x:f>IFERROR(INDEX('Material routes'!$C$6:$C$1505,MATCH(U626,'Material routes'!$A$6:$A$1505,0)),"MISSING ID")</x:f>
        <x:v>Ingredient candidate</x:v>
      </x:c>
      <x:c r="F626" s="4" t="str">
        <x:f>IFERROR(INDEX('Material routes'!$E$6:$E$1505,MATCH(V626,'Material routes'!$A$6:$A$1505,0)),"MISSING ID")</x:f>
        <x:v>Spring-seated check valve</x:v>
      </x:c>
      <x:c r="G626" s="4" t="str">
        <x:f>IFERROR(INDEX('Material routes'!$F$6:$F$1505,MATCH(V626,'Material routes'!$A$6:$A$1505,0)),"MISSING ID")</x:f>
        <x:v>T4</x:v>
      </x:c>
      <x:c r="H626" s="4" t="str">
        <x:f>IFERROR(INDEX('Material routes'!$H$6:$H$1505,MATCH(V626,'Material routes'!$A$6:$A$1505,0)),"MISSING ID")</x:f>
        <x:v>Machine part</x:v>
      </x:c>
      <x:c r="I626" s="4" t="str">
        <x:f>IFERROR(INDEX('Material routes'!$G$6:$G$1505,MATCH(V626,'Material routes'!$A$6:$A$1505,0)),"MISSING ID")</x:f>
        <x:v>Crafting components</x:v>
      </x:c>
      <x:c r="J626" s="4" t="str">
        <x:f>IFERROR(INDEX('Material routes'!$B$6:$B$1505,MATCH(U626,'Material routes'!$A$6:$A$1505,0)),"MISSING ID")</x:f>
        <x:v>design.collection.spring_seated_check_valve</x:v>
      </x:c>
      <x:c r="K626" s="4" t="str">
        <x:f>IFERROR(INDEX('Crafting recipes'!$C$6:$C$1005,MATCH(J626,'Crafting recipes'!$A$6:$A$1005,0)),"MISSING ID")</x:f>
        <x:v>Material refinement</x:v>
      </x:c>
      <x:c r="L626" s="4" t="str">
        <x:f>IFERROR(INDEX('Material routes'!$K$6:$K$1505,MATCH(U626,'Material routes'!$A$6:$A$1505,0)),"MISSING ID")</x:f>
        <x:v>Proposal</x:v>
      </x:c>
      <x:c r="M626" s="4" t="str">
        <x:f>IFERROR(INDEX('Material routes'!$M$6:$M$1505,MATCH(U626,'Material routes'!$A$6:$A$1505,0)),"MISSING ID")</x:f>
        <x:v>Partial proposal</x:v>
      </x:c>
      <x:c r="N626" s="4"/>
      <x:c r="O626" s="4" t="str">
        <x:f>IFERROR(INDEX('Material routes'!$J$6:$J$1505,MATCH(U626,'Material routes'!$A$6:$A$1505,0)),"MISSING ID")</x:f>
        <x:v>Unspecified</x:v>
      </x:c>
      <x:c r="P626" s="4"/>
      <x:c r="Q626" s="4" t="str">
        <x:f>IFERROR(INDEX('Material routes'!$J$6:$J$1505,MATCH(V626,'Material routes'!$A$6:$A$1505,0)),"MISSING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routes'!$D$6:$D$1505,MATCH(U626,'Material routes'!$A$6:$A$1505,0)),"MISSING ID")</x:f>
        <x:v>proposal.lore.threaded_fittings</x:v>
      </x:c>
      <x:c r="T626" s="4" t="str">
        <x:f>IFERROR(INDEX('Material routes'!$D$6:$D$1505,MATCH(V626,'Material routes'!$A$6:$A$1505,0)),"MISSING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routes'!$E$6:$E$1505,MATCH(U627,'Material routes'!$A$6:$A$1505,0)),"MISSING ID")</x:f>
        <x:v>Graded graphite flakes</x:v>
      </x:c>
      <x:c r="B627" s="4" t="str">
        <x:f>IFERROR(INDEX('Material routes'!$F$6:$F$1505,MATCH(U627,'Material routes'!$A$6:$A$1505,0)),"MISSING ID")</x:f>
        <x:v>T1</x:v>
      </x:c>
      <x:c r="C627" s="4" t="str">
        <x:f>IFERROR(INDEX('Material routes'!$H$6:$H$1505,MATCH(U627,'Material routes'!$A$6:$A$1505,0)),"MISSING ID")</x:f>
        <x:v>Processed material</x:v>
      </x:c>
      <x:c r="D627" s="4" t="str">
        <x:f>IFERROR(INDEX('Material routes'!$G$6:$G$1505,MATCH(U627,'Material routes'!$A$6:$A$1505,0)),"MISSING ID")</x:f>
        <x:v>Manufactured stock</x:v>
      </x:c>
      <x:c r="E627" s="4" t="str">
        <x:f>IFERROR(INDEX('Material routes'!$C$6:$C$1505,MATCH(U627,'Material routes'!$A$6:$A$1505,0)),"MISSING ID")</x:f>
        <x:v>Ingredient candidate</x:v>
      </x:c>
      <x:c r="F627" s="4" t="str">
        <x:f>IFERROR(INDEX('Material routes'!$E$6:$E$1505,MATCH(V627,'Material routes'!$A$6:$A$1505,0)),"MISSING ID")</x:f>
        <x:v>Graphite current brush</x:v>
      </x:c>
      <x:c r="G627" s="4" t="str">
        <x:f>IFERROR(INDEX('Material routes'!$F$6:$F$1505,MATCH(V627,'Material routes'!$A$6:$A$1505,0)),"MISSING ID")</x:f>
        <x:v>T2</x:v>
      </x:c>
      <x:c r="H627" s="4" t="str">
        <x:f>IFERROR(INDEX('Material routes'!$H$6:$H$1505,MATCH(V627,'Material routes'!$A$6:$A$1505,0)),"MISSING ID")</x:f>
        <x:v>Machine part</x:v>
      </x:c>
      <x:c r="I627" s="4" t="str">
        <x:f>IFERROR(INDEX('Material routes'!$G$6:$G$1505,MATCH(V627,'Material routes'!$A$6:$A$1505,0)),"MISSING ID")</x:f>
        <x:v>Crafting components</x:v>
      </x:c>
      <x:c r="J627" s="4" t="str">
        <x:f>IFERROR(INDEX('Material routes'!$B$6:$B$1505,MATCH(U627,'Material routes'!$A$6:$A$1505,0)),"MISSING ID")</x:f>
        <x:v>design.collection.graphite_current_brush</x:v>
      </x:c>
      <x:c r="K627" s="4" t="str">
        <x:f>IFERROR(INDEX('Crafting recipes'!$C$6:$C$1005,MATCH(J627,'Crafting recipes'!$A$6:$A$1005,0)),"MISSING ID")</x:f>
        <x:v>Material refinement</x:v>
      </x:c>
      <x:c r="L627" s="4" t="str">
        <x:f>IFERROR(INDEX('Material routes'!$K$6:$K$1505,MATCH(U627,'Material routes'!$A$6:$A$1505,0)),"MISSING ID")</x:f>
        <x:v>Proposal</x:v>
      </x:c>
      <x:c r="M627" s="4" t="str">
        <x:f>IFERROR(INDEX('Material routes'!$M$6:$M$1505,MATCH(U627,'Material routes'!$A$6:$A$1505,0)),"MISSING ID")</x:f>
        <x:v>Partial proposal</x:v>
      </x:c>
      <x:c r="N627" s="4"/>
      <x:c r="O627" s="4" t="str">
        <x:f>IFERROR(INDEX('Material routes'!$J$6:$J$1505,MATCH(U627,'Material routes'!$A$6:$A$1505,0)),"MISSING ID")</x:f>
        <x:v>Unspecified</x:v>
      </x:c>
      <x:c r="P627" s="4"/>
      <x:c r="Q627" s="4" t="str">
        <x:f>IFERROR(INDEX('Material routes'!$J$6:$J$1505,MATCH(V627,'Material routes'!$A$6:$A$1505,0)),"MISSING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routes'!$D$6:$D$1505,MATCH(U627,'Material routes'!$A$6:$A$1505,0)),"MISSING ID")</x:f>
        <x:v>proposal.natural.carbon</x:v>
      </x:c>
      <x:c r="T627" s="4" t="str">
        <x:f>IFERROR(INDEX('Material routes'!$D$6:$D$1505,MATCH(V627,'Material routes'!$A$6:$A$1505,0)),"MISSING ID")</x:f>
        <x:v>proposal.collection.graphite_current_brush</x:v>
      </x:c>
      <x:c r="U627" s="4" t="str">
        <x:v>design.collection.graphite_current_brush.in.1</x:v>
      </x:c>
      <x:c r="V627" s="4" t="str">
        <x:v>design.collection.graphite_current_brush.out</x:v>
      </x:c>
    </x:row>
    <x:row r="628" ht="64" customHeight="1">
      <x:c r="A628" s="4" t="str">
        <x:f>IFERROR(INDEX('Material routes'!$E$6:$E$1505,MATCH(U628,'Material routes'!$A$6:$A$1505,0)),"MISSING ID")</x:f>
        <x:v>Prepared shell-binding adhesive</x:v>
      </x:c>
      <x:c r="B628" s="4" t="str">
        <x:f>IFERROR(INDEX('Material routes'!$F$6:$F$1505,MATCH(U628,'Material routes'!$A$6:$A$1505,0)),"MISSING ID")</x:f>
        <x:v>T1</x:v>
      </x:c>
      <x:c r="C628" s="4" t="str">
        <x:f>IFERROR(INDEX('Material routes'!$H$6:$H$1505,MATCH(U628,'Material routes'!$A$6:$A$1505,0)),"MISSING ID")</x:f>
        <x:v>Chemical material</x:v>
      </x:c>
      <x:c r="D628" s="4" t="str">
        <x:f>IFERROR(INDEX('Material routes'!$G$6:$G$1505,MATCH(U628,'Material routes'!$A$6:$A$1505,0)),"MISSING ID")</x:f>
        <x:v>Processing agents</x:v>
      </x:c>
      <x:c r="E628" s="4" t="str">
        <x:f>IFERROR(INDEX('Material routes'!$C$6:$C$1505,MATCH(U628,'Material routes'!$A$6:$A$1505,0)),"MISSING ID")</x:f>
        <x:v>Ingredient candidate</x:v>
      </x:c>
      <x:c r="F628" s="4" t="str">
        <x:f>IFERROR(INDEX('Material routes'!$E$6:$E$1505,MATCH(V628,'Material routes'!$A$6:$A$1505,0)),"MISSING ID")</x:f>
        <x:v>Graphite current brush</x:v>
      </x:c>
      <x:c r="G628" s="4" t="str">
        <x:f>IFERROR(INDEX('Material routes'!$F$6:$F$1505,MATCH(V628,'Material routes'!$A$6:$A$1505,0)),"MISSING ID")</x:f>
        <x:v>T2</x:v>
      </x:c>
      <x:c r="H628" s="4" t="str">
        <x:f>IFERROR(INDEX('Material routes'!$H$6:$H$1505,MATCH(V628,'Material routes'!$A$6:$A$1505,0)),"MISSING ID")</x:f>
        <x:v>Machine part</x:v>
      </x:c>
      <x:c r="I628" s="4" t="str">
        <x:f>IFERROR(INDEX('Material routes'!$G$6:$G$1505,MATCH(V628,'Material routes'!$A$6:$A$1505,0)),"MISSING ID")</x:f>
        <x:v>Crafting components</x:v>
      </x:c>
      <x:c r="J628" s="4" t="str">
        <x:f>IFERROR(INDEX('Material routes'!$B$6:$B$1505,MATCH(U628,'Material routes'!$A$6:$A$1505,0)),"MISSING ID")</x:f>
        <x:v>design.collection.graphite_current_brush</x:v>
      </x:c>
      <x:c r="K628" s="4" t="str">
        <x:f>IFERROR(INDEX('Crafting recipes'!$C$6:$C$1005,MATCH(J628,'Crafting recipes'!$A$6:$A$1005,0)),"MISSING ID")</x:f>
        <x:v>Material refinement</x:v>
      </x:c>
      <x:c r="L628" s="4" t="str">
        <x:f>IFERROR(INDEX('Material routes'!$K$6:$K$1505,MATCH(U628,'Material routes'!$A$6:$A$1505,0)),"MISSING ID")</x:f>
        <x:v>Proposal</x:v>
      </x:c>
      <x:c r="M628" s="4" t="str">
        <x:f>IFERROR(INDEX('Material routes'!$M$6:$M$1505,MATCH(U628,'Material routes'!$A$6:$A$1505,0)),"MISSING ID")</x:f>
        <x:v>Partial proposal</x:v>
      </x:c>
      <x:c r="N628" s="4"/>
      <x:c r="O628" s="4" t="str">
        <x:f>IFERROR(INDEX('Material routes'!$J$6:$J$1505,MATCH(U628,'Material routes'!$A$6:$A$1505,0)),"MISSING ID")</x:f>
        <x:v>Unspecified</x:v>
      </x:c>
      <x:c r="P628" s="4"/>
      <x:c r="Q628" s="4" t="str">
        <x:f>IFERROR(INDEX('Material routes'!$J$6:$J$1505,MATCH(V628,'Material routes'!$A$6:$A$1505,0)),"MISSING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routes'!$D$6:$D$1505,MATCH(U628,'Material routes'!$A$6:$A$1505,0)),"MISSING ID")</x:f>
        <x:v>proposal.t1.shell_adhesive</x:v>
      </x:c>
      <x:c r="T628" s="4" t="str">
        <x:f>IFERROR(INDEX('Material routes'!$D$6:$D$1505,MATCH(V628,'Material routes'!$A$6:$A$1505,0)),"MISSING ID")</x:f>
        <x:v>proposal.collection.graphite_current_brush</x:v>
      </x:c>
      <x:c r="U628" s="4" t="str">
        <x:v>design.collection.graphite_current_brush.in.2</x:v>
      </x:c>
      <x:c r="V628" s="4" t="str">
        <x:v>design.collection.graphite_current_brush.out</x:v>
      </x:c>
    </x:row>
    <x:row r="629" ht="64" customHeight="1">
      <x:c r="A629" s="4" t="str">
        <x:f>IFERROR(INDEX('Material routes'!$E$6:$E$1505,MATCH(U629,'Material routes'!$A$6:$A$1505,0)),"MISSING ID")</x:f>
        <x:v>Refined copper cake</x:v>
      </x:c>
      <x:c r="B629" s="4" t="str">
        <x:f>IFERROR(INDEX('Material routes'!$F$6:$F$1505,MATCH(U629,'Material routes'!$A$6:$A$1505,0)),"MISSING ID")</x:f>
        <x:v>T1</x:v>
      </x:c>
      <x:c r="C629" s="4" t="str">
        <x:f>IFERROR(INDEX('Material routes'!$H$6:$H$1505,MATCH(U629,'Material routes'!$A$6:$A$1505,0)),"MISSING ID")</x:f>
        <x:v>Processed material</x:v>
      </x:c>
      <x:c r="D629" s="4" t="str">
        <x:f>IFERROR(INDEX('Material routes'!$G$6:$G$1505,MATCH(U629,'Material routes'!$A$6:$A$1505,0)),"MISSING ID")</x:f>
        <x:v>Manufactured stock</x:v>
      </x:c>
      <x:c r="E629" s="4" t="str">
        <x:f>IFERROR(INDEX('Material routes'!$C$6:$C$1505,MATCH(U629,'Material routes'!$A$6:$A$1505,0)),"MISSING ID")</x:f>
        <x:v>Ingredient candidate</x:v>
      </x:c>
      <x:c r="F629" s="4" t="str">
        <x:f>IFERROR(INDEX('Material routes'!$E$6:$E$1505,MATCH(V629,'Material routes'!$A$6:$A$1505,0)),"MISSING ID")</x:f>
        <x:v>Segmented commutator ring</x:v>
      </x:c>
      <x:c r="G629" s="4" t="str">
        <x:f>IFERROR(INDEX('Material routes'!$F$6:$F$1505,MATCH(V629,'Material routes'!$A$6:$A$1505,0)),"MISSING ID")</x:f>
        <x:v>T4</x:v>
      </x:c>
      <x:c r="H629" s="4" t="str">
        <x:f>IFERROR(INDEX('Material routes'!$H$6:$H$1505,MATCH(V629,'Material routes'!$A$6:$A$1505,0)),"MISSING ID")</x:f>
        <x:v>Machine part</x:v>
      </x:c>
      <x:c r="I629" s="4" t="str">
        <x:f>IFERROR(INDEX('Material routes'!$G$6:$G$1505,MATCH(V629,'Material routes'!$A$6:$A$1505,0)),"MISSING ID")</x:f>
        <x:v>Crafting components</x:v>
      </x:c>
      <x:c r="J629" s="4" t="str">
        <x:f>IFERROR(INDEX('Material routes'!$B$6:$B$1505,MATCH(U629,'Material routes'!$A$6:$A$1505,0)),"MISSING ID")</x:f>
        <x:v>design.collection.segmented_commutator_ring</x:v>
      </x:c>
      <x:c r="K629" s="4" t="str">
        <x:f>IFERROR(INDEX('Crafting recipes'!$C$6:$C$1005,MATCH(J629,'Crafting recipes'!$A$6:$A$1005,0)),"MISSING ID")</x:f>
        <x:v>Material refinement</x:v>
      </x:c>
      <x:c r="L629" s="4" t="str">
        <x:f>IFERROR(INDEX('Material routes'!$K$6:$K$1505,MATCH(U629,'Material routes'!$A$6:$A$1505,0)),"MISSING ID")</x:f>
        <x:v>Proposal</x:v>
      </x:c>
      <x:c r="M629" s="4" t="str">
        <x:f>IFERROR(INDEX('Material routes'!$M$6:$M$1505,MATCH(U629,'Material routes'!$A$6:$A$1505,0)),"MISSING ID")</x:f>
        <x:v>Partial proposal</x:v>
      </x:c>
      <x:c r="N629" s="4"/>
      <x:c r="O629" s="4" t="str">
        <x:f>IFERROR(INDEX('Material routes'!$J$6:$J$1505,MATCH(U629,'Material routes'!$A$6:$A$1505,0)),"MISSING ID")</x:f>
        <x:v>Unspecified</x:v>
      </x:c>
      <x:c r="P629" s="4"/>
      <x:c r="Q629" s="4" t="str">
        <x:f>IFERROR(INDEX('Material routes'!$J$6:$J$1505,MATCH(V629,'Material routes'!$A$6:$A$1505,0)),"MISSING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routes'!$D$6:$D$1505,MATCH(U629,'Material routes'!$A$6:$A$1505,0)),"MISSING ID")</x:f>
        <x:v>proposal.t1.copper_cake</x:v>
      </x:c>
      <x:c r="T629" s="4" t="str">
        <x:f>IFERROR(INDEX('Material routes'!$D$6:$D$1505,MATCH(V629,'Material routes'!$A$6:$A$1505,0)),"MISSING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routes'!$E$6:$E$1505,MATCH(U630,'Material routes'!$A$6:$A$1505,0)),"MISSING ID")</x:f>
        <x:v>Ceramic insulating spacer</x:v>
      </x:c>
      <x:c r="B630" s="4" t="str">
        <x:f>IFERROR(INDEX('Material routes'!$F$6:$F$1505,MATCH(U630,'Material routes'!$A$6:$A$1505,0)),"MISSING ID")</x:f>
        <x:v>T3</x:v>
      </x:c>
      <x:c r="C630" s="4" t="str">
        <x:f>IFERROR(INDEX('Material routes'!$H$6:$H$1505,MATCH(U630,'Material routes'!$A$6:$A$1505,0)),"MISSING ID")</x:f>
        <x:v>Crafting component</x:v>
      </x:c>
      <x:c r="D630" s="4" t="str">
        <x:f>IFERROR(INDEX('Material routes'!$G$6:$G$1505,MATCH(U630,'Material routes'!$A$6:$A$1505,0)),"MISSING ID")</x:f>
        <x:v>Crafting components</x:v>
      </x:c>
      <x:c r="E630" s="4" t="str">
        <x:f>IFERROR(INDEX('Material routes'!$C$6:$C$1505,MATCH(U630,'Material routes'!$A$6:$A$1505,0)),"MISSING ID")</x:f>
        <x:v>Ingredient candidate</x:v>
      </x:c>
      <x:c r="F630" s="4" t="str">
        <x:f>IFERROR(INDEX('Material routes'!$E$6:$E$1505,MATCH(V630,'Material routes'!$A$6:$A$1505,0)),"MISSING ID")</x:f>
        <x:v>Segmented commutator ring</x:v>
      </x:c>
      <x:c r="G630" s="4" t="str">
        <x:f>IFERROR(INDEX('Material routes'!$F$6:$F$1505,MATCH(V630,'Material routes'!$A$6:$A$1505,0)),"MISSING ID")</x:f>
        <x:v>T4</x:v>
      </x:c>
      <x:c r="H630" s="4" t="str">
        <x:f>IFERROR(INDEX('Material routes'!$H$6:$H$1505,MATCH(V630,'Material routes'!$A$6:$A$1505,0)),"MISSING ID")</x:f>
        <x:v>Machine part</x:v>
      </x:c>
      <x:c r="I630" s="4" t="str">
        <x:f>IFERROR(INDEX('Material routes'!$G$6:$G$1505,MATCH(V630,'Material routes'!$A$6:$A$1505,0)),"MISSING ID")</x:f>
        <x:v>Crafting components</x:v>
      </x:c>
      <x:c r="J630" s="4" t="str">
        <x:f>IFERROR(INDEX('Material routes'!$B$6:$B$1505,MATCH(U630,'Material routes'!$A$6:$A$1505,0)),"MISSING ID")</x:f>
        <x:v>design.collection.segmented_commutator_ring</x:v>
      </x:c>
      <x:c r="K630" s="4" t="str">
        <x:f>IFERROR(INDEX('Crafting recipes'!$C$6:$C$1005,MATCH(J630,'Crafting recipes'!$A$6:$A$1005,0)),"MISSING ID")</x:f>
        <x:v>Material refinement</x:v>
      </x:c>
      <x:c r="L630" s="4" t="str">
        <x:f>IFERROR(INDEX('Material routes'!$K$6:$K$1505,MATCH(U630,'Material routes'!$A$6:$A$1505,0)),"MISSING ID")</x:f>
        <x:v>Proposal</x:v>
      </x:c>
      <x:c r="M630" s="4" t="str">
        <x:f>IFERROR(INDEX('Material routes'!$M$6:$M$1505,MATCH(U630,'Material routes'!$A$6:$A$1505,0)),"MISSING ID")</x:f>
        <x:v>Partial proposal</x:v>
      </x:c>
      <x:c r="N630" s="4"/>
      <x:c r="O630" s="4" t="str">
        <x:f>IFERROR(INDEX('Material routes'!$J$6:$J$1505,MATCH(U630,'Material routes'!$A$6:$A$1505,0)),"MISSING ID")</x:f>
        <x:v>Unspecified</x:v>
      </x:c>
      <x:c r="P630" s="4"/>
      <x:c r="Q630" s="4" t="str">
        <x:f>IFERROR(INDEX('Material routes'!$J$6:$J$1505,MATCH(V630,'Material routes'!$A$6:$A$1505,0)),"MISSING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routes'!$D$6:$D$1505,MATCH(U630,'Material routes'!$A$6:$A$1505,0)),"MISSING ID")</x:f>
        <x:v>proposal.ceramic.spacer</x:v>
      </x:c>
      <x:c r="T630" s="4" t="str">
        <x:f>IFERROR(INDEX('Material routes'!$D$6:$D$1505,MATCH(V630,'Material routes'!$A$6:$A$1505,0)),"MISSING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routes'!$E$6:$E$1505,MATCH(U631,'Material routes'!$A$6:$A$1505,0)),"MISSING ID")</x:f>
        <x:v>Iron-wound core blank</x:v>
      </x:c>
      <x:c r="B631" s="4" t="str">
        <x:f>IFERROR(INDEX('Material routes'!$F$6:$F$1505,MATCH(U631,'Material routes'!$A$6:$A$1505,0)),"MISSING ID")</x:f>
        <x:v>T3</x:v>
      </x:c>
      <x:c r="C631" s="4" t="str">
        <x:f>IFERROR(INDEX('Material routes'!$H$6:$H$1505,MATCH(U631,'Material routes'!$A$6:$A$1505,0)),"MISSING ID")</x:f>
        <x:v>Crafting component</x:v>
      </x:c>
      <x:c r="D631" s="4" t="str">
        <x:f>IFERROR(INDEX('Material routes'!$G$6:$G$1505,MATCH(U631,'Material routes'!$A$6:$A$1505,0)),"MISSING ID")</x:f>
        <x:v>Crafting components</x:v>
      </x:c>
      <x:c r="E631" s="4" t="str">
        <x:f>IFERROR(INDEX('Material routes'!$C$6:$C$1505,MATCH(U631,'Material routes'!$A$6:$A$1505,0)),"MISSING ID")</x:f>
        <x:v>Ingredient candidate</x:v>
      </x:c>
      <x:c r="F631" s="4" t="str">
        <x:f>IFERROR(INDEX('Material routes'!$E$6:$E$1505,MATCH(V631,'Material routes'!$A$6:$A$1505,0)),"MISSING ID")</x:f>
        <x:v>Iron-wound relay core</x:v>
      </x:c>
      <x:c r="G631" s="4" t="str">
        <x:f>IFERROR(INDEX('Material routes'!$F$6:$F$1505,MATCH(V631,'Material routes'!$A$6:$A$1505,0)),"MISSING ID")</x:f>
        <x:v>T4</x:v>
      </x:c>
      <x:c r="H631" s="4" t="str">
        <x:f>IFERROR(INDEX('Material routes'!$H$6:$H$1505,MATCH(V631,'Material routes'!$A$6:$A$1505,0)),"MISSING ID")</x:f>
        <x:v>Machine part</x:v>
      </x:c>
      <x:c r="I631" s="4" t="str">
        <x:f>IFERROR(INDEX('Material routes'!$G$6:$G$1505,MATCH(V631,'Material routes'!$A$6:$A$1505,0)),"MISSING ID")</x:f>
        <x:v>Crafting components</x:v>
      </x:c>
      <x:c r="J631" s="4" t="str">
        <x:f>IFERROR(INDEX('Material routes'!$B$6:$B$1505,MATCH(U631,'Material routes'!$A$6:$A$1505,0)),"MISSING ID")</x:f>
        <x:v>design.collection.iron_wound_relay_core</x:v>
      </x:c>
      <x:c r="K631" s="4" t="str">
        <x:f>IFERROR(INDEX('Crafting recipes'!$C$6:$C$1005,MATCH(J631,'Crafting recipes'!$A$6:$A$1005,0)),"MISSING ID")</x:f>
        <x:v>Material refinement</x:v>
      </x:c>
      <x:c r="L631" s="4" t="str">
        <x:f>IFERROR(INDEX('Material routes'!$K$6:$K$1505,MATCH(U631,'Material routes'!$A$6:$A$1505,0)),"MISSING ID")</x:f>
        <x:v>Proposal</x:v>
      </x:c>
      <x:c r="M631" s="4" t="str">
        <x:f>IFERROR(INDEX('Material routes'!$M$6:$M$1505,MATCH(U631,'Material routes'!$A$6:$A$1505,0)),"MISSING ID")</x:f>
        <x:v>Partial proposal</x:v>
      </x:c>
      <x:c r="N631" s="4"/>
      <x:c r="O631" s="4" t="str">
        <x:f>IFERROR(INDEX('Material routes'!$J$6:$J$1505,MATCH(U631,'Material routes'!$A$6:$A$1505,0)),"MISSING ID")</x:f>
        <x:v>Unspecified</x:v>
      </x:c>
      <x:c r="P631" s="4"/>
      <x:c r="Q631" s="4" t="str">
        <x:f>IFERROR(INDEX('Material routes'!$J$6:$J$1505,MATCH(V631,'Material routes'!$A$6:$A$1505,0)),"MISSING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routes'!$D$6:$D$1505,MATCH(U631,'Material routes'!$A$6:$A$1505,0)),"MISSING ID")</x:f>
        <x:v>proposal.lore.iron_winding</x:v>
      </x:c>
      <x:c r="T631" s="4" t="str">
        <x:f>IFERROR(INDEX('Material routes'!$D$6:$D$1505,MATCH(V631,'Material routes'!$A$6:$A$1505,0)),"MISSING ID")</x:f>
        <x:v>proposal.collection.iron_wound_relay_core</x:v>
      </x:c>
      <x:c r="U631" s="4" t="str">
        <x:v>design.collection.iron_wound_relay_core.in.1</x:v>
      </x:c>
      <x:c r="V631" s="4" t="str">
        <x:v>design.collection.iron_wound_relay_core.out</x:v>
      </x:c>
    </x:row>
    <x:row r="632" ht="64" customHeight="1">
      <x:c r="A632" s="4" t="str">
        <x:f>IFERROR(INDEX('Material routes'!$E$6:$E$1505,MATCH(U632,'Material routes'!$A$6:$A$1505,0)),"MISSING ID")</x:f>
        <x:v>Sized mica viewing sheet</x:v>
      </x:c>
      <x:c r="B632" s="4" t="str">
        <x:f>IFERROR(INDEX('Material routes'!$F$6:$F$1505,MATCH(U632,'Material routes'!$A$6:$A$1505,0)),"MISSING ID")</x:f>
        <x:v>T1</x:v>
      </x:c>
      <x:c r="C632" s="4" t="str">
        <x:f>IFERROR(INDEX('Material routes'!$H$6:$H$1505,MATCH(U632,'Material routes'!$A$6:$A$1505,0)),"MISSING ID")</x:f>
        <x:v>Processed material</x:v>
      </x:c>
      <x:c r="D632" s="4" t="str">
        <x:f>IFERROR(INDEX('Material routes'!$G$6:$G$1505,MATCH(U632,'Material routes'!$A$6:$A$1505,0)),"MISSING ID")</x:f>
        <x:v>Manufactured stock</x:v>
      </x:c>
      <x:c r="E632" s="4" t="str">
        <x:f>IFERROR(INDEX('Material routes'!$C$6:$C$1505,MATCH(U632,'Material routes'!$A$6:$A$1505,0)),"MISSING ID")</x:f>
        <x:v>Ingredient candidate</x:v>
      </x:c>
      <x:c r="F632" s="4" t="str">
        <x:f>IFERROR(INDEX('Material routes'!$E$6:$E$1505,MATCH(V632,'Material routes'!$A$6:$A$1505,0)),"MISSING ID")</x:f>
        <x:v>Mica-separated terminal strip</x:v>
      </x:c>
      <x:c r="G632" s="4" t="str">
        <x:f>IFERROR(INDEX('Material routes'!$F$6:$F$1505,MATCH(V632,'Material routes'!$A$6:$A$1505,0)),"MISSING ID")</x:f>
        <x:v>T4</x:v>
      </x:c>
      <x:c r="H632" s="4" t="str">
        <x:f>IFERROR(INDEX('Material routes'!$H$6:$H$1505,MATCH(V632,'Material routes'!$A$6:$A$1505,0)),"MISSING ID")</x:f>
        <x:v>Machine part</x:v>
      </x:c>
      <x:c r="I632" s="4" t="str">
        <x:f>IFERROR(INDEX('Material routes'!$G$6:$G$1505,MATCH(V632,'Material routes'!$A$6:$A$1505,0)),"MISSING ID")</x:f>
        <x:v>Crafting components</x:v>
      </x:c>
      <x:c r="J632" s="4" t="str">
        <x:f>IFERROR(INDEX('Material routes'!$B$6:$B$1505,MATCH(U632,'Material routes'!$A$6:$A$1505,0)),"MISSING ID")</x:f>
        <x:v>design.collection.mica_separated_terminal_strip</x:v>
      </x:c>
      <x:c r="K632" s="4" t="str">
        <x:f>IFERROR(INDEX('Crafting recipes'!$C$6:$C$1005,MATCH(J632,'Crafting recipes'!$A$6:$A$1005,0)),"MISSING ID")</x:f>
        <x:v>Material refinement</x:v>
      </x:c>
      <x:c r="L632" s="4" t="str">
        <x:f>IFERROR(INDEX('Material routes'!$K$6:$K$1505,MATCH(U632,'Material routes'!$A$6:$A$1505,0)),"MISSING ID")</x:f>
        <x:v>Proposal</x:v>
      </x:c>
      <x:c r="M632" s="4" t="str">
        <x:f>IFERROR(INDEX('Material routes'!$M$6:$M$1505,MATCH(U632,'Material routes'!$A$6:$A$1505,0)),"MISSING ID")</x:f>
        <x:v>Partial proposal</x:v>
      </x:c>
      <x:c r="N632" s="4"/>
      <x:c r="O632" s="4" t="str">
        <x:f>IFERROR(INDEX('Material routes'!$J$6:$J$1505,MATCH(U632,'Material routes'!$A$6:$A$1505,0)),"MISSING ID")</x:f>
        <x:v>Unspecified</x:v>
      </x:c>
      <x:c r="P632" s="4"/>
      <x:c r="Q632" s="4" t="str">
        <x:f>IFERROR(INDEX('Material routes'!$J$6:$J$1505,MATCH(V632,'Material routes'!$A$6:$A$1505,0)),"MISSING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routes'!$D$6:$D$1505,MATCH(U632,'Material routes'!$A$6:$A$1505,0)),"MISSING ID")</x:f>
        <x:v>proposal.t1.mica_window</x:v>
      </x:c>
      <x:c r="T632" s="4" t="str">
        <x:f>IFERROR(INDEX('Material routes'!$D$6:$D$1505,MATCH(V632,'Material routes'!$A$6:$A$1505,0)),"MISSING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routes'!$E$6:$E$1505,MATCH(U633,'Material routes'!$A$6:$A$1505,0)),"MISSING ID")</x:f>
        <x:v>Annealed iron sheet stock</x:v>
      </x:c>
      <x:c r="B633" s="4" t="str">
        <x:f>IFERROR(INDEX('Material routes'!$F$6:$F$1505,MATCH(U633,'Material routes'!$A$6:$A$1505,0)),"MISSING ID")</x:f>
        <x:v>T3</x:v>
      </x:c>
      <x:c r="C633" s="4" t="str">
        <x:f>IFERROR(INDEX('Material routes'!$H$6:$H$1505,MATCH(U633,'Material routes'!$A$6:$A$1505,0)),"MISSING ID")</x:f>
        <x:v>Processed material</x:v>
      </x:c>
      <x:c r="D633" s="4" t="str">
        <x:f>IFERROR(INDEX('Material routes'!$G$6:$G$1505,MATCH(U633,'Material routes'!$A$6:$A$1505,0)),"MISSING ID")</x:f>
        <x:v>Manufactured stock</x:v>
      </x:c>
      <x:c r="E633" s="4" t="str">
        <x:f>IFERROR(INDEX('Material routes'!$C$6:$C$1505,MATCH(U633,'Material routes'!$A$6:$A$1505,0)),"MISSING ID")</x:f>
        <x:v>Ingredient candidate</x:v>
      </x:c>
      <x:c r="F633" s="4" t="str">
        <x:f>IFERROR(INDEX('Material routes'!$E$6:$E$1505,MATCH(V633,'Material routes'!$A$6:$A$1505,0)),"MISSING ID")</x:f>
        <x:v>Mica-separated terminal strip</x:v>
      </x:c>
      <x:c r="G633" s="4" t="str">
        <x:f>IFERROR(INDEX('Material routes'!$F$6:$F$1505,MATCH(V633,'Material routes'!$A$6:$A$1505,0)),"MISSING ID")</x:f>
        <x:v>T4</x:v>
      </x:c>
      <x:c r="H633" s="4" t="str">
        <x:f>IFERROR(INDEX('Material routes'!$H$6:$H$1505,MATCH(V633,'Material routes'!$A$6:$A$1505,0)),"MISSING ID")</x:f>
        <x:v>Machine part</x:v>
      </x:c>
      <x:c r="I633" s="4" t="str">
        <x:f>IFERROR(INDEX('Material routes'!$G$6:$G$1505,MATCH(V633,'Material routes'!$A$6:$A$1505,0)),"MISSING ID")</x:f>
        <x:v>Crafting components</x:v>
      </x:c>
      <x:c r="J633" s="4" t="str">
        <x:f>IFERROR(INDEX('Material routes'!$B$6:$B$1505,MATCH(U633,'Material routes'!$A$6:$A$1505,0)),"MISSING ID")</x:f>
        <x:v>design.collection.mica_separated_terminal_strip</x:v>
      </x:c>
      <x:c r="K633" s="4" t="str">
        <x:f>IFERROR(INDEX('Crafting recipes'!$C$6:$C$1005,MATCH(J633,'Crafting recipes'!$A$6:$A$1005,0)),"MISSING ID")</x:f>
        <x:v>Material refinement</x:v>
      </x:c>
      <x:c r="L633" s="4" t="str">
        <x:f>IFERROR(INDEX('Material routes'!$K$6:$K$1505,MATCH(U633,'Material routes'!$A$6:$A$1505,0)),"MISSING ID")</x:f>
        <x:v>Proposal</x:v>
      </x:c>
      <x:c r="M633" s="4" t="str">
        <x:f>IFERROR(INDEX('Material routes'!$M$6:$M$1505,MATCH(U633,'Material routes'!$A$6:$A$1505,0)),"MISSING ID")</x:f>
        <x:v>Partial proposal</x:v>
      </x:c>
      <x:c r="N633" s="4"/>
      <x:c r="O633" s="4" t="str">
        <x:f>IFERROR(INDEX('Material routes'!$J$6:$J$1505,MATCH(U633,'Material routes'!$A$6:$A$1505,0)),"MISSING ID")</x:f>
        <x:v>Unspecified</x:v>
      </x:c>
      <x:c r="P633" s="4"/>
      <x:c r="Q633" s="4" t="str">
        <x:f>IFERROR(INDEX('Material routes'!$J$6:$J$1505,MATCH(V633,'Material routes'!$A$6:$A$1505,0)),"MISSING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routes'!$D$6:$D$1505,MATCH(U633,'Material routes'!$A$6:$A$1505,0)),"MISSING ID")</x:f>
        <x:v>proposal.collection.annealed_iron_sheet_stock</x:v>
      </x:c>
      <x:c r="T633" s="4" t="str">
        <x:f>IFERROR(INDEX('Material routes'!$D$6:$D$1505,MATCH(V633,'Material routes'!$A$6:$A$1505,0)),"MISSING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routes'!$E$6:$E$1505,MATCH(U634,'Material routes'!$A$6:$A$1505,0)),"MISSING ID")</x:f>
        <x:v>Refractory ceramic stock</x:v>
      </x:c>
      <x:c r="B634" s="4" t="str">
        <x:f>IFERROR(INDEX('Material routes'!$F$6:$F$1505,MATCH(U634,'Material routes'!$A$6:$A$1505,0)),"MISSING ID")</x:f>
        <x:v>T2</x:v>
      </x:c>
      <x:c r="C634" s="4" t="str">
        <x:f>IFERROR(INDEX('Material routes'!$H$6:$H$1505,MATCH(U634,'Material routes'!$A$6:$A$1505,0)),"MISSING ID")</x:f>
        <x:v>Processed material</x:v>
      </x:c>
      <x:c r="D634" s="4" t="str">
        <x:f>IFERROR(INDEX('Material routes'!$G$6:$G$1505,MATCH(U634,'Material routes'!$A$6:$A$1505,0)),"MISSING ID")</x:f>
        <x:v>Manufactured stock</x:v>
      </x:c>
      <x:c r="E634" s="4" t="str">
        <x:f>IFERROR(INDEX('Material routes'!$C$6:$C$1505,MATCH(U634,'Material routes'!$A$6:$A$1505,0)),"MISSING ID")</x:f>
        <x:v>Ingredient candidate</x:v>
      </x:c>
      <x:c r="F634" s="4" t="str">
        <x:f>IFERROR(INDEX('Material routes'!$E$6:$E$1505,MATCH(V634,'Material routes'!$A$6:$A$1505,0)),"MISSING ID")</x:f>
        <x:v>Ceramic wire-routing comb</x:v>
      </x:c>
      <x:c r="G634" s="4" t="str">
        <x:f>IFERROR(INDEX('Material routes'!$F$6:$F$1505,MATCH(V634,'Material routes'!$A$6:$A$1505,0)),"MISSING ID")</x:f>
        <x:v>T3</x:v>
      </x:c>
      <x:c r="H634" s="4" t="str">
        <x:f>IFERROR(INDEX('Material routes'!$H$6:$H$1505,MATCH(V634,'Material routes'!$A$6:$A$1505,0)),"MISSING ID")</x:f>
        <x:v>Machine part</x:v>
      </x:c>
      <x:c r="I634" s="4" t="str">
        <x:f>IFERROR(INDEX('Material routes'!$G$6:$G$1505,MATCH(V634,'Material routes'!$A$6:$A$1505,0)),"MISSING ID")</x:f>
        <x:v>Crafting components</x:v>
      </x:c>
      <x:c r="J634" s="4" t="str">
        <x:f>IFERROR(INDEX('Material routes'!$B$6:$B$1505,MATCH(U634,'Material routes'!$A$6:$A$1505,0)),"MISSING ID")</x:f>
        <x:v>design.collection.ceramic_wire_routing_comb</x:v>
      </x:c>
      <x:c r="K634" s="4" t="str">
        <x:f>IFERROR(INDEX('Crafting recipes'!$C$6:$C$1005,MATCH(J634,'Crafting recipes'!$A$6:$A$1005,0)),"MISSING ID")</x:f>
        <x:v>Material refinement</x:v>
      </x:c>
      <x:c r="L634" s="4" t="str">
        <x:f>IFERROR(INDEX('Material routes'!$K$6:$K$1505,MATCH(U634,'Material routes'!$A$6:$A$1505,0)),"MISSING ID")</x:f>
        <x:v>Proposal</x:v>
      </x:c>
      <x:c r="M634" s="4" t="str">
        <x:f>IFERROR(INDEX('Material routes'!$M$6:$M$1505,MATCH(U634,'Material routes'!$A$6:$A$1505,0)),"MISSING ID")</x:f>
        <x:v>Partial proposal</x:v>
      </x:c>
      <x:c r="N634" s="4"/>
      <x:c r="O634" s="4" t="str">
        <x:f>IFERROR(INDEX('Material routes'!$J$6:$J$1505,MATCH(U634,'Material routes'!$A$6:$A$1505,0)),"MISSING ID")</x:f>
        <x:v>Unspecified</x:v>
      </x:c>
      <x:c r="P634" s="4"/>
      <x:c r="Q634" s="4" t="str">
        <x:f>IFERROR(INDEX('Material routes'!$J$6:$J$1505,MATCH(V634,'Material routes'!$A$6:$A$1505,0)),"MISSING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routes'!$D$6:$D$1505,MATCH(U634,'Material routes'!$A$6:$A$1505,0)),"MISSING ID")</x:f>
        <x:v>proposal.branch.refractory_ceramic</x:v>
      </x:c>
      <x:c r="T634" s="4" t="str">
        <x:f>IFERROR(INDEX('Material routes'!$D$6:$D$1505,MATCH(V634,'Material routes'!$A$6:$A$1505,0)),"MISSING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routes'!$E$6:$E$1505,MATCH(U635,'Material routes'!$A$6:$A$1505,0)),"MISSING ID")</x:f>
        <x:v>Drawn iron conductor stock</x:v>
      </x:c>
      <x:c r="B635" s="4" t="str">
        <x:f>IFERROR(INDEX('Material routes'!$F$6:$F$1505,MATCH(U635,'Material routes'!$A$6:$A$1505,0)),"MISSING ID")</x:f>
        <x:v>T2</x:v>
      </x:c>
      <x:c r="C635" s="4" t="str">
        <x:f>IFERROR(INDEX('Material routes'!$H$6:$H$1505,MATCH(U635,'Material routes'!$A$6:$A$1505,0)),"MISSING ID")</x:f>
        <x:v>Processed material</x:v>
      </x:c>
      <x:c r="D635" s="4" t="str">
        <x:f>IFERROR(INDEX('Material routes'!$G$6:$G$1505,MATCH(U635,'Material routes'!$A$6:$A$1505,0)),"MISSING ID")</x:f>
        <x:v>Manufactured stock</x:v>
      </x:c>
      <x:c r="E635" s="4" t="str">
        <x:f>IFERROR(INDEX('Material routes'!$C$6:$C$1505,MATCH(U635,'Material routes'!$A$6:$A$1505,0)),"MISSING ID")</x:f>
        <x:v>Ingredient candidate</x:v>
      </x:c>
      <x:c r="F635" s="4" t="str">
        <x:f>IFERROR(INDEX('Material routes'!$E$6:$E$1505,MATCH(V635,'Material routes'!$A$6:$A$1505,0)),"MISSING ID")</x:f>
        <x:v>Braided iron signal lead</x:v>
      </x:c>
      <x:c r="G635" s="4" t="str">
        <x:f>IFERROR(INDEX('Material routes'!$F$6:$F$1505,MATCH(V635,'Material routes'!$A$6:$A$1505,0)),"MISSING ID")</x:f>
        <x:v>T3</x:v>
      </x:c>
      <x:c r="H635" s="4" t="str">
        <x:f>IFERROR(INDEX('Material routes'!$H$6:$H$1505,MATCH(V635,'Material routes'!$A$6:$A$1505,0)),"MISSING ID")</x:f>
        <x:v>Machine part</x:v>
      </x:c>
      <x:c r="I635" s="4" t="str">
        <x:f>IFERROR(INDEX('Material routes'!$G$6:$G$1505,MATCH(V635,'Material routes'!$A$6:$A$1505,0)),"MISSING ID")</x:f>
        <x:v>Crafting components</x:v>
      </x:c>
      <x:c r="J635" s="4" t="str">
        <x:f>IFERROR(INDEX('Material routes'!$B$6:$B$1505,MATCH(U635,'Material routes'!$A$6:$A$1505,0)),"MISSING ID")</x:f>
        <x:v>design.collection.braided_iron_signal_lead</x:v>
      </x:c>
      <x:c r="K635" s="4" t="str">
        <x:f>IFERROR(INDEX('Crafting recipes'!$C$6:$C$1005,MATCH(J635,'Crafting recipes'!$A$6:$A$1005,0)),"MISSING ID")</x:f>
        <x:v>Material refinement</x:v>
      </x:c>
      <x:c r="L635" s="4" t="str">
        <x:f>IFERROR(INDEX('Material routes'!$K$6:$K$1505,MATCH(U635,'Material routes'!$A$6:$A$1505,0)),"MISSING ID")</x:f>
        <x:v>Proposal</x:v>
      </x:c>
      <x:c r="M635" s="4" t="str">
        <x:f>IFERROR(INDEX('Material routes'!$M$6:$M$1505,MATCH(U635,'Material routes'!$A$6:$A$1505,0)),"MISSING ID")</x:f>
        <x:v>Partial proposal</x:v>
      </x:c>
      <x:c r="N635" s="4"/>
      <x:c r="O635" s="4" t="str">
        <x:f>IFERROR(INDEX('Material routes'!$J$6:$J$1505,MATCH(U635,'Material routes'!$A$6:$A$1505,0)),"MISSING ID")</x:f>
        <x:v>Unspecified</x:v>
      </x:c>
      <x:c r="P635" s="4"/>
      <x:c r="Q635" s="4" t="str">
        <x:f>IFERROR(INDEX('Material routes'!$J$6:$J$1505,MATCH(V635,'Material routes'!$A$6:$A$1505,0)),"MISSING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routes'!$D$6:$D$1505,MATCH(U635,'Material routes'!$A$6:$A$1505,0)),"MISSING ID")</x:f>
        <x:v>proposal.lore.iron_conductor</x:v>
      </x:c>
      <x:c r="T635" s="4" t="str">
        <x:f>IFERROR(INDEX('Material routes'!$D$6:$D$1505,MATCH(V635,'Material routes'!$A$6:$A$1505,0)),"MISSING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routes'!$E$6:$E$1505,MATCH(U636,'Material routes'!$A$6:$A$1505,0)),"MISSING ID")</x:f>
        <x:v>Drawn copper stock</x:v>
      </x:c>
      <x:c r="B636" s="4" t="str">
        <x:f>IFERROR(INDEX('Material routes'!$F$6:$F$1505,MATCH(U636,'Material routes'!$A$6:$A$1505,0)),"MISSING ID")</x:f>
        <x:v>T2</x:v>
      </x:c>
      <x:c r="C636" s="4" t="str">
        <x:f>IFERROR(INDEX('Material routes'!$H$6:$H$1505,MATCH(U636,'Material routes'!$A$6:$A$1505,0)),"MISSING ID")</x:f>
        <x:v>Processed material</x:v>
      </x:c>
      <x:c r="D636" s="4" t="str">
        <x:f>IFERROR(INDEX('Material routes'!$G$6:$G$1505,MATCH(U636,'Material routes'!$A$6:$A$1505,0)),"MISSING ID")</x:f>
        <x:v>Manufactured stock</x:v>
      </x:c>
      <x:c r="E636" s="4" t="str">
        <x:f>IFERROR(INDEX('Material routes'!$C$6:$C$1505,MATCH(U636,'Material routes'!$A$6:$A$1505,0)),"MISSING ID")</x:f>
        <x:v>Ingredient candidate</x:v>
      </x:c>
      <x:c r="F636" s="4" t="str">
        <x:f>IFERROR(INDEX('Material routes'!$E$6:$E$1505,MATCH(V636,'Material routes'!$A$6:$A$1505,0)),"MISSING ID")</x:f>
        <x:v>Flexible copper service jumper</x:v>
      </x:c>
      <x:c r="G636" s="4" t="str">
        <x:f>IFERROR(INDEX('Material routes'!$F$6:$F$1505,MATCH(V636,'Material routes'!$A$6:$A$1505,0)),"MISSING ID")</x:f>
        <x:v>T4</x:v>
      </x:c>
      <x:c r="H636" s="4" t="str">
        <x:f>IFERROR(INDEX('Material routes'!$H$6:$H$1505,MATCH(V636,'Material routes'!$A$6:$A$1505,0)),"MISSING ID")</x:f>
        <x:v>Machine part</x:v>
      </x:c>
      <x:c r="I636" s="4" t="str">
        <x:f>IFERROR(INDEX('Material routes'!$G$6:$G$1505,MATCH(V636,'Material routes'!$A$6:$A$1505,0)),"MISSING ID")</x:f>
        <x:v>Crafting components</x:v>
      </x:c>
      <x:c r="J636" s="4" t="str">
        <x:f>IFERROR(INDEX('Material routes'!$B$6:$B$1505,MATCH(U636,'Material routes'!$A$6:$A$1505,0)),"MISSING ID")</x:f>
        <x:v>design.collection.flexible_copper_service_jumper</x:v>
      </x:c>
      <x:c r="K636" s="4" t="str">
        <x:f>IFERROR(INDEX('Crafting recipes'!$C$6:$C$1005,MATCH(J636,'Crafting recipes'!$A$6:$A$1005,0)),"MISSING ID")</x:f>
        <x:v>Material refinement</x:v>
      </x:c>
      <x:c r="L636" s="4" t="str">
        <x:f>IFERROR(INDEX('Material routes'!$K$6:$K$1505,MATCH(U636,'Material routes'!$A$6:$A$1505,0)),"MISSING ID")</x:f>
        <x:v>Proposal</x:v>
      </x:c>
      <x:c r="M636" s="4" t="str">
        <x:f>IFERROR(INDEX('Material routes'!$M$6:$M$1505,MATCH(U636,'Material routes'!$A$6:$A$1505,0)),"MISSING ID")</x:f>
        <x:v>Partial proposal</x:v>
      </x:c>
      <x:c r="N636" s="4"/>
      <x:c r="O636" s="4" t="str">
        <x:f>IFERROR(INDEX('Material routes'!$J$6:$J$1505,MATCH(U636,'Material routes'!$A$6:$A$1505,0)),"MISSING ID")</x:f>
        <x:v>Unspecified</x:v>
      </x:c>
      <x:c r="P636" s="4"/>
      <x:c r="Q636" s="4" t="str">
        <x:f>IFERROR(INDEX('Material routes'!$J$6:$J$1505,MATCH(V636,'Material routes'!$A$6:$A$1505,0)),"MISSING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routes'!$D$6:$D$1505,MATCH(U636,'Material routes'!$A$6:$A$1505,0)),"MISSING ID")</x:f>
        <x:v>proposal.branch.drawn_copper</x:v>
      </x:c>
      <x:c r="T636" s="4" t="str">
        <x:f>IFERROR(INDEX('Material routes'!$D$6:$D$1505,MATCH(V636,'Material routes'!$A$6:$A$1505,0)),"MISSING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routes'!$E$6:$E$1505,MATCH(U637,'Material routes'!$A$6:$A$1505,0)),"MISSING ID")</x:f>
        <x:v>Prepared electrical insulation stock</x:v>
      </x:c>
      <x:c r="B637" s="4" t="str">
        <x:f>IFERROR(INDEX('Material routes'!$F$6:$F$1505,MATCH(U637,'Material routes'!$A$6:$A$1505,0)),"MISSING ID")</x:f>
        <x:v>T3</x:v>
      </x:c>
      <x:c r="C637" s="4" t="str">
        <x:f>IFERROR(INDEX('Material routes'!$H$6:$H$1505,MATCH(U637,'Material routes'!$A$6:$A$1505,0)),"MISSING ID")</x:f>
        <x:v>Processed material</x:v>
      </x:c>
      <x:c r="D637" s="4" t="str">
        <x:f>IFERROR(INDEX('Material routes'!$G$6:$G$1505,MATCH(U637,'Material routes'!$A$6:$A$1505,0)),"MISSING ID")</x:f>
        <x:v>Manufactured stock</x:v>
      </x:c>
      <x:c r="E637" s="4" t="str">
        <x:f>IFERROR(INDEX('Material routes'!$C$6:$C$1505,MATCH(U637,'Material routes'!$A$6:$A$1505,0)),"MISSING ID")</x:f>
        <x:v>Ingredient candidate</x:v>
      </x:c>
      <x:c r="F637" s="4" t="str">
        <x:f>IFERROR(INDEX('Material routes'!$E$6:$E$1505,MATCH(V637,'Material routes'!$A$6:$A$1505,0)),"MISSING ID")</x:f>
        <x:v>Flexible copper service jumper</x:v>
      </x:c>
      <x:c r="G637" s="4" t="str">
        <x:f>IFERROR(INDEX('Material routes'!$F$6:$F$1505,MATCH(V637,'Material routes'!$A$6:$A$1505,0)),"MISSING ID")</x:f>
        <x:v>T4</x:v>
      </x:c>
      <x:c r="H637" s="4" t="str">
        <x:f>IFERROR(INDEX('Material routes'!$H$6:$H$1505,MATCH(V637,'Material routes'!$A$6:$A$1505,0)),"MISSING ID")</x:f>
        <x:v>Machine part</x:v>
      </x:c>
      <x:c r="I637" s="4" t="str">
        <x:f>IFERROR(INDEX('Material routes'!$G$6:$G$1505,MATCH(V637,'Material routes'!$A$6:$A$1505,0)),"MISSING ID")</x:f>
        <x:v>Crafting components</x:v>
      </x:c>
      <x:c r="J637" s="4" t="str">
        <x:f>IFERROR(INDEX('Material routes'!$B$6:$B$1505,MATCH(U637,'Material routes'!$A$6:$A$1505,0)),"MISSING ID")</x:f>
        <x:v>design.collection.flexible_copper_service_jumper</x:v>
      </x:c>
      <x:c r="K637" s="4" t="str">
        <x:f>IFERROR(INDEX('Crafting recipes'!$C$6:$C$1005,MATCH(J637,'Crafting recipes'!$A$6:$A$1005,0)),"MISSING ID")</x:f>
        <x:v>Material refinement</x:v>
      </x:c>
      <x:c r="L637" s="4" t="str">
        <x:f>IFERROR(INDEX('Material routes'!$K$6:$K$1505,MATCH(U637,'Material routes'!$A$6:$A$1505,0)),"MISSING ID")</x:f>
        <x:v>Proposal</x:v>
      </x:c>
      <x:c r="M637" s="4" t="str">
        <x:f>IFERROR(INDEX('Material routes'!$M$6:$M$1505,MATCH(U637,'Material routes'!$A$6:$A$1505,0)),"MISSING ID")</x:f>
        <x:v>Partial proposal</x:v>
      </x:c>
      <x:c r="N637" s="4"/>
      <x:c r="O637" s="4" t="str">
        <x:f>IFERROR(INDEX('Material routes'!$J$6:$J$1505,MATCH(U637,'Material routes'!$A$6:$A$1505,0)),"MISSING ID")</x:f>
        <x:v>Unspecified</x:v>
      </x:c>
      <x:c r="P637" s="4"/>
      <x:c r="Q637" s="4" t="str">
        <x:f>IFERROR(INDEX('Material routes'!$J$6:$J$1505,MATCH(V637,'Material routes'!$A$6:$A$1505,0)),"MISSING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routes'!$D$6:$D$1505,MATCH(U637,'Material routes'!$A$6:$A$1505,0)),"MISSING ID")</x:f>
        <x:v>author.electrical.insulation_stock</x:v>
      </x:c>
      <x:c r="T637" s="4" t="str">
        <x:f>IFERROR(INDEX('Material routes'!$D$6:$D$1505,MATCH(V637,'Material routes'!$A$6:$A$1505,0)),"MISSING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routes'!$E$6:$E$1505,MATCH(U638,'Material routes'!$A$6:$A$1505,0)),"MISSING ID")</x:f>
        <x:v>Steel stock</x:v>
      </x:c>
      <x:c r="B638" s="4" t="str">
        <x:f>IFERROR(INDEX('Material routes'!$F$6:$F$1505,MATCH(U638,'Material routes'!$A$6:$A$1505,0)),"MISSING ID")</x:f>
        <x:v>T2</x:v>
      </x:c>
      <x:c r="C638" s="4" t="str">
        <x:f>IFERROR(INDEX('Material routes'!$H$6:$H$1505,MATCH(U638,'Material routes'!$A$6:$A$1505,0)),"MISSING ID")</x:f>
        <x:v>Processed material</x:v>
      </x:c>
      <x:c r="D638" s="4" t="str">
        <x:f>IFERROR(INDEX('Material routes'!$G$6:$G$1505,MATCH(U638,'Material routes'!$A$6:$A$1505,0)),"MISSING ID")</x:f>
        <x:v>Manufactured stock</x:v>
      </x:c>
      <x:c r="E638" s="4" t="str">
        <x:f>IFERROR(INDEX('Material routes'!$C$6:$C$1505,MATCH(U638,'Material routes'!$A$6:$A$1505,0)),"MISSING ID")</x:f>
        <x:v>Ingredient candidate</x:v>
      </x:c>
      <x:c r="F638" s="4" t="str">
        <x:f>IFERROR(INDEX('Material routes'!$E$6:$E$1505,MATCH(V638,'Material routes'!$A$6:$A$1505,0)),"MISSING ID")</x:f>
        <x:v>Metal-shaft hunting spear</x:v>
      </x:c>
      <x:c r="G638" s="4" t="str">
        <x:f>IFERROR(INDEX('Material routes'!$F$6:$F$1505,MATCH(V638,'Material routes'!$A$6:$A$1505,0)),"MISSING ID")</x:f>
        <x:v>Not applicable</x:v>
      </x:c>
      <x:c r="H638" s="4" t="str">
        <x:f>IFERROR(INDEX('Material routes'!$H$6:$H$1505,MATCH(V638,'Material routes'!$A$6:$A$1505,0)),"MISSING ID")</x:f>
        <x:v>Weapon</x:v>
      </x:c>
      <x:c r="I638" s="4" t="str">
        <x:f>IFERROR(INDEX('Material routes'!$G$6:$G$1505,MATCH(V638,'Material routes'!$A$6:$A$1505,0)),"MISSING ID")</x:f>
        <x:v>Weapons</x:v>
      </x:c>
      <x:c r="J638" s="4" t="str">
        <x:f>IFERROR(INDEX('Material routes'!$B$6:$B$1505,MATCH(U638,'Material routes'!$A$6:$A$1505,0)),"MISSING ID")</x:f>
        <x:v>design.collection.metal_shaft_hunting_spear</x:v>
      </x:c>
      <x:c r="K638" s="4" t="str">
        <x:f>IFERROR(INDEX('Crafting recipes'!$C$6:$C$1005,MATCH(J638,'Crafting recipes'!$A$6:$A$1005,0)),"MISSING ID")</x:f>
        <x:v>Finished-item crafting</x:v>
      </x:c>
      <x:c r="L638" s="4" t="str">
        <x:f>IFERROR(INDEX('Material routes'!$K$6:$K$1505,MATCH(U638,'Material routes'!$A$6:$A$1505,0)),"MISSING ID")</x:f>
        <x:v>Proposal</x:v>
      </x:c>
      <x:c r="M638" s="4" t="str">
        <x:f>IFERROR(INDEX('Material routes'!$M$6:$M$1505,MATCH(U638,'Material routes'!$A$6:$A$1505,0)),"MISSING ID")</x:f>
        <x:v>Partial proposal</x:v>
      </x:c>
      <x:c r="N638" s="4"/>
      <x:c r="O638" s="4" t="str">
        <x:f>IFERROR(INDEX('Material routes'!$J$6:$J$1505,MATCH(U638,'Material routes'!$A$6:$A$1505,0)),"MISSING ID")</x:f>
        <x:v>Unspecified</x:v>
      </x:c>
      <x:c r="P638" s="4"/>
      <x:c r="Q638" s="4" t="str">
        <x:f>IFERROR(INDEX('Material routes'!$J$6:$J$1505,MATCH(V638,'Material routes'!$A$6:$A$1505,0)),"MISSING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routes'!$D$6:$D$1505,MATCH(U638,'Material routes'!$A$6:$A$1505,0)),"MISSING ID")</x:f>
        <x:v>author.metallurgy.steel_stock</x:v>
      </x:c>
      <x:c r="T638" s="4" t="str">
        <x:f>IFERROR(INDEX('Material routes'!$D$6:$D$1505,MATCH(V638,'Material routes'!$A$6:$A$1505,0)),"MISSING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routes'!$E$6:$E$1505,MATCH(U639,'Material routes'!$A$6:$A$1505,0)),"MISSING ID")</x:f>
        <x:v>Drawn steel tube stock</x:v>
      </x:c>
      <x:c r="B639" s="4" t="str">
        <x:f>IFERROR(INDEX('Material routes'!$F$6:$F$1505,MATCH(U639,'Material routes'!$A$6:$A$1505,0)),"MISSING ID")</x:f>
        <x:v>T3</x:v>
      </x:c>
      <x:c r="C639" s="4" t="str">
        <x:f>IFERROR(INDEX('Material routes'!$H$6:$H$1505,MATCH(U639,'Material routes'!$A$6:$A$1505,0)),"MISSING ID")</x:f>
        <x:v>Processed material</x:v>
      </x:c>
      <x:c r="D639" s="4" t="str">
        <x:f>IFERROR(INDEX('Material routes'!$G$6:$G$1505,MATCH(U639,'Material routes'!$A$6:$A$1505,0)),"MISSING ID")</x:f>
        <x:v>Manufactured stock</x:v>
      </x:c>
      <x:c r="E639" s="4" t="str">
        <x:f>IFERROR(INDEX('Material routes'!$C$6:$C$1505,MATCH(U639,'Material routes'!$A$6:$A$1505,0)),"MISSING ID")</x:f>
        <x:v>Ingredient candidate</x:v>
      </x:c>
      <x:c r="F639" s="4" t="str">
        <x:f>IFERROR(INDEX('Material routes'!$E$6:$E$1505,MATCH(V639,'Material routes'!$A$6:$A$1505,0)),"MISSING ID")</x:f>
        <x:v>Metal-shaft hunting spear</x:v>
      </x:c>
      <x:c r="G639" s="4" t="str">
        <x:f>IFERROR(INDEX('Material routes'!$F$6:$F$1505,MATCH(V639,'Material routes'!$A$6:$A$1505,0)),"MISSING ID")</x:f>
        <x:v>Not applicable</x:v>
      </x:c>
      <x:c r="H639" s="4" t="str">
        <x:f>IFERROR(INDEX('Material routes'!$H$6:$H$1505,MATCH(V639,'Material routes'!$A$6:$A$1505,0)),"MISSING ID")</x:f>
        <x:v>Weapon</x:v>
      </x:c>
      <x:c r="I639" s="4" t="str">
        <x:f>IFERROR(INDEX('Material routes'!$G$6:$G$1505,MATCH(V639,'Material routes'!$A$6:$A$1505,0)),"MISSING ID")</x:f>
        <x:v>Weapons</x:v>
      </x:c>
      <x:c r="J639" s="4" t="str">
        <x:f>IFERROR(INDEX('Material routes'!$B$6:$B$1505,MATCH(U639,'Material routes'!$A$6:$A$1505,0)),"MISSING ID")</x:f>
        <x:v>design.collection.metal_shaft_hunting_spear</x:v>
      </x:c>
      <x:c r="K639" s="4" t="str">
        <x:f>IFERROR(INDEX('Crafting recipes'!$C$6:$C$1005,MATCH(J639,'Crafting recipes'!$A$6:$A$1005,0)),"MISSING ID")</x:f>
        <x:v>Finished-item crafting</x:v>
      </x:c>
      <x:c r="L639" s="4" t="str">
        <x:f>IFERROR(INDEX('Material routes'!$K$6:$K$1505,MATCH(U639,'Material routes'!$A$6:$A$1505,0)),"MISSING ID")</x:f>
        <x:v>Proposal</x:v>
      </x:c>
      <x:c r="M639" s="4" t="str">
        <x:f>IFERROR(INDEX('Material routes'!$M$6:$M$1505,MATCH(U639,'Material routes'!$A$6:$A$1505,0)),"MISSING ID")</x:f>
        <x:v>Partial proposal</x:v>
      </x:c>
      <x:c r="N639" s="4"/>
      <x:c r="O639" s="4" t="str">
        <x:f>IFERROR(INDEX('Material routes'!$J$6:$J$1505,MATCH(U639,'Material routes'!$A$6:$A$1505,0)),"MISSING ID")</x:f>
        <x:v>Unspecified</x:v>
      </x:c>
      <x:c r="P639" s="4"/>
      <x:c r="Q639" s="4" t="str">
        <x:f>IFERROR(INDEX('Material routes'!$J$6:$J$1505,MATCH(V639,'Material routes'!$A$6:$A$1505,0)),"MISSING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routes'!$D$6:$D$1505,MATCH(U639,'Material routes'!$A$6:$A$1505,0)),"MISSING ID")</x:f>
        <x:v>proposal.t3.precision_tube</x:v>
      </x:c>
      <x:c r="T639" s="4" t="str">
        <x:f>IFERROR(INDEX('Material routes'!$D$6:$D$1505,MATCH(V639,'Material routes'!$A$6:$A$1505,0)),"MISSING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routes'!$E$6:$E$1505,MATCH(U640,'Material routes'!$A$6:$A$1505,0)),"MISSING ID")</x:f>
        <x:v>Jaw cutting insert</x:v>
      </x:c>
      <x:c r="B640" s="4" t="str">
        <x:f>IFERROR(INDEX('Material routes'!$F$6:$F$1505,MATCH(U640,'Material routes'!$A$6:$A$1505,0)),"MISSING ID")</x:f>
        <x:v>T2</x:v>
      </x:c>
      <x:c r="C640" s="4" t="str">
        <x:f>IFERROR(INDEX('Material routes'!$H$6:$H$1505,MATCH(U640,'Material routes'!$A$6:$A$1505,0)),"MISSING ID")</x:f>
        <x:v>Crafting component</x:v>
      </x:c>
      <x:c r="D640" s="4" t="str">
        <x:f>IFERROR(INDEX('Material routes'!$G$6:$G$1505,MATCH(U640,'Material routes'!$A$6:$A$1505,0)),"MISSING ID")</x:f>
        <x:v>Crafting components</x:v>
      </x:c>
      <x:c r="E640" s="4" t="str">
        <x:f>IFERROR(INDEX('Material routes'!$C$6:$C$1505,MATCH(U640,'Material routes'!$A$6:$A$1505,0)),"MISSING ID")</x:f>
        <x:v>Ingredient candidate</x:v>
      </x:c>
      <x:c r="F640" s="4" t="str">
        <x:f>IFERROR(INDEX('Material routes'!$E$6:$E$1505,MATCH(V640,'Material routes'!$A$6:$A$1505,0)),"MISSING ID")</x:f>
        <x:v>Shell-edged glaive</x:v>
      </x:c>
      <x:c r="G640" s="4" t="str">
        <x:f>IFERROR(INDEX('Material routes'!$F$6:$F$1505,MATCH(V640,'Material routes'!$A$6:$A$1505,0)),"MISSING ID")</x:f>
        <x:v>Not applicable</x:v>
      </x:c>
      <x:c r="H640" s="4" t="str">
        <x:f>IFERROR(INDEX('Material routes'!$H$6:$H$1505,MATCH(V640,'Material routes'!$A$6:$A$1505,0)),"MISSING ID")</x:f>
        <x:v>Weapon</x:v>
      </x:c>
      <x:c r="I640" s="4" t="str">
        <x:f>IFERROR(INDEX('Material routes'!$G$6:$G$1505,MATCH(V640,'Material routes'!$A$6:$A$1505,0)),"MISSING ID")</x:f>
        <x:v>Weapons</x:v>
      </x:c>
      <x:c r="J640" s="4" t="str">
        <x:f>IFERROR(INDEX('Material routes'!$B$6:$B$1505,MATCH(U640,'Material routes'!$A$6:$A$1505,0)),"MISSING ID")</x:f>
        <x:v>design.collection.shell_edged_glaive</x:v>
      </x:c>
      <x:c r="K640" s="4" t="str">
        <x:f>IFERROR(INDEX('Crafting recipes'!$C$6:$C$1005,MATCH(J640,'Crafting recipes'!$A$6:$A$1005,0)),"MISSING ID")</x:f>
        <x:v>Finished-item crafting</x:v>
      </x:c>
      <x:c r="L640" s="4" t="str">
        <x:f>IFERROR(INDEX('Material routes'!$K$6:$K$1505,MATCH(U640,'Material routes'!$A$6:$A$1505,0)),"MISSING ID")</x:f>
        <x:v>Proposal</x:v>
      </x:c>
      <x:c r="M640" s="4" t="str">
        <x:f>IFERROR(INDEX('Material routes'!$M$6:$M$1505,MATCH(U640,'Material routes'!$A$6:$A$1505,0)),"MISSING ID")</x:f>
        <x:v>Partial proposal</x:v>
      </x:c>
      <x:c r="N640" s="4"/>
      <x:c r="O640" s="4" t="str">
        <x:f>IFERROR(INDEX('Material routes'!$J$6:$J$1505,MATCH(U640,'Material routes'!$A$6:$A$1505,0)),"MISSING ID")</x:f>
        <x:v>Unspecified</x:v>
      </x:c>
      <x:c r="P640" s="4"/>
      <x:c r="Q640" s="4" t="str">
        <x:f>IFERROR(INDEX('Material routes'!$J$6:$J$1505,MATCH(V640,'Material routes'!$A$6:$A$1505,0)),"MISSING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routes'!$D$6:$D$1505,MATCH(U640,'Material routes'!$A$6:$A$1505,0)),"MISSING ID")</x:f>
        <x:v>proposal.bio.insert</x:v>
      </x:c>
      <x:c r="T640" s="4" t="str">
        <x:f>IFERROR(INDEX('Material routes'!$D$6:$D$1505,MATCH(V640,'Material routes'!$A$6:$A$1505,0)),"MISSING ID")</x:f>
        <x:v>proposal.collection.shell_edged_glaive</x:v>
      </x:c>
      <x:c r="U640" s="4" t="str">
        <x:v>design.collection.shell_edged_glaive.in.1</x:v>
      </x:c>
      <x:c r="V640" s="4" t="str">
        <x:v>design.collection.shell_edged_glaive.out</x:v>
      </x:c>
    </x:row>
    <x:row r="641" ht="64" customHeight="1">
      <x:c r="A641" s="4" t="str">
        <x:f>IFERROR(INDEX('Material routes'!$E$6:$E$1505,MATCH(U641,'Material routes'!$A$6:$A$1505,0)),"MISSING ID")</x:f>
        <x:v>Drawn steel tube stock</x:v>
      </x:c>
      <x:c r="B641" s="4" t="str">
        <x:f>IFERROR(INDEX('Material routes'!$F$6:$F$1505,MATCH(U641,'Material routes'!$A$6:$A$1505,0)),"MISSING ID")</x:f>
        <x:v>T3</x:v>
      </x:c>
      <x:c r="C641" s="4" t="str">
        <x:f>IFERROR(INDEX('Material routes'!$H$6:$H$1505,MATCH(U641,'Material routes'!$A$6:$A$1505,0)),"MISSING ID")</x:f>
        <x:v>Processed material</x:v>
      </x:c>
      <x:c r="D641" s="4" t="str">
        <x:f>IFERROR(INDEX('Material routes'!$G$6:$G$1505,MATCH(U641,'Material routes'!$A$6:$A$1505,0)),"MISSING ID")</x:f>
        <x:v>Manufactured stock</x:v>
      </x:c>
      <x:c r="E641" s="4" t="str">
        <x:f>IFERROR(INDEX('Material routes'!$C$6:$C$1505,MATCH(U641,'Material routes'!$A$6:$A$1505,0)),"MISSING ID")</x:f>
        <x:v>Ingredient candidate</x:v>
      </x:c>
      <x:c r="F641" s="4" t="str">
        <x:f>IFERROR(INDEX('Material routes'!$E$6:$E$1505,MATCH(V641,'Material routes'!$A$6:$A$1505,0)),"MISSING ID")</x:f>
        <x:v>Shell-edged glaive</x:v>
      </x:c>
      <x:c r="G641" s="4" t="str">
        <x:f>IFERROR(INDEX('Material routes'!$F$6:$F$1505,MATCH(V641,'Material routes'!$A$6:$A$1505,0)),"MISSING ID")</x:f>
        <x:v>Not applicable</x:v>
      </x:c>
      <x:c r="H641" s="4" t="str">
        <x:f>IFERROR(INDEX('Material routes'!$H$6:$H$1505,MATCH(V641,'Material routes'!$A$6:$A$1505,0)),"MISSING ID")</x:f>
        <x:v>Weapon</x:v>
      </x:c>
      <x:c r="I641" s="4" t="str">
        <x:f>IFERROR(INDEX('Material routes'!$G$6:$G$1505,MATCH(V641,'Material routes'!$A$6:$A$1505,0)),"MISSING ID")</x:f>
        <x:v>Weapons</x:v>
      </x:c>
      <x:c r="J641" s="4" t="str">
        <x:f>IFERROR(INDEX('Material routes'!$B$6:$B$1505,MATCH(U641,'Material routes'!$A$6:$A$1505,0)),"MISSING ID")</x:f>
        <x:v>design.collection.shell_edged_glaive</x:v>
      </x:c>
      <x:c r="K641" s="4" t="str">
        <x:f>IFERROR(INDEX('Crafting recipes'!$C$6:$C$1005,MATCH(J641,'Crafting recipes'!$A$6:$A$1005,0)),"MISSING ID")</x:f>
        <x:v>Finished-item crafting</x:v>
      </x:c>
      <x:c r="L641" s="4" t="str">
        <x:f>IFERROR(INDEX('Material routes'!$K$6:$K$1505,MATCH(U641,'Material routes'!$A$6:$A$1505,0)),"MISSING ID")</x:f>
        <x:v>Proposal</x:v>
      </x:c>
      <x:c r="M641" s="4" t="str">
        <x:f>IFERROR(INDEX('Material routes'!$M$6:$M$1505,MATCH(U641,'Material routes'!$A$6:$A$1505,0)),"MISSING ID")</x:f>
        <x:v>Partial proposal</x:v>
      </x:c>
      <x:c r="N641" s="4"/>
      <x:c r="O641" s="4" t="str">
        <x:f>IFERROR(INDEX('Material routes'!$J$6:$J$1505,MATCH(U641,'Material routes'!$A$6:$A$1505,0)),"MISSING ID")</x:f>
        <x:v>Unspecified</x:v>
      </x:c>
      <x:c r="P641" s="4"/>
      <x:c r="Q641" s="4" t="str">
        <x:f>IFERROR(INDEX('Material routes'!$J$6:$J$1505,MATCH(V641,'Material routes'!$A$6:$A$1505,0)),"MISSING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routes'!$D$6:$D$1505,MATCH(U641,'Material routes'!$A$6:$A$1505,0)),"MISSING ID")</x:f>
        <x:v>proposal.t3.precision_tube</x:v>
      </x:c>
      <x:c r="T641" s="4" t="str">
        <x:f>IFERROR(INDEX('Material routes'!$D$6:$D$1505,MATCH(V641,'Material routes'!$A$6:$A$1505,0)),"MISSING ID")</x:f>
        <x:v>proposal.collection.shell_edged_glaive</x:v>
      </x:c>
      <x:c r="U641" s="4" t="str">
        <x:v>design.collection.shell_edged_glaive.in.2</x:v>
      </x:c>
      <x:c r="V641" s="4" t="str">
        <x:v>design.collection.shell_edged_glaive.out</x:v>
      </x:c>
    </x:row>
    <x:row r="642" ht="64" customHeight="1">
      <x:c r="A642" s="4" t="str">
        <x:f>IFERROR(INDEX('Material routes'!$E$6:$E$1505,MATCH(U642,'Material routes'!$A$6:$A$1505,0)),"MISSING ID")</x:f>
        <x:v>Worked iron stock</x:v>
      </x:c>
      <x:c r="B642" s="4" t="str">
        <x:f>IFERROR(INDEX('Material routes'!$F$6:$F$1505,MATCH(U642,'Material routes'!$A$6:$A$1505,0)),"MISSING ID")</x:f>
        <x:v>T2</x:v>
      </x:c>
      <x:c r="C642" s="4" t="str">
        <x:f>IFERROR(INDEX('Material routes'!$H$6:$H$1505,MATCH(U642,'Material routes'!$A$6:$A$1505,0)),"MISSING ID")</x:f>
        <x:v>Processed material</x:v>
      </x:c>
      <x:c r="D642" s="4" t="str">
        <x:f>IFERROR(INDEX('Material routes'!$G$6:$G$1505,MATCH(U642,'Material routes'!$A$6:$A$1505,0)),"MISSING ID")</x:f>
        <x:v>Manufactured stock</x:v>
      </x:c>
      <x:c r="E642" s="4" t="str">
        <x:f>IFERROR(INDEX('Material routes'!$C$6:$C$1505,MATCH(U642,'Material routes'!$A$6:$A$1505,0)),"MISSING ID")</x:f>
        <x:v>Ingredient candidate</x:v>
      </x:c>
      <x:c r="F642" s="4" t="str">
        <x:f>IFERROR(INDEX('Material routes'!$E$6:$E$1505,MATCH(V642,'Material routes'!$A$6:$A$1505,0)),"MISSING ID")</x:f>
        <x:v>Iron spike mace</x:v>
      </x:c>
      <x:c r="G642" s="4" t="str">
        <x:f>IFERROR(INDEX('Material routes'!$F$6:$F$1505,MATCH(V642,'Material routes'!$A$6:$A$1505,0)),"MISSING ID")</x:f>
        <x:v>Not applicable</x:v>
      </x:c>
      <x:c r="H642" s="4" t="str">
        <x:f>IFERROR(INDEX('Material routes'!$H$6:$H$1505,MATCH(V642,'Material routes'!$A$6:$A$1505,0)),"MISSING ID")</x:f>
        <x:v>Weapon</x:v>
      </x:c>
      <x:c r="I642" s="4" t="str">
        <x:f>IFERROR(INDEX('Material routes'!$G$6:$G$1505,MATCH(V642,'Material routes'!$A$6:$A$1505,0)),"MISSING ID")</x:f>
        <x:v>Weapons</x:v>
      </x:c>
      <x:c r="J642" s="4" t="str">
        <x:f>IFERROR(INDEX('Material routes'!$B$6:$B$1505,MATCH(U642,'Material routes'!$A$6:$A$1505,0)),"MISSING ID")</x:f>
        <x:v>design.collection.iron_spike_mace</x:v>
      </x:c>
      <x:c r="K642" s="4" t="str">
        <x:f>IFERROR(INDEX('Crafting recipes'!$C$6:$C$1005,MATCH(J642,'Crafting recipes'!$A$6:$A$1005,0)),"MISSING ID")</x:f>
        <x:v>Finished-item crafting</x:v>
      </x:c>
      <x:c r="L642" s="4" t="str">
        <x:f>IFERROR(INDEX('Material routes'!$K$6:$K$1505,MATCH(U642,'Material routes'!$A$6:$A$1505,0)),"MISSING ID")</x:f>
        <x:v>Proposal</x:v>
      </x:c>
      <x:c r="M642" s="4" t="str">
        <x:f>IFERROR(INDEX('Material routes'!$M$6:$M$1505,MATCH(U642,'Material routes'!$A$6:$A$1505,0)),"MISSING ID")</x:f>
        <x:v>Partial proposal</x:v>
      </x:c>
      <x:c r="N642" s="4"/>
      <x:c r="O642" s="4" t="str">
        <x:f>IFERROR(INDEX('Material routes'!$J$6:$J$1505,MATCH(U642,'Material routes'!$A$6:$A$1505,0)),"MISSING ID")</x:f>
        <x:v>Unspecified</x:v>
      </x:c>
      <x:c r="P642" s="4"/>
      <x:c r="Q642" s="4" t="str">
        <x:f>IFERROR(INDEX('Material routes'!$J$6:$J$1505,MATCH(V642,'Material routes'!$A$6:$A$1505,0)),"MISSING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routes'!$D$6:$D$1505,MATCH(U642,'Material routes'!$A$6:$A$1505,0)),"MISSING ID")</x:f>
        <x:v>proposal.natural.iron_stock</x:v>
      </x:c>
      <x:c r="T642" s="4" t="str">
        <x:f>IFERROR(INDEX('Material routes'!$D$6:$D$1505,MATCH(V642,'Material routes'!$A$6:$A$1505,0)),"MISSING ID")</x:f>
        <x:v>proposal.collection.iron_spike_mace</x:v>
      </x:c>
      <x:c r="U642" s="4" t="str">
        <x:v>design.collection.iron_spike_mace.in.1</x:v>
      </x:c>
      <x:c r="V642" s="4" t="str">
        <x:v>design.collection.iron_spike_mace.out</x:v>
      </x:c>
    </x:row>
    <x:row r="643" ht="64" customHeight="1">
      <x:c r="A643" s="4" t="str">
        <x:f>IFERROR(INDEX('Material routes'!$E$6:$E$1505,MATCH(U643,'Material routes'!$A$6:$A$1505,0)),"MISSING ID")</x:f>
        <x:v>Steel stock</x:v>
      </x:c>
      <x:c r="B643" s="4" t="str">
        <x:f>IFERROR(INDEX('Material routes'!$F$6:$F$1505,MATCH(U643,'Material routes'!$A$6:$A$1505,0)),"MISSING ID")</x:f>
        <x:v>T2</x:v>
      </x:c>
      <x:c r="C643" s="4" t="str">
        <x:f>IFERROR(INDEX('Material routes'!$H$6:$H$1505,MATCH(U643,'Material routes'!$A$6:$A$1505,0)),"MISSING ID")</x:f>
        <x:v>Processed material</x:v>
      </x:c>
      <x:c r="D643" s="4" t="str">
        <x:f>IFERROR(INDEX('Material routes'!$G$6:$G$1505,MATCH(U643,'Material routes'!$A$6:$A$1505,0)),"MISSING ID")</x:f>
        <x:v>Manufactured stock</x:v>
      </x:c>
      <x:c r="E643" s="4" t="str">
        <x:f>IFERROR(INDEX('Material routes'!$C$6:$C$1505,MATCH(U643,'Material routes'!$A$6:$A$1505,0)),"MISSING ID")</x:f>
        <x:v>Ingredient candidate</x:v>
      </x:c>
      <x:c r="F643" s="4" t="str">
        <x:f>IFERROR(INDEX('Material routes'!$E$6:$E$1505,MATCH(V643,'Material routes'!$A$6:$A$1505,0)),"MISSING ID")</x:f>
        <x:v>Steel salvage cleaver</x:v>
      </x:c>
      <x:c r="G643" s="4" t="str">
        <x:f>IFERROR(INDEX('Material routes'!$F$6:$F$1505,MATCH(V643,'Material routes'!$A$6:$A$1505,0)),"MISSING ID")</x:f>
        <x:v>Not applicable</x:v>
      </x:c>
      <x:c r="H643" s="4" t="str">
        <x:f>IFERROR(INDEX('Material routes'!$H$6:$H$1505,MATCH(V643,'Material routes'!$A$6:$A$1505,0)),"MISSING ID")</x:f>
        <x:v>Weapon</x:v>
      </x:c>
      <x:c r="I643" s="4" t="str">
        <x:f>IFERROR(INDEX('Material routes'!$G$6:$G$1505,MATCH(V643,'Material routes'!$A$6:$A$1505,0)),"MISSING ID")</x:f>
        <x:v>Weapons</x:v>
      </x:c>
      <x:c r="J643" s="4" t="str">
        <x:f>IFERROR(INDEX('Material routes'!$B$6:$B$1505,MATCH(U643,'Material routes'!$A$6:$A$1505,0)),"MISSING ID")</x:f>
        <x:v>design.collection.steel_salvage_cleaver</x:v>
      </x:c>
      <x:c r="K643" s="4" t="str">
        <x:f>IFERROR(INDEX('Crafting recipes'!$C$6:$C$1005,MATCH(J643,'Crafting recipes'!$A$6:$A$1005,0)),"MISSING ID")</x:f>
        <x:v>Finished-item crafting</x:v>
      </x:c>
      <x:c r="L643" s="4" t="str">
        <x:f>IFERROR(INDEX('Material routes'!$K$6:$K$1505,MATCH(U643,'Material routes'!$A$6:$A$1505,0)),"MISSING ID")</x:f>
        <x:v>Proposal</x:v>
      </x:c>
      <x:c r="M643" s="4" t="str">
        <x:f>IFERROR(INDEX('Material routes'!$M$6:$M$1505,MATCH(U643,'Material routes'!$A$6:$A$1505,0)),"MISSING ID")</x:f>
        <x:v>Partial proposal</x:v>
      </x:c>
      <x:c r="N643" s="4"/>
      <x:c r="O643" s="4" t="str">
        <x:f>IFERROR(INDEX('Material routes'!$J$6:$J$1505,MATCH(U643,'Material routes'!$A$6:$A$1505,0)),"MISSING ID")</x:f>
        <x:v>Unspecified</x:v>
      </x:c>
      <x:c r="P643" s="4"/>
      <x:c r="Q643" s="4" t="str">
        <x:f>IFERROR(INDEX('Material routes'!$J$6:$J$1505,MATCH(V643,'Material routes'!$A$6:$A$1505,0)),"MISSING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routes'!$D$6:$D$1505,MATCH(U643,'Material routes'!$A$6:$A$1505,0)),"MISSING ID")</x:f>
        <x:v>author.metallurgy.steel_stock</x:v>
      </x:c>
      <x:c r="T643" s="4" t="str">
        <x:f>IFERROR(INDEX('Material routes'!$D$6:$D$1505,MATCH(V643,'Material routes'!$A$6:$A$1505,0)),"MISSING ID")</x:f>
        <x:v>proposal.collection.steel_salvage_cleaver</x:v>
      </x:c>
      <x:c r="U643" s="4" t="str">
        <x:v>design.collection.steel_salvage_cleaver.in.1</x:v>
      </x:c>
      <x:c r="V643" s="4" t="str">
        <x:v>design.collection.steel_salvage_cleaver.out</x:v>
      </x:c>
    </x:row>
    <x:row r="644" ht="64" customHeight="1">
      <x:c r="A644" s="4" t="str">
        <x:f>IFERROR(INDEX('Material routes'!$E$6:$E$1505,MATCH(U644,'Material routes'!$A$6:$A$1505,0)),"MISSING ID")</x:f>
        <x:v>Processed hide material</x:v>
      </x:c>
      <x:c r="B644" s="4" t="str">
        <x:f>IFERROR(INDEX('Material routes'!$F$6:$F$1505,MATCH(U644,'Material routes'!$A$6:$A$1505,0)),"MISSING ID")</x:f>
        <x:v>T1</x:v>
      </x:c>
      <x:c r="C644" s="4" t="str">
        <x:f>IFERROR(INDEX('Material routes'!$H$6:$H$1505,MATCH(U644,'Material routes'!$A$6:$A$1505,0)),"MISSING ID")</x:f>
        <x:v>Processed material</x:v>
      </x:c>
      <x:c r="D644" s="4" t="str">
        <x:f>IFERROR(INDEX('Material routes'!$G$6:$G$1505,MATCH(U644,'Material routes'!$A$6:$A$1505,0)),"MISSING ID")</x:f>
        <x:v>Crafting components</x:v>
      </x:c>
      <x:c r="E644" s="4" t="str">
        <x:f>IFERROR(INDEX('Material routes'!$C$6:$C$1505,MATCH(U644,'Material routes'!$A$6:$A$1505,0)),"MISSING ID")</x:f>
        <x:v>Ingredient candidate</x:v>
      </x:c>
      <x:c r="F644" s="4" t="str">
        <x:f>IFERROR(INDEX('Material routes'!$E$6:$E$1505,MATCH(V644,'Material routes'!$A$6:$A$1505,0)),"MISSING ID")</x:f>
        <x:v>Steel salvage cleaver</x:v>
      </x:c>
      <x:c r="G644" s="4" t="str">
        <x:f>IFERROR(INDEX('Material routes'!$F$6:$F$1505,MATCH(V644,'Material routes'!$A$6:$A$1505,0)),"MISSING ID")</x:f>
        <x:v>Not applicable</x:v>
      </x:c>
      <x:c r="H644" s="4" t="str">
        <x:f>IFERROR(INDEX('Material routes'!$H$6:$H$1505,MATCH(V644,'Material routes'!$A$6:$A$1505,0)),"MISSING ID")</x:f>
        <x:v>Weapon</x:v>
      </x:c>
      <x:c r="I644" s="4" t="str">
        <x:f>IFERROR(INDEX('Material routes'!$G$6:$G$1505,MATCH(V644,'Material routes'!$A$6:$A$1505,0)),"MISSING ID")</x:f>
        <x:v>Weapons</x:v>
      </x:c>
      <x:c r="J644" s="4" t="str">
        <x:f>IFERROR(INDEX('Material routes'!$B$6:$B$1505,MATCH(U644,'Material routes'!$A$6:$A$1505,0)),"MISSING ID")</x:f>
        <x:v>design.collection.steel_salvage_cleaver</x:v>
      </x:c>
      <x:c r="K644" s="4" t="str">
        <x:f>IFERROR(INDEX('Crafting recipes'!$C$6:$C$1005,MATCH(J644,'Crafting recipes'!$A$6:$A$1005,0)),"MISSING ID")</x:f>
        <x:v>Finished-item crafting</x:v>
      </x:c>
      <x:c r="L644" s="4" t="str">
        <x:f>IFERROR(INDEX('Material routes'!$K$6:$K$1505,MATCH(U644,'Material routes'!$A$6:$A$1505,0)),"MISSING ID")</x:f>
        <x:v>Proposal</x:v>
      </x:c>
      <x:c r="M644" s="4" t="str">
        <x:f>IFERROR(INDEX('Material routes'!$M$6:$M$1505,MATCH(U644,'Material routes'!$A$6:$A$1505,0)),"MISSING ID")</x:f>
        <x:v>Partial proposal</x:v>
      </x:c>
      <x:c r="N644" s="4"/>
      <x:c r="O644" s="4" t="str">
        <x:f>IFERROR(INDEX('Material routes'!$J$6:$J$1505,MATCH(U644,'Material routes'!$A$6:$A$1505,0)),"MISSING ID")</x:f>
        <x:v>Unspecified</x:v>
      </x:c>
      <x:c r="P644" s="4"/>
      <x:c r="Q644" s="4" t="str">
        <x:f>IFERROR(INDEX('Material routes'!$J$6:$J$1505,MATCH(V644,'Material routes'!$A$6:$A$1505,0)),"MISSING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routes'!$D$6:$D$1505,MATCH(U644,'Material routes'!$A$6:$A$1505,0)),"MISSING ID")</x:f>
        <x:v>proposal.bio.hide_material</x:v>
      </x:c>
      <x:c r="T644" s="4" t="str">
        <x:f>IFERROR(INDEX('Material routes'!$D$6:$D$1505,MATCH(V644,'Material routes'!$A$6:$A$1505,0)),"MISSING ID")</x:f>
        <x:v>proposal.collection.steel_salvage_cleaver</x:v>
      </x:c>
      <x:c r="U644" s="4" t="str">
        <x:v>design.collection.steel_salvage_cleaver.in.2</x:v>
      </x:c>
      <x:c r="V644" s="4" t="str">
        <x:v>design.collection.steel_salvage_cleaver.out</x:v>
      </x:c>
    </x:row>
    <x:row r="645" ht="64" customHeight="1">
      <x:c r="A645" s="4" t="str">
        <x:f>IFERROR(INDEX('Material routes'!$E$6:$E$1505,MATCH(U645,'Material routes'!$A$6:$A$1505,0)),"MISSING ID")</x:f>
        <x:v>Steel stock</x:v>
      </x:c>
      <x:c r="B645" s="4" t="str">
        <x:f>IFERROR(INDEX('Material routes'!$F$6:$F$1505,MATCH(U645,'Material routes'!$A$6:$A$1505,0)),"MISSING ID")</x:f>
        <x:v>T2</x:v>
      </x:c>
      <x:c r="C645" s="4" t="str">
        <x:f>IFERROR(INDEX('Material routes'!$H$6:$H$1505,MATCH(U645,'Material routes'!$A$6:$A$1505,0)),"MISSING ID")</x:f>
        <x:v>Processed material</x:v>
      </x:c>
      <x:c r="D645" s="4" t="str">
        <x:f>IFERROR(INDEX('Material routes'!$G$6:$G$1505,MATCH(U645,'Material routes'!$A$6:$A$1505,0)),"MISSING ID")</x:f>
        <x:v>Manufactured stock</x:v>
      </x:c>
      <x:c r="E645" s="4" t="str">
        <x:f>IFERROR(INDEX('Material routes'!$C$6:$C$1505,MATCH(U645,'Material routes'!$A$6:$A$1505,0)),"MISSING ID")</x:f>
        <x:v>Ingredient candidate</x:v>
      </x:c>
      <x:c r="F645" s="4" t="str">
        <x:f>IFERROR(INDEX('Material routes'!$E$6:$E$1505,MATCH(V645,'Material routes'!$A$6:$A$1505,0)),"MISSING ID")</x:f>
        <x:v>Hooked catchstaff</x:v>
      </x:c>
      <x:c r="G645" s="4" t="str">
        <x:f>IFERROR(INDEX('Material routes'!$F$6:$F$1505,MATCH(V645,'Material routes'!$A$6:$A$1505,0)),"MISSING ID")</x:f>
        <x:v>Not applicable</x:v>
      </x:c>
      <x:c r="H645" s="4" t="str">
        <x:f>IFERROR(INDEX('Material routes'!$H$6:$H$1505,MATCH(V645,'Material routes'!$A$6:$A$1505,0)),"MISSING ID")</x:f>
        <x:v>Weapon</x:v>
      </x:c>
      <x:c r="I645" s="4" t="str">
        <x:f>IFERROR(INDEX('Material routes'!$G$6:$G$1505,MATCH(V645,'Material routes'!$A$6:$A$1505,0)),"MISSING ID")</x:f>
        <x:v>Weapons</x:v>
      </x:c>
      <x:c r="J645" s="4" t="str">
        <x:f>IFERROR(INDEX('Material routes'!$B$6:$B$1505,MATCH(U645,'Material routes'!$A$6:$A$1505,0)),"MISSING ID")</x:f>
        <x:v>design.collection.hooked_catchstaff</x:v>
      </x:c>
      <x:c r="K645" s="4" t="str">
        <x:f>IFERROR(INDEX('Crafting recipes'!$C$6:$C$1005,MATCH(J645,'Crafting recipes'!$A$6:$A$1005,0)),"MISSING ID")</x:f>
        <x:v>Finished-item crafting</x:v>
      </x:c>
      <x:c r="L645" s="4" t="str">
        <x:f>IFERROR(INDEX('Material routes'!$K$6:$K$1505,MATCH(U645,'Material routes'!$A$6:$A$1505,0)),"MISSING ID")</x:f>
        <x:v>Proposal</x:v>
      </x:c>
      <x:c r="M645" s="4" t="str">
        <x:f>IFERROR(INDEX('Material routes'!$M$6:$M$1505,MATCH(U645,'Material routes'!$A$6:$A$1505,0)),"MISSING ID")</x:f>
        <x:v>Partial proposal</x:v>
      </x:c>
      <x:c r="N645" s="4"/>
      <x:c r="O645" s="4" t="str">
        <x:f>IFERROR(INDEX('Material routes'!$J$6:$J$1505,MATCH(U645,'Material routes'!$A$6:$A$1505,0)),"MISSING ID")</x:f>
        <x:v>Unspecified</x:v>
      </x:c>
      <x:c r="P645" s="4"/>
      <x:c r="Q645" s="4" t="str">
        <x:f>IFERROR(INDEX('Material routes'!$J$6:$J$1505,MATCH(V645,'Material routes'!$A$6:$A$1505,0)),"MISSING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routes'!$D$6:$D$1505,MATCH(U645,'Material routes'!$A$6:$A$1505,0)),"MISSING ID")</x:f>
        <x:v>author.metallurgy.steel_stock</x:v>
      </x:c>
      <x:c r="T645" s="4" t="str">
        <x:f>IFERROR(INDEX('Material routes'!$D$6:$D$1505,MATCH(V645,'Material routes'!$A$6:$A$1505,0)),"MISSING ID")</x:f>
        <x:v>proposal.collection.hooked_catchstaff</x:v>
      </x:c>
      <x:c r="U645" s="4" t="str">
        <x:v>design.collection.hooked_catchstaff.in.1</x:v>
      </x:c>
      <x:c r="V645" s="4" t="str">
        <x:v>design.collection.hooked_catchstaff.out</x:v>
      </x:c>
    </x:row>
    <x:row r="646" ht="64" customHeight="1">
      <x:c r="A646" s="4" t="str">
        <x:f>IFERROR(INDEX('Material routes'!$E$6:$E$1505,MATCH(U646,'Material routes'!$A$6:$A$1505,0)),"MISSING ID")</x:f>
        <x:v>Drawn steel tube stock</x:v>
      </x:c>
      <x:c r="B646" s="4" t="str">
        <x:f>IFERROR(INDEX('Material routes'!$F$6:$F$1505,MATCH(U646,'Material routes'!$A$6:$A$1505,0)),"MISSING ID")</x:f>
        <x:v>T3</x:v>
      </x:c>
      <x:c r="C646" s="4" t="str">
        <x:f>IFERROR(INDEX('Material routes'!$H$6:$H$1505,MATCH(U646,'Material routes'!$A$6:$A$1505,0)),"MISSING ID")</x:f>
        <x:v>Processed material</x:v>
      </x:c>
      <x:c r="D646" s="4" t="str">
        <x:f>IFERROR(INDEX('Material routes'!$G$6:$G$1505,MATCH(U646,'Material routes'!$A$6:$A$1505,0)),"MISSING ID")</x:f>
        <x:v>Manufactured stock</x:v>
      </x:c>
      <x:c r="E646" s="4" t="str">
        <x:f>IFERROR(INDEX('Material routes'!$C$6:$C$1505,MATCH(U646,'Material routes'!$A$6:$A$1505,0)),"MISSING ID")</x:f>
        <x:v>Ingredient candidate</x:v>
      </x:c>
      <x:c r="F646" s="4" t="str">
        <x:f>IFERROR(INDEX('Material routes'!$E$6:$E$1505,MATCH(V646,'Material routes'!$A$6:$A$1505,0)),"MISSING ID")</x:f>
        <x:v>Hooked catchstaff</x:v>
      </x:c>
      <x:c r="G646" s="4" t="str">
        <x:f>IFERROR(INDEX('Material routes'!$F$6:$F$1505,MATCH(V646,'Material routes'!$A$6:$A$1505,0)),"MISSING ID")</x:f>
        <x:v>Not applicable</x:v>
      </x:c>
      <x:c r="H646" s="4" t="str">
        <x:f>IFERROR(INDEX('Material routes'!$H$6:$H$1505,MATCH(V646,'Material routes'!$A$6:$A$1505,0)),"MISSING ID")</x:f>
        <x:v>Weapon</x:v>
      </x:c>
      <x:c r="I646" s="4" t="str">
        <x:f>IFERROR(INDEX('Material routes'!$G$6:$G$1505,MATCH(V646,'Material routes'!$A$6:$A$1505,0)),"MISSING ID")</x:f>
        <x:v>Weapons</x:v>
      </x:c>
      <x:c r="J646" s="4" t="str">
        <x:f>IFERROR(INDEX('Material routes'!$B$6:$B$1505,MATCH(U646,'Material routes'!$A$6:$A$1505,0)),"MISSING ID")</x:f>
        <x:v>design.collection.hooked_catchstaff</x:v>
      </x:c>
      <x:c r="K646" s="4" t="str">
        <x:f>IFERROR(INDEX('Crafting recipes'!$C$6:$C$1005,MATCH(J646,'Crafting recipes'!$A$6:$A$1005,0)),"MISSING ID")</x:f>
        <x:v>Finished-item crafting</x:v>
      </x:c>
      <x:c r="L646" s="4" t="str">
        <x:f>IFERROR(INDEX('Material routes'!$K$6:$K$1505,MATCH(U646,'Material routes'!$A$6:$A$1505,0)),"MISSING ID")</x:f>
        <x:v>Proposal</x:v>
      </x:c>
      <x:c r="M646" s="4" t="str">
        <x:f>IFERROR(INDEX('Material routes'!$M$6:$M$1505,MATCH(U646,'Material routes'!$A$6:$A$1505,0)),"MISSING ID")</x:f>
        <x:v>Partial proposal</x:v>
      </x:c>
      <x:c r="N646" s="4"/>
      <x:c r="O646" s="4" t="str">
        <x:f>IFERROR(INDEX('Material routes'!$J$6:$J$1505,MATCH(U646,'Material routes'!$A$6:$A$1505,0)),"MISSING ID")</x:f>
        <x:v>Unspecified</x:v>
      </x:c>
      <x:c r="P646" s="4"/>
      <x:c r="Q646" s="4" t="str">
        <x:f>IFERROR(INDEX('Material routes'!$J$6:$J$1505,MATCH(V646,'Material routes'!$A$6:$A$1505,0)),"MISSING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routes'!$D$6:$D$1505,MATCH(U646,'Material routes'!$A$6:$A$1505,0)),"MISSING ID")</x:f>
        <x:v>proposal.t3.precision_tube</x:v>
      </x:c>
      <x:c r="T646" s="4" t="str">
        <x:f>IFERROR(INDEX('Material routes'!$D$6:$D$1505,MATCH(V646,'Material routes'!$A$6:$A$1505,0)),"MISSING ID")</x:f>
        <x:v>proposal.collection.hooked_catchstaff</x:v>
      </x:c>
      <x:c r="U646" s="4" t="str">
        <x:v>design.collection.hooked_catchstaff.in.2</x:v>
      </x:c>
      <x:c r="V646" s="4" t="str">
        <x:v>design.collection.hooked_catchstaff.out</x:v>
      </x:c>
    </x:row>
    <x:row r="647" ht="64" customHeight="1">
      <x:c r="A647" s="4" t="str">
        <x:f>IFERROR(INDEX('Material routes'!$E$6:$E$1505,MATCH(U647,'Material routes'!$A$6:$A$1505,0)),"MISSING ID")</x:f>
        <x:v>Tendon cord</x:v>
      </x:c>
      <x:c r="B647" s="4" t="str">
        <x:f>IFERROR(INDEX('Material routes'!$F$6:$F$1505,MATCH(U647,'Material routes'!$A$6:$A$1505,0)),"MISSING ID")</x:f>
        <x:v>T1</x:v>
      </x:c>
      <x:c r="C647" s="4" t="str">
        <x:f>IFERROR(INDEX('Material routes'!$H$6:$H$1505,MATCH(U647,'Material routes'!$A$6:$A$1505,0)),"MISSING ID")</x:f>
        <x:v>Crafting component</x:v>
      </x:c>
      <x:c r="D647" s="4" t="str">
        <x:f>IFERROR(INDEX('Material routes'!$G$6:$G$1505,MATCH(U647,'Material routes'!$A$6:$A$1505,0)),"MISSING ID")</x:f>
        <x:v>Crafting components</x:v>
      </x:c>
      <x:c r="E647" s="4" t="str">
        <x:f>IFERROR(INDEX('Material routes'!$C$6:$C$1505,MATCH(U647,'Material routes'!$A$6:$A$1505,0)),"MISSING ID")</x:f>
        <x:v>Ingredient candidate</x:v>
      </x:c>
      <x:c r="F647" s="4" t="str">
        <x:f>IFERROR(INDEX('Material routes'!$E$6:$E$1505,MATCH(V647,'Material routes'!$A$6:$A$1505,0)),"MISSING ID")</x:f>
        <x:v>Tendon-pouch sling</x:v>
      </x:c>
      <x:c r="G647" s="4" t="str">
        <x:f>IFERROR(INDEX('Material routes'!$F$6:$F$1505,MATCH(V647,'Material routes'!$A$6:$A$1505,0)),"MISSING ID")</x:f>
        <x:v>Not applicable</x:v>
      </x:c>
      <x:c r="H647" s="4" t="str">
        <x:f>IFERROR(INDEX('Material routes'!$H$6:$H$1505,MATCH(V647,'Material routes'!$A$6:$A$1505,0)),"MISSING ID")</x:f>
        <x:v>Weapon</x:v>
      </x:c>
      <x:c r="I647" s="4" t="str">
        <x:f>IFERROR(INDEX('Material routes'!$G$6:$G$1505,MATCH(V647,'Material routes'!$A$6:$A$1505,0)),"MISSING ID")</x:f>
        <x:v>Weapons</x:v>
      </x:c>
      <x:c r="J647" s="4" t="str">
        <x:f>IFERROR(INDEX('Material routes'!$B$6:$B$1505,MATCH(U647,'Material routes'!$A$6:$A$1505,0)),"MISSING ID")</x:f>
        <x:v>design.collection.tendon_pouch_sling</x:v>
      </x:c>
      <x:c r="K647" s="4" t="str">
        <x:f>IFERROR(INDEX('Crafting recipes'!$C$6:$C$1005,MATCH(J647,'Crafting recipes'!$A$6:$A$1005,0)),"MISSING ID")</x:f>
        <x:v>Finished-item crafting</x:v>
      </x:c>
      <x:c r="L647" s="4" t="str">
        <x:f>IFERROR(INDEX('Material routes'!$K$6:$K$1505,MATCH(U647,'Material routes'!$A$6:$A$1505,0)),"MISSING ID")</x:f>
        <x:v>Proposal</x:v>
      </x:c>
      <x:c r="M647" s="4" t="str">
        <x:f>IFERROR(INDEX('Material routes'!$M$6:$M$1505,MATCH(U647,'Material routes'!$A$6:$A$1505,0)),"MISSING ID")</x:f>
        <x:v>Partial proposal</x:v>
      </x:c>
      <x:c r="N647" s="4"/>
      <x:c r="O647" s="4" t="str">
        <x:f>IFERROR(INDEX('Material routes'!$J$6:$J$1505,MATCH(U647,'Material routes'!$A$6:$A$1505,0)),"MISSING ID")</x:f>
        <x:v>Unspecified</x:v>
      </x:c>
      <x:c r="P647" s="4"/>
      <x:c r="Q647" s="4" t="str">
        <x:f>IFERROR(INDEX('Material routes'!$J$6:$J$1505,MATCH(V647,'Material routes'!$A$6:$A$1505,0)),"MISSING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routes'!$D$6:$D$1505,MATCH(U647,'Material routes'!$A$6:$A$1505,0)),"MISSING ID")</x:f>
        <x:v>proposal.bio.cord</x:v>
      </x:c>
      <x:c r="T647" s="4" t="str">
        <x:f>IFERROR(INDEX('Material routes'!$D$6:$D$1505,MATCH(V647,'Material routes'!$A$6:$A$1505,0)),"MISSING ID")</x:f>
        <x:v>proposal.collection.tendon_pouch_sling</x:v>
      </x:c>
      <x:c r="U647" s="4" t="str">
        <x:v>design.collection.tendon_pouch_sling.in.1</x:v>
      </x:c>
      <x:c r="V647" s="4" t="str">
        <x:v>design.collection.tendon_pouch_sling.out</x:v>
      </x:c>
    </x:row>
    <x:row r="648" ht="64" customHeight="1">
      <x:c r="A648" s="4" t="str">
        <x:f>IFERROR(INDEX('Material routes'!$E$6:$E$1505,MATCH(U648,'Material routes'!$A$6:$A$1505,0)),"MISSING ID")</x:f>
        <x:v>Processed hide material</x:v>
      </x:c>
      <x:c r="B648" s="4" t="str">
        <x:f>IFERROR(INDEX('Material routes'!$F$6:$F$1505,MATCH(U648,'Material routes'!$A$6:$A$1505,0)),"MISSING ID")</x:f>
        <x:v>T1</x:v>
      </x:c>
      <x:c r="C648" s="4" t="str">
        <x:f>IFERROR(INDEX('Material routes'!$H$6:$H$1505,MATCH(U648,'Material routes'!$A$6:$A$1505,0)),"MISSING ID")</x:f>
        <x:v>Processed material</x:v>
      </x:c>
      <x:c r="D648" s="4" t="str">
        <x:f>IFERROR(INDEX('Material routes'!$G$6:$G$1505,MATCH(U648,'Material routes'!$A$6:$A$1505,0)),"MISSING ID")</x:f>
        <x:v>Crafting components</x:v>
      </x:c>
      <x:c r="E648" s="4" t="str">
        <x:f>IFERROR(INDEX('Material routes'!$C$6:$C$1505,MATCH(U648,'Material routes'!$A$6:$A$1505,0)),"MISSING ID")</x:f>
        <x:v>Ingredient candidate</x:v>
      </x:c>
      <x:c r="F648" s="4" t="str">
        <x:f>IFERROR(INDEX('Material routes'!$E$6:$E$1505,MATCH(V648,'Material routes'!$A$6:$A$1505,0)),"MISSING ID")</x:f>
        <x:v>Tendon-pouch sling</x:v>
      </x:c>
      <x:c r="G648" s="4" t="str">
        <x:f>IFERROR(INDEX('Material routes'!$F$6:$F$1505,MATCH(V648,'Material routes'!$A$6:$A$1505,0)),"MISSING ID")</x:f>
        <x:v>Not applicable</x:v>
      </x:c>
      <x:c r="H648" s="4" t="str">
        <x:f>IFERROR(INDEX('Material routes'!$H$6:$H$1505,MATCH(V648,'Material routes'!$A$6:$A$1505,0)),"MISSING ID")</x:f>
        <x:v>Weapon</x:v>
      </x:c>
      <x:c r="I648" s="4" t="str">
        <x:f>IFERROR(INDEX('Material routes'!$G$6:$G$1505,MATCH(V648,'Material routes'!$A$6:$A$1505,0)),"MISSING ID")</x:f>
        <x:v>Weapons</x:v>
      </x:c>
      <x:c r="J648" s="4" t="str">
        <x:f>IFERROR(INDEX('Material routes'!$B$6:$B$1505,MATCH(U648,'Material routes'!$A$6:$A$1505,0)),"MISSING ID")</x:f>
        <x:v>design.collection.tendon_pouch_sling</x:v>
      </x:c>
      <x:c r="K648" s="4" t="str">
        <x:f>IFERROR(INDEX('Crafting recipes'!$C$6:$C$1005,MATCH(J648,'Crafting recipes'!$A$6:$A$1005,0)),"MISSING ID")</x:f>
        <x:v>Finished-item crafting</x:v>
      </x:c>
      <x:c r="L648" s="4" t="str">
        <x:f>IFERROR(INDEX('Material routes'!$K$6:$K$1505,MATCH(U648,'Material routes'!$A$6:$A$1505,0)),"MISSING ID")</x:f>
        <x:v>Proposal</x:v>
      </x:c>
      <x:c r="M648" s="4" t="str">
        <x:f>IFERROR(INDEX('Material routes'!$M$6:$M$1505,MATCH(U648,'Material routes'!$A$6:$A$1505,0)),"MISSING ID")</x:f>
        <x:v>Partial proposal</x:v>
      </x:c>
      <x:c r="N648" s="4"/>
      <x:c r="O648" s="4" t="str">
        <x:f>IFERROR(INDEX('Material routes'!$J$6:$J$1505,MATCH(U648,'Material routes'!$A$6:$A$1505,0)),"MISSING ID")</x:f>
        <x:v>Unspecified</x:v>
      </x:c>
      <x:c r="P648" s="4"/>
      <x:c r="Q648" s="4" t="str">
        <x:f>IFERROR(INDEX('Material routes'!$J$6:$J$1505,MATCH(V648,'Material routes'!$A$6:$A$1505,0)),"MISSING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routes'!$D$6:$D$1505,MATCH(U648,'Material routes'!$A$6:$A$1505,0)),"MISSING ID")</x:f>
        <x:v>proposal.bio.hide_material</x:v>
      </x:c>
      <x:c r="T648" s="4" t="str">
        <x:f>IFERROR(INDEX('Material routes'!$D$6:$D$1505,MATCH(V648,'Material routes'!$A$6:$A$1505,0)),"MISSING ID")</x:f>
        <x:v>proposal.collection.tendon_pouch_sling</x:v>
      </x:c>
      <x:c r="U648" s="4" t="str">
        <x:v>design.collection.tendon_pouch_sling.in.2</x:v>
      </x:c>
      <x:c r="V648" s="4" t="str">
        <x:v>design.collection.tendon_pouch_sling.out</x:v>
      </x:c>
    </x:row>
    <x:row r="649" ht="64" customHeight="1">
      <x:c r="A649" s="4" t="str">
        <x:f>IFERROR(INDEX('Material routes'!$E$6:$E$1505,MATCH(U649,'Material routes'!$A$6:$A$1505,0)),"MISSING ID")</x:f>
        <x:v>Spring-grade steel stock</x:v>
      </x:c>
      <x:c r="B649" s="4" t="str">
        <x:f>IFERROR(INDEX('Material routes'!$F$6:$F$1505,MATCH(U649,'Material routes'!$A$6:$A$1505,0)),"MISSING ID")</x:f>
        <x:v>T3</x:v>
      </x:c>
      <x:c r="C649" s="4" t="str">
        <x:f>IFERROR(INDEX('Material routes'!$H$6:$H$1505,MATCH(U649,'Material routes'!$A$6:$A$1505,0)),"MISSING ID")</x:f>
        <x:v>Processed material</x:v>
      </x:c>
      <x:c r="D649" s="4" t="str">
        <x:f>IFERROR(INDEX('Material routes'!$G$6:$G$1505,MATCH(U649,'Material routes'!$A$6:$A$1505,0)),"MISSING ID")</x:f>
        <x:v>Manufactured stock</x:v>
      </x:c>
      <x:c r="E649" s="4" t="str">
        <x:f>IFERROR(INDEX('Material routes'!$C$6:$C$1505,MATCH(U649,'Material routes'!$A$6:$A$1505,0)),"MISSING ID")</x:f>
        <x:v>Ingredient candidate</x:v>
      </x:c>
      <x:c r="F649" s="4" t="str">
        <x:f>IFERROR(INDEX('Material routes'!$E$6:$E$1505,MATCH(V649,'Material routes'!$A$6:$A$1505,0)),"MISSING ID")</x:f>
        <x:v>Steel-limbed crossbow</x:v>
      </x:c>
      <x:c r="G649" s="4" t="str">
        <x:f>IFERROR(INDEX('Material routes'!$F$6:$F$1505,MATCH(V649,'Material routes'!$A$6:$A$1505,0)),"MISSING ID")</x:f>
        <x:v>Not applicable</x:v>
      </x:c>
      <x:c r="H649" s="4" t="str">
        <x:f>IFERROR(INDEX('Material routes'!$H$6:$H$1505,MATCH(V649,'Material routes'!$A$6:$A$1505,0)),"MISSING ID")</x:f>
        <x:v>Weapon</x:v>
      </x:c>
      <x:c r="I649" s="4" t="str">
        <x:f>IFERROR(INDEX('Material routes'!$G$6:$G$1505,MATCH(V649,'Material routes'!$A$6:$A$1505,0)),"MISSING ID")</x:f>
        <x:v>Weapons</x:v>
      </x:c>
      <x:c r="J649" s="4" t="str">
        <x:f>IFERROR(INDEX('Material routes'!$B$6:$B$1505,MATCH(U649,'Material routes'!$A$6:$A$1505,0)),"MISSING ID")</x:f>
        <x:v>design.collection.steel_limbed_crossbow</x:v>
      </x:c>
      <x:c r="K649" s="4" t="str">
        <x:f>IFERROR(INDEX('Crafting recipes'!$C$6:$C$1005,MATCH(J649,'Crafting recipes'!$A$6:$A$1005,0)),"MISSING ID")</x:f>
        <x:v>Finished-item crafting</x:v>
      </x:c>
      <x:c r="L649" s="4" t="str">
        <x:f>IFERROR(INDEX('Material routes'!$K$6:$K$1505,MATCH(U649,'Material routes'!$A$6:$A$1505,0)),"MISSING ID")</x:f>
        <x:v>Proposal</x:v>
      </x:c>
      <x:c r="M649" s="4" t="str">
        <x:f>IFERROR(INDEX('Material routes'!$M$6:$M$1505,MATCH(U649,'Material routes'!$A$6:$A$1505,0)),"MISSING ID")</x:f>
        <x:v>Partial proposal</x:v>
      </x:c>
      <x:c r="N649" s="4"/>
      <x:c r="O649" s="4" t="str">
        <x:f>IFERROR(INDEX('Material routes'!$J$6:$J$1505,MATCH(U649,'Material routes'!$A$6:$A$1505,0)),"MISSING ID")</x:f>
        <x:v>Unspecified</x:v>
      </x:c>
      <x:c r="P649" s="4"/>
      <x:c r="Q649" s="4" t="str">
        <x:f>IFERROR(INDEX('Material routes'!$J$6:$J$1505,MATCH(V649,'Material routes'!$A$6:$A$1505,0)),"MISSING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routes'!$D$6:$D$1505,MATCH(U649,'Material routes'!$A$6:$A$1505,0)),"MISSING ID")</x:f>
        <x:v>proposal.branch.spring_steel</x:v>
      </x:c>
      <x:c r="T649" s="4" t="str">
        <x:f>IFERROR(INDEX('Material routes'!$D$6:$D$1505,MATCH(V649,'Material routes'!$A$6:$A$1505,0)),"MISSING ID")</x:f>
        <x:v>proposal.collection.steel_limbed_crossbow</x:v>
      </x:c>
      <x:c r="U649" s="4" t="str">
        <x:v>design.collection.steel_limbed_crossbow.in.1</x:v>
      </x:c>
      <x:c r="V649" s="4" t="str">
        <x:v>design.collection.steel_limbed_crossbow.out</x:v>
      </x:c>
    </x:row>
    <x:row r="650" ht="64" customHeight="1">
      <x:c r="A650" s="4" t="str">
        <x:f>IFERROR(INDEX('Material routes'!$E$6:$E$1505,MATCH(U650,'Material routes'!$A$6:$A$1505,0)),"MISSING ID")</x:f>
        <x:v>Steel stock</x:v>
      </x:c>
      <x:c r="B650" s="4" t="str">
        <x:f>IFERROR(INDEX('Material routes'!$F$6:$F$1505,MATCH(U650,'Material routes'!$A$6:$A$1505,0)),"MISSING ID")</x:f>
        <x:v>T2</x:v>
      </x:c>
      <x:c r="C650" s="4" t="str">
        <x:f>IFERROR(INDEX('Material routes'!$H$6:$H$1505,MATCH(U650,'Material routes'!$A$6:$A$1505,0)),"MISSING ID")</x:f>
        <x:v>Processed material</x:v>
      </x:c>
      <x:c r="D650" s="4" t="str">
        <x:f>IFERROR(INDEX('Material routes'!$G$6:$G$1505,MATCH(U650,'Material routes'!$A$6:$A$1505,0)),"MISSING ID")</x:f>
        <x:v>Manufactured stock</x:v>
      </x:c>
      <x:c r="E650" s="4" t="str">
        <x:f>IFERROR(INDEX('Material routes'!$C$6:$C$1505,MATCH(U650,'Material routes'!$A$6:$A$1505,0)),"MISSING ID")</x:f>
        <x:v>Ingredient candidate</x:v>
      </x:c>
      <x:c r="F650" s="4" t="str">
        <x:f>IFERROR(INDEX('Material routes'!$E$6:$E$1505,MATCH(V650,'Material routes'!$A$6:$A$1505,0)),"MISSING ID")</x:f>
        <x:v>Steel-limbed crossbow</x:v>
      </x:c>
      <x:c r="G650" s="4" t="str">
        <x:f>IFERROR(INDEX('Material routes'!$F$6:$F$1505,MATCH(V650,'Material routes'!$A$6:$A$1505,0)),"MISSING ID")</x:f>
        <x:v>Not applicable</x:v>
      </x:c>
      <x:c r="H650" s="4" t="str">
        <x:f>IFERROR(INDEX('Material routes'!$H$6:$H$1505,MATCH(V650,'Material routes'!$A$6:$A$1505,0)),"MISSING ID")</x:f>
        <x:v>Weapon</x:v>
      </x:c>
      <x:c r="I650" s="4" t="str">
        <x:f>IFERROR(INDEX('Material routes'!$G$6:$G$1505,MATCH(V650,'Material routes'!$A$6:$A$1505,0)),"MISSING ID")</x:f>
        <x:v>Weapons</x:v>
      </x:c>
      <x:c r="J650" s="4" t="str">
        <x:f>IFERROR(INDEX('Material routes'!$B$6:$B$1505,MATCH(U650,'Material routes'!$A$6:$A$1505,0)),"MISSING ID")</x:f>
        <x:v>design.collection.steel_limbed_crossbow</x:v>
      </x:c>
      <x:c r="K650" s="4" t="str">
        <x:f>IFERROR(INDEX('Crafting recipes'!$C$6:$C$1005,MATCH(J650,'Crafting recipes'!$A$6:$A$1005,0)),"MISSING ID")</x:f>
        <x:v>Finished-item crafting</x:v>
      </x:c>
      <x:c r="L650" s="4" t="str">
        <x:f>IFERROR(INDEX('Material routes'!$K$6:$K$1505,MATCH(U650,'Material routes'!$A$6:$A$1505,0)),"MISSING ID")</x:f>
        <x:v>Proposal</x:v>
      </x:c>
      <x:c r="M650" s="4" t="str">
        <x:f>IFERROR(INDEX('Material routes'!$M$6:$M$1505,MATCH(U650,'Material routes'!$A$6:$A$1505,0)),"MISSING ID")</x:f>
        <x:v>Partial proposal</x:v>
      </x:c>
      <x:c r="N650" s="4"/>
      <x:c r="O650" s="4" t="str">
        <x:f>IFERROR(INDEX('Material routes'!$J$6:$J$1505,MATCH(U650,'Material routes'!$A$6:$A$1505,0)),"MISSING ID")</x:f>
        <x:v>Unspecified</x:v>
      </x:c>
      <x:c r="P650" s="4"/>
      <x:c r="Q650" s="4" t="str">
        <x:f>IFERROR(INDEX('Material routes'!$J$6:$J$1505,MATCH(V650,'Material routes'!$A$6:$A$1505,0)),"MISSING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routes'!$D$6:$D$1505,MATCH(U650,'Material routes'!$A$6:$A$1505,0)),"MISSING ID")</x:f>
        <x:v>author.metallurgy.steel_stock</x:v>
      </x:c>
      <x:c r="T650" s="4" t="str">
        <x:f>IFERROR(INDEX('Material routes'!$D$6:$D$1505,MATCH(V650,'Material routes'!$A$6:$A$1505,0)),"MISSING ID")</x:f>
        <x:v>proposal.collection.steel_limbed_crossbow</x:v>
      </x:c>
      <x:c r="U650" s="4" t="str">
        <x:v>design.collection.steel_limbed_crossbow.in.2</x:v>
      </x:c>
      <x:c r="V650" s="4" t="str">
        <x:v>design.collection.steel_limbed_crossbow.out</x:v>
      </x:c>
    </x:row>
    <x:row r="651" ht="64" customHeight="1">
      <x:c r="A651" s="4" t="str">
        <x:f>IFERROR(INDEX('Material routes'!$E$6:$E$1505,MATCH(U651,'Material routes'!$A$6:$A$1505,0)),"MISSING ID")</x:f>
        <x:v>Tendon cord</x:v>
      </x:c>
      <x:c r="B651" s="4" t="str">
        <x:f>IFERROR(INDEX('Material routes'!$F$6:$F$1505,MATCH(U651,'Material routes'!$A$6:$A$1505,0)),"MISSING ID")</x:f>
        <x:v>T1</x:v>
      </x:c>
      <x:c r="C651" s="4" t="str">
        <x:f>IFERROR(INDEX('Material routes'!$H$6:$H$1505,MATCH(U651,'Material routes'!$A$6:$A$1505,0)),"MISSING ID")</x:f>
        <x:v>Crafting component</x:v>
      </x:c>
      <x:c r="D651" s="4" t="str">
        <x:f>IFERROR(INDEX('Material routes'!$G$6:$G$1505,MATCH(U651,'Material routes'!$A$6:$A$1505,0)),"MISSING ID")</x:f>
        <x:v>Crafting components</x:v>
      </x:c>
      <x:c r="E651" s="4" t="str">
        <x:f>IFERROR(INDEX('Material routes'!$C$6:$C$1505,MATCH(U651,'Material routes'!$A$6:$A$1505,0)),"MISSING ID")</x:f>
        <x:v>Ingredient candidate</x:v>
      </x:c>
      <x:c r="F651" s="4" t="str">
        <x:f>IFERROR(INDEX('Material routes'!$E$6:$E$1505,MATCH(V651,'Material routes'!$A$6:$A$1505,0)),"MISSING ID")</x:f>
        <x:v>Steel-limbed crossbow</x:v>
      </x:c>
      <x:c r="G651" s="4" t="str">
        <x:f>IFERROR(INDEX('Material routes'!$F$6:$F$1505,MATCH(V651,'Material routes'!$A$6:$A$1505,0)),"MISSING ID")</x:f>
        <x:v>Not applicable</x:v>
      </x:c>
      <x:c r="H651" s="4" t="str">
        <x:f>IFERROR(INDEX('Material routes'!$H$6:$H$1505,MATCH(V651,'Material routes'!$A$6:$A$1505,0)),"MISSING ID")</x:f>
        <x:v>Weapon</x:v>
      </x:c>
      <x:c r="I651" s="4" t="str">
        <x:f>IFERROR(INDEX('Material routes'!$G$6:$G$1505,MATCH(V651,'Material routes'!$A$6:$A$1505,0)),"MISSING ID")</x:f>
        <x:v>Weapons</x:v>
      </x:c>
      <x:c r="J651" s="4" t="str">
        <x:f>IFERROR(INDEX('Material routes'!$B$6:$B$1505,MATCH(U651,'Material routes'!$A$6:$A$1505,0)),"MISSING ID")</x:f>
        <x:v>design.collection.steel_limbed_crossbow</x:v>
      </x:c>
      <x:c r="K651" s="4" t="str">
        <x:f>IFERROR(INDEX('Crafting recipes'!$C$6:$C$1005,MATCH(J651,'Crafting recipes'!$A$6:$A$1005,0)),"MISSING ID")</x:f>
        <x:v>Finished-item crafting</x:v>
      </x:c>
      <x:c r="L651" s="4" t="str">
        <x:f>IFERROR(INDEX('Material routes'!$K$6:$K$1505,MATCH(U651,'Material routes'!$A$6:$A$1505,0)),"MISSING ID")</x:f>
        <x:v>Proposal</x:v>
      </x:c>
      <x:c r="M651" s="4" t="str">
        <x:f>IFERROR(INDEX('Material routes'!$M$6:$M$1505,MATCH(U651,'Material routes'!$A$6:$A$1505,0)),"MISSING ID")</x:f>
        <x:v>Partial proposal</x:v>
      </x:c>
      <x:c r="N651" s="4"/>
      <x:c r="O651" s="4" t="str">
        <x:f>IFERROR(INDEX('Material routes'!$J$6:$J$1505,MATCH(U651,'Material routes'!$A$6:$A$1505,0)),"MISSING ID")</x:f>
        <x:v>Unspecified</x:v>
      </x:c>
      <x:c r="P651" s="4"/>
      <x:c r="Q651" s="4" t="str">
        <x:f>IFERROR(INDEX('Material routes'!$J$6:$J$1505,MATCH(V651,'Material routes'!$A$6:$A$1505,0)),"MISSING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routes'!$D$6:$D$1505,MATCH(U651,'Material routes'!$A$6:$A$1505,0)),"MISSING ID")</x:f>
        <x:v>proposal.bio.cord</x:v>
      </x:c>
      <x:c r="T651" s="4" t="str">
        <x:f>IFERROR(INDEX('Material routes'!$D$6:$D$1505,MATCH(V651,'Material routes'!$A$6:$A$1505,0)),"MISSING ID")</x:f>
        <x:v>proposal.collection.steel_limbed_crossbow</x:v>
      </x:c>
      <x:c r="U651" s="4" t="str">
        <x:v>design.collection.steel_limbed_crossbow.in.3</x:v>
      </x:c>
      <x:c r="V651" s="4" t="str">
        <x:v>design.collection.steel_limbed_crossbow.out</x:v>
      </x:c>
    </x:row>
    <x:row r="652" ht="64" customHeight="1">
      <x:c r="A652" s="4" t="str">
        <x:f>IFERROR(INDEX('Material routes'!$E$6:$E$1505,MATCH(U652,'Material routes'!$A$6:$A$1505,0)),"MISSING ID")</x:f>
        <x:v>Spring-grade steel stock</x:v>
      </x:c>
      <x:c r="B652" s="4" t="str">
        <x:f>IFERROR(INDEX('Material routes'!$F$6:$F$1505,MATCH(U652,'Material routes'!$A$6:$A$1505,0)),"MISSING ID")</x:f>
        <x:v>T3</x:v>
      </x:c>
      <x:c r="C652" s="4" t="str">
        <x:f>IFERROR(INDEX('Material routes'!$H$6:$H$1505,MATCH(U652,'Material routes'!$A$6:$A$1505,0)),"MISSING ID")</x:f>
        <x:v>Processed material</x:v>
      </x:c>
      <x:c r="D652" s="4" t="str">
        <x:f>IFERROR(INDEX('Material routes'!$G$6:$G$1505,MATCH(U652,'Material routes'!$A$6:$A$1505,0)),"MISSING ID")</x:f>
        <x:v>Manufactured stock</x:v>
      </x:c>
      <x:c r="E652" s="4" t="str">
        <x:f>IFERROR(INDEX('Material routes'!$C$6:$C$1505,MATCH(U652,'Material routes'!$A$6:$A$1505,0)),"MISSING ID")</x:f>
        <x:v>Ingredient candidate</x:v>
      </x:c>
      <x:c r="F652" s="4" t="str">
        <x:f>IFERROR(INDEX('Material routes'!$E$6:$E$1505,MATCH(V652,'Material routes'!$A$6:$A$1505,0)),"MISSING ID")</x:f>
        <x:v>Crank-wound siege bow</x:v>
      </x:c>
      <x:c r="G652" s="4" t="str">
        <x:f>IFERROR(INDEX('Material routes'!$F$6:$F$1505,MATCH(V652,'Material routes'!$A$6:$A$1505,0)),"MISSING ID")</x:f>
        <x:v>Not applicable</x:v>
      </x:c>
      <x:c r="H652" s="4" t="str">
        <x:f>IFERROR(INDEX('Material routes'!$H$6:$H$1505,MATCH(V652,'Material routes'!$A$6:$A$1505,0)),"MISSING ID")</x:f>
        <x:v>Weapon</x:v>
      </x:c>
      <x:c r="I652" s="4" t="str">
        <x:f>IFERROR(INDEX('Material routes'!$G$6:$G$1505,MATCH(V652,'Material routes'!$A$6:$A$1505,0)),"MISSING ID")</x:f>
        <x:v>Weapons</x:v>
      </x:c>
      <x:c r="J652" s="4" t="str">
        <x:f>IFERROR(INDEX('Material routes'!$B$6:$B$1505,MATCH(U652,'Material routes'!$A$6:$A$1505,0)),"MISSING ID")</x:f>
        <x:v>design.collection.crank_wound_siege_bow</x:v>
      </x:c>
      <x:c r="K652" s="4" t="str">
        <x:f>IFERROR(INDEX('Crafting recipes'!$C$6:$C$1005,MATCH(J652,'Crafting recipes'!$A$6:$A$1005,0)),"MISSING ID")</x:f>
        <x:v>Finished-item crafting</x:v>
      </x:c>
      <x:c r="L652" s="4" t="str">
        <x:f>IFERROR(INDEX('Material routes'!$K$6:$K$1505,MATCH(U652,'Material routes'!$A$6:$A$1505,0)),"MISSING ID")</x:f>
        <x:v>Proposal</x:v>
      </x:c>
      <x:c r="M652" s="4" t="str">
        <x:f>IFERROR(INDEX('Material routes'!$M$6:$M$1505,MATCH(U652,'Material routes'!$A$6:$A$1505,0)),"MISSING ID")</x:f>
        <x:v>Partial proposal</x:v>
      </x:c>
      <x:c r="N652" s="4"/>
      <x:c r="O652" s="4" t="str">
        <x:f>IFERROR(INDEX('Material routes'!$J$6:$J$1505,MATCH(U652,'Material routes'!$A$6:$A$1505,0)),"MISSING ID")</x:f>
        <x:v>Unspecified</x:v>
      </x:c>
      <x:c r="P652" s="4"/>
      <x:c r="Q652" s="4" t="str">
        <x:f>IFERROR(INDEX('Material routes'!$J$6:$J$1505,MATCH(V652,'Material routes'!$A$6:$A$1505,0)),"MISSING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routes'!$D$6:$D$1505,MATCH(U652,'Material routes'!$A$6:$A$1505,0)),"MISSING ID")</x:f>
        <x:v>proposal.branch.spring_steel</x:v>
      </x:c>
      <x:c r="T652" s="4" t="str">
        <x:f>IFERROR(INDEX('Material routes'!$D$6:$D$1505,MATCH(V652,'Material routes'!$A$6:$A$1505,0)),"MISSING ID")</x:f>
        <x:v>proposal.collection.crank_wound_siege_bow</x:v>
      </x:c>
      <x:c r="U652" s="4" t="str">
        <x:v>design.collection.crank_wound_siege_bow.in.1</x:v>
      </x:c>
      <x:c r="V652" s="4" t="str">
        <x:v>design.collection.crank_wound_siege_bow.out</x:v>
      </x:c>
    </x:row>
    <x:row r="653" ht="64" customHeight="1">
      <x:c r="A653" s="4" t="str">
        <x:f>IFERROR(INDEX('Material routes'!$E$6:$E$1505,MATCH(U653,'Material routes'!$A$6:$A$1505,0)),"MISSING ID")</x:f>
        <x:v>Steel stock</x:v>
      </x:c>
      <x:c r="B653" s="4" t="str">
        <x:f>IFERROR(INDEX('Material routes'!$F$6:$F$1505,MATCH(U653,'Material routes'!$A$6:$A$1505,0)),"MISSING ID")</x:f>
        <x:v>T2</x:v>
      </x:c>
      <x:c r="C653" s="4" t="str">
        <x:f>IFERROR(INDEX('Material routes'!$H$6:$H$1505,MATCH(U653,'Material routes'!$A$6:$A$1505,0)),"MISSING ID")</x:f>
        <x:v>Processed material</x:v>
      </x:c>
      <x:c r="D653" s="4" t="str">
        <x:f>IFERROR(INDEX('Material routes'!$G$6:$G$1505,MATCH(U653,'Material routes'!$A$6:$A$1505,0)),"MISSING ID")</x:f>
        <x:v>Manufactured stock</x:v>
      </x:c>
      <x:c r="E653" s="4" t="str">
        <x:f>IFERROR(INDEX('Material routes'!$C$6:$C$1505,MATCH(U653,'Material routes'!$A$6:$A$1505,0)),"MISSING ID")</x:f>
        <x:v>Ingredient candidate</x:v>
      </x:c>
      <x:c r="F653" s="4" t="str">
        <x:f>IFERROR(INDEX('Material routes'!$E$6:$E$1505,MATCH(V653,'Material routes'!$A$6:$A$1505,0)),"MISSING ID")</x:f>
        <x:v>Crank-wound siege bow</x:v>
      </x:c>
      <x:c r="G653" s="4" t="str">
        <x:f>IFERROR(INDEX('Material routes'!$F$6:$F$1505,MATCH(V653,'Material routes'!$A$6:$A$1505,0)),"MISSING ID")</x:f>
        <x:v>Not applicable</x:v>
      </x:c>
      <x:c r="H653" s="4" t="str">
        <x:f>IFERROR(INDEX('Material routes'!$H$6:$H$1505,MATCH(V653,'Material routes'!$A$6:$A$1505,0)),"MISSING ID")</x:f>
        <x:v>Weapon</x:v>
      </x:c>
      <x:c r="I653" s="4" t="str">
        <x:f>IFERROR(INDEX('Material routes'!$G$6:$G$1505,MATCH(V653,'Material routes'!$A$6:$A$1505,0)),"MISSING ID")</x:f>
        <x:v>Weapons</x:v>
      </x:c>
      <x:c r="J653" s="4" t="str">
        <x:f>IFERROR(INDEX('Material routes'!$B$6:$B$1505,MATCH(U653,'Material routes'!$A$6:$A$1505,0)),"MISSING ID")</x:f>
        <x:v>design.collection.crank_wound_siege_bow</x:v>
      </x:c>
      <x:c r="K653" s="4" t="str">
        <x:f>IFERROR(INDEX('Crafting recipes'!$C$6:$C$1005,MATCH(J653,'Crafting recipes'!$A$6:$A$1005,0)),"MISSING ID")</x:f>
        <x:v>Finished-item crafting</x:v>
      </x:c>
      <x:c r="L653" s="4" t="str">
        <x:f>IFERROR(INDEX('Material routes'!$K$6:$K$1505,MATCH(U653,'Material routes'!$A$6:$A$1505,0)),"MISSING ID")</x:f>
        <x:v>Proposal</x:v>
      </x:c>
      <x:c r="M653" s="4" t="str">
        <x:f>IFERROR(INDEX('Material routes'!$M$6:$M$1505,MATCH(U653,'Material routes'!$A$6:$A$1505,0)),"MISSING ID")</x:f>
        <x:v>Partial proposal</x:v>
      </x:c>
      <x:c r="N653" s="4"/>
      <x:c r="O653" s="4" t="str">
        <x:f>IFERROR(INDEX('Material routes'!$J$6:$J$1505,MATCH(U653,'Material routes'!$A$6:$A$1505,0)),"MISSING ID")</x:f>
        <x:v>Unspecified</x:v>
      </x:c>
      <x:c r="P653" s="4"/>
      <x:c r="Q653" s="4" t="str">
        <x:f>IFERROR(INDEX('Material routes'!$J$6:$J$1505,MATCH(V653,'Material routes'!$A$6:$A$1505,0)),"MISSING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routes'!$D$6:$D$1505,MATCH(U653,'Material routes'!$A$6:$A$1505,0)),"MISSING ID")</x:f>
        <x:v>author.metallurgy.steel_stock</x:v>
      </x:c>
      <x:c r="T653" s="4" t="str">
        <x:f>IFERROR(INDEX('Material routes'!$D$6:$D$1505,MATCH(V653,'Material routes'!$A$6:$A$1505,0)),"MISSING ID")</x:f>
        <x:v>proposal.collection.crank_wound_siege_bow</x:v>
      </x:c>
      <x:c r="U653" s="4" t="str">
        <x:v>design.collection.crank_wound_siege_bow.in.2</x:v>
      </x:c>
      <x:c r="V653" s="4" t="str">
        <x:v>design.collection.crank_wound_siege_bow.out</x:v>
      </x:c>
    </x:row>
    <x:row r="654" ht="64" customHeight="1">
      <x:c r="A654" s="4" t="str">
        <x:f>IFERROR(INDEX('Material routes'!$E$6:$E$1505,MATCH(U654,'Material routes'!$A$6:$A$1505,0)),"MISSING ID")</x:f>
        <x:v>Matched metal fastener set</x:v>
      </x:c>
      <x:c r="B654" s="4" t="str">
        <x:f>IFERROR(INDEX('Material routes'!$F$6:$F$1505,MATCH(U654,'Material routes'!$A$6:$A$1505,0)),"MISSING ID")</x:f>
        <x:v>T3</x:v>
      </x:c>
      <x:c r="C654" s="4" t="str">
        <x:f>IFERROR(INDEX('Material routes'!$H$6:$H$1505,MATCH(U654,'Material routes'!$A$6:$A$1505,0)),"MISSING ID")</x:f>
        <x:v>Crafting component</x:v>
      </x:c>
      <x:c r="D654" s="4" t="str">
        <x:f>IFERROR(INDEX('Material routes'!$G$6:$G$1505,MATCH(U654,'Material routes'!$A$6:$A$1505,0)),"MISSING ID")</x:f>
        <x:v>Crafting components</x:v>
      </x:c>
      <x:c r="E654" s="4" t="str">
        <x:f>IFERROR(INDEX('Material routes'!$C$6:$C$1505,MATCH(U654,'Material routes'!$A$6:$A$1505,0)),"MISSING ID")</x:f>
        <x:v>Ingredient candidate</x:v>
      </x:c>
      <x:c r="F654" s="4" t="str">
        <x:f>IFERROR(INDEX('Material routes'!$E$6:$E$1505,MATCH(V654,'Material routes'!$A$6:$A$1505,0)),"MISSING ID")</x:f>
        <x:v>Crank-wound siege bow</x:v>
      </x:c>
      <x:c r="G654" s="4" t="str">
        <x:f>IFERROR(INDEX('Material routes'!$F$6:$F$1505,MATCH(V654,'Material routes'!$A$6:$A$1505,0)),"MISSING ID")</x:f>
        <x:v>Not applicable</x:v>
      </x:c>
      <x:c r="H654" s="4" t="str">
        <x:f>IFERROR(INDEX('Material routes'!$H$6:$H$1505,MATCH(V654,'Material routes'!$A$6:$A$1505,0)),"MISSING ID")</x:f>
        <x:v>Weapon</x:v>
      </x:c>
      <x:c r="I654" s="4" t="str">
        <x:f>IFERROR(INDEX('Material routes'!$G$6:$G$1505,MATCH(V654,'Material routes'!$A$6:$A$1505,0)),"MISSING ID")</x:f>
        <x:v>Weapons</x:v>
      </x:c>
      <x:c r="J654" s="4" t="str">
        <x:f>IFERROR(INDEX('Material routes'!$B$6:$B$1505,MATCH(U654,'Material routes'!$A$6:$A$1505,0)),"MISSING ID")</x:f>
        <x:v>design.collection.crank_wound_siege_bow</x:v>
      </x:c>
      <x:c r="K654" s="4" t="str">
        <x:f>IFERROR(INDEX('Crafting recipes'!$C$6:$C$1005,MATCH(J654,'Crafting recipes'!$A$6:$A$1005,0)),"MISSING ID")</x:f>
        <x:v>Finished-item crafting</x:v>
      </x:c>
      <x:c r="L654" s="4" t="str">
        <x:f>IFERROR(INDEX('Material routes'!$K$6:$K$1505,MATCH(U654,'Material routes'!$A$6:$A$1505,0)),"MISSING ID")</x:f>
        <x:v>Proposal</x:v>
      </x:c>
      <x:c r="M654" s="4" t="str">
        <x:f>IFERROR(INDEX('Material routes'!$M$6:$M$1505,MATCH(U654,'Material routes'!$A$6:$A$1505,0)),"MISSING ID")</x:f>
        <x:v>Partial proposal</x:v>
      </x:c>
      <x:c r="N654" s="4"/>
      <x:c r="O654" s="4" t="str">
        <x:f>IFERROR(INDEX('Material routes'!$J$6:$J$1505,MATCH(U654,'Material routes'!$A$6:$A$1505,0)),"MISSING ID")</x:f>
        <x:v>Unspecified</x:v>
      </x:c>
      <x:c r="P654" s="4"/>
      <x:c r="Q654" s="4" t="str">
        <x:f>IFERROR(INDEX('Material routes'!$J$6:$J$1505,MATCH(V654,'Material routes'!$A$6:$A$1505,0)),"MISSING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routes'!$D$6:$D$1505,MATCH(U654,'Material routes'!$A$6:$A$1505,0)),"MISSING ID")</x:f>
        <x:v>proposal.lore.fastener_set</x:v>
      </x:c>
      <x:c r="T654" s="4" t="str">
        <x:f>IFERROR(INDEX('Material routes'!$D$6:$D$1505,MATCH(V654,'Material routes'!$A$6:$A$1505,0)),"MISSING ID")</x:f>
        <x:v>proposal.collection.crank_wound_siege_bow</x:v>
      </x:c>
      <x:c r="U654" s="4" t="str">
        <x:v>design.collection.crank_wound_siege_bow.in.3</x:v>
      </x:c>
      <x:c r="V654" s="4" t="str">
        <x:v>design.collection.crank_wound_siege_bow.out</x:v>
      </x:c>
    </x:row>
    <x:row r="655" ht="64" customHeight="1">
      <x:c r="A655" s="4" t="str">
        <x:f>IFERROR(INDEX('Material routes'!$E$6:$E$1505,MATCH(U655,'Material routes'!$A$6:$A$1505,0)),"MISSING ID")</x:f>
        <x:v>Spring-grade steel stock</x:v>
      </x:c>
      <x:c r="B655" s="4" t="str">
        <x:f>IFERROR(INDEX('Material routes'!$F$6:$F$1505,MATCH(U655,'Material routes'!$A$6:$A$1505,0)),"MISSING ID")</x:f>
        <x:v>T3</x:v>
      </x:c>
      <x:c r="C655" s="4" t="str">
        <x:f>IFERROR(INDEX('Material routes'!$H$6:$H$1505,MATCH(U655,'Material routes'!$A$6:$A$1505,0)),"MISSING ID")</x:f>
        <x:v>Processed material</x:v>
      </x:c>
      <x:c r="D655" s="4" t="str">
        <x:f>IFERROR(INDEX('Material routes'!$G$6:$G$1505,MATCH(U655,'Material routes'!$A$6:$A$1505,0)),"MISSING ID")</x:f>
        <x:v>Manufactured stock</x:v>
      </x:c>
      <x:c r="E655" s="4" t="str">
        <x:f>IFERROR(INDEX('Material routes'!$C$6:$C$1505,MATCH(U655,'Material routes'!$A$6:$A$1505,0)),"MISSING ID")</x:f>
        <x:v>Ingredient candidate</x:v>
      </x:c>
      <x:c r="F655" s="4" t="str">
        <x:f>IFERROR(INDEX('Material routes'!$E$6:$E$1505,MATCH(V655,'Material routes'!$A$6:$A$1505,0)),"MISSING ID")</x:f>
        <x:v>Spring dart projector</x:v>
      </x:c>
      <x:c r="G655" s="4" t="str">
        <x:f>IFERROR(INDEX('Material routes'!$F$6:$F$1505,MATCH(V655,'Material routes'!$A$6:$A$1505,0)),"MISSING ID")</x:f>
        <x:v>Not applicable</x:v>
      </x:c>
      <x:c r="H655" s="4" t="str">
        <x:f>IFERROR(INDEX('Material routes'!$H$6:$H$1505,MATCH(V655,'Material routes'!$A$6:$A$1505,0)),"MISSING ID")</x:f>
        <x:v>Weapon</x:v>
      </x:c>
      <x:c r="I655" s="4" t="str">
        <x:f>IFERROR(INDEX('Material routes'!$G$6:$G$1505,MATCH(V655,'Material routes'!$A$6:$A$1505,0)),"MISSING ID")</x:f>
        <x:v>Weapons</x:v>
      </x:c>
      <x:c r="J655" s="4" t="str">
        <x:f>IFERROR(INDEX('Material routes'!$B$6:$B$1505,MATCH(U655,'Material routes'!$A$6:$A$1505,0)),"MISSING ID")</x:f>
        <x:v>design.collection.spring_dart_projector</x:v>
      </x:c>
      <x:c r="K655" s="4" t="str">
        <x:f>IFERROR(INDEX('Crafting recipes'!$C$6:$C$1005,MATCH(J655,'Crafting recipes'!$A$6:$A$1005,0)),"MISSING ID")</x:f>
        <x:v>Finished-item crafting</x:v>
      </x:c>
      <x:c r="L655" s="4" t="str">
        <x:f>IFERROR(INDEX('Material routes'!$K$6:$K$1505,MATCH(U655,'Material routes'!$A$6:$A$1505,0)),"MISSING ID")</x:f>
        <x:v>Proposal</x:v>
      </x:c>
      <x:c r="M655" s="4" t="str">
        <x:f>IFERROR(INDEX('Material routes'!$M$6:$M$1505,MATCH(U655,'Material routes'!$A$6:$A$1505,0)),"MISSING ID")</x:f>
        <x:v>Partial proposal</x:v>
      </x:c>
      <x:c r="N655" s="4"/>
      <x:c r="O655" s="4" t="str">
        <x:f>IFERROR(INDEX('Material routes'!$J$6:$J$1505,MATCH(U655,'Material routes'!$A$6:$A$1505,0)),"MISSING ID")</x:f>
        <x:v>Unspecified</x:v>
      </x:c>
      <x:c r="P655" s="4"/>
      <x:c r="Q655" s="4" t="str">
        <x:f>IFERROR(INDEX('Material routes'!$J$6:$J$1505,MATCH(V655,'Material routes'!$A$6:$A$1505,0)),"MISSING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routes'!$D$6:$D$1505,MATCH(U655,'Material routes'!$A$6:$A$1505,0)),"MISSING ID")</x:f>
        <x:v>proposal.branch.spring_steel</x:v>
      </x:c>
      <x:c r="T655" s="4" t="str">
        <x:f>IFERROR(INDEX('Material routes'!$D$6:$D$1505,MATCH(V655,'Material routes'!$A$6:$A$1505,0)),"MISSING ID")</x:f>
        <x:v>proposal.collection.spring_dart_projector</x:v>
      </x:c>
      <x:c r="U655" s="4" t="str">
        <x:v>design.collection.spring_dart_projector.in.1</x:v>
      </x:c>
      <x:c r="V655" s="4" t="str">
        <x:v>design.collection.spring_dart_projector.out</x:v>
      </x:c>
    </x:row>
    <x:row r="656" ht="64" customHeight="1">
      <x:c r="A656" s="4" t="str">
        <x:f>IFERROR(INDEX('Material routes'!$E$6:$E$1505,MATCH(U656,'Material routes'!$A$6:$A$1505,0)),"MISSING ID")</x:f>
        <x:v>Drawn steel tube stock</x:v>
      </x:c>
      <x:c r="B656" s="4" t="str">
        <x:f>IFERROR(INDEX('Material routes'!$F$6:$F$1505,MATCH(U656,'Material routes'!$A$6:$A$1505,0)),"MISSING ID")</x:f>
        <x:v>T3</x:v>
      </x:c>
      <x:c r="C656" s="4" t="str">
        <x:f>IFERROR(INDEX('Material routes'!$H$6:$H$1505,MATCH(U656,'Material routes'!$A$6:$A$1505,0)),"MISSING ID")</x:f>
        <x:v>Processed material</x:v>
      </x:c>
      <x:c r="D656" s="4" t="str">
        <x:f>IFERROR(INDEX('Material routes'!$G$6:$G$1505,MATCH(U656,'Material routes'!$A$6:$A$1505,0)),"MISSING ID")</x:f>
        <x:v>Manufactured stock</x:v>
      </x:c>
      <x:c r="E656" s="4" t="str">
        <x:f>IFERROR(INDEX('Material routes'!$C$6:$C$1505,MATCH(U656,'Material routes'!$A$6:$A$1505,0)),"MISSING ID")</x:f>
        <x:v>Ingredient candidate</x:v>
      </x:c>
      <x:c r="F656" s="4" t="str">
        <x:f>IFERROR(INDEX('Material routes'!$E$6:$E$1505,MATCH(V656,'Material routes'!$A$6:$A$1505,0)),"MISSING ID")</x:f>
        <x:v>Spring dart projector</x:v>
      </x:c>
      <x:c r="G656" s="4" t="str">
        <x:f>IFERROR(INDEX('Material routes'!$F$6:$F$1505,MATCH(V656,'Material routes'!$A$6:$A$1505,0)),"MISSING ID")</x:f>
        <x:v>Not applicable</x:v>
      </x:c>
      <x:c r="H656" s="4" t="str">
        <x:f>IFERROR(INDEX('Material routes'!$H$6:$H$1505,MATCH(V656,'Material routes'!$A$6:$A$1505,0)),"MISSING ID")</x:f>
        <x:v>Weapon</x:v>
      </x:c>
      <x:c r="I656" s="4" t="str">
        <x:f>IFERROR(INDEX('Material routes'!$G$6:$G$1505,MATCH(V656,'Material routes'!$A$6:$A$1505,0)),"MISSING ID")</x:f>
        <x:v>Weapons</x:v>
      </x:c>
      <x:c r="J656" s="4" t="str">
        <x:f>IFERROR(INDEX('Material routes'!$B$6:$B$1505,MATCH(U656,'Material routes'!$A$6:$A$1505,0)),"MISSING ID")</x:f>
        <x:v>design.collection.spring_dart_projector</x:v>
      </x:c>
      <x:c r="K656" s="4" t="str">
        <x:f>IFERROR(INDEX('Crafting recipes'!$C$6:$C$1005,MATCH(J656,'Crafting recipes'!$A$6:$A$1005,0)),"MISSING ID")</x:f>
        <x:v>Finished-item crafting</x:v>
      </x:c>
      <x:c r="L656" s="4" t="str">
        <x:f>IFERROR(INDEX('Material routes'!$K$6:$K$1505,MATCH(U656,'Material routes'!$A$6:$A$1505,0)),"MISSING ID")</x:f>
        <x:v>Proposal</x:v>
      </x:c>
      <x:c r="M656" s="4" t="str">
        <x:f>IFERROR(INDEX('Material routes'!$M$6:$M$1505,MATCH(U656,'Material routes'!$A$6:$A$1505,0)),"MISSING ID")</x:f>
        <x:v>Partial proposal</x:v>
      </x:c>
      <x:c r="N656" s="4"/>
      <x:c r="O656" s="4" t="str">
        <x:f>IFERROR(INDEX('Material routes'!$J$6:$J$1505,MATCH(U656,'Material routes'!$A$6:$A$1505,0)),"MISSING ID")</x:f>
        <x:v>Unspecified</x:v>
      </x:c>
      <x:c r="P656" s="4"/>
      <x:c r="Q656" s="4" t="str">
        <x:f>IFERROR(INDEX('Material routes'!$J$6:$J$1505,MATCH(V656,'Material routes'!$A$6:$A$1505,0)),"MISSING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routes'!$D$6:$D$1505,MATCH(U656,'Material routes'!$A$6:$A$1505,0)),"MISSING ID")</x:f>
        <x:v>proposal.t3.precision_tube</x:v>
      </x:c>
      <x:c r="T656" s="4" t="str">
        <x:f>IFERROR(INDEX('Material routes'!$D$6:$D$1505,MATCH(V656,'Material routes'!$A$6:$A$1505,0)),"MISSING ID")</x:f>
        <x:v>proposal.collection.spring_dart_projector</x:v>
      </x:c>
      <x:c r="U656" s="4" t="str">
        <x:v>design.collection.spring_dart_projector.in.2</x:v>
      </x:c>
      <x:c r="V656" s="4" t="str">
        <x:v>design.collection.spring_dart_projector.out</x:v>
      </x:c>
    </x:row>
    <x:row r="657" ht="64" customHeight="1">
      <x:c r="A657" s="4" t="str">
        <x:f>IFERROR(INDEX('Material routes'!$E$6:$E$1505,MATCH(U657,'Material routes'!$A$6:$A$1505,0)),"MISSING ID")</x:f>
        <x:v>Ceramic piston sleeve</x:v>
      </x:c>
      <x:c r="B657" s="4" t="str">
        <x:f>IFERROR(INDEX('Material routes'!$F$6:$F$1505,MATCH(U657,'Material routes'!$A$6:$A$1505,0)),"MISSING ID")</x:f>
        <x:v>T3</x:v>
      </x:c>
      <x:c r="C657" s="4" t="str">
        <x:f>IFERROR(INDEX('Material routes'!$H$6:$H$1505,MATCH(U657,'Material routes'!$A$6:$A$1505,0)),"MISSING ID")</x:f>
        <x:v>Machine part</x:v>
      </x:c>
      <x:c r="D657" s="4" t="str">
        <x:f>IFERROR(INDEX('Material routes'!$G$6:$G$1505,MATCH(U657,'Material routes'!$A$6:$A$1505,0)),"MISSING ID")</x:f>
        <x:v>Crafting components</x:v>
      </x:c>
      <x:c r="E657" s="4" t="str">
        <x:f>IFERROR(INDEX('Material routes'!$C$6:$C$1505,MATCH(U657,'Material routes'!$A$6:$A$1505,0)),"MISSING ID")</x:f>
        <x:v>Ingredient candidate</x:v>
      </x:c>
      <x:c r="F657" s="4" t="str">
        <x:f>IFERROR(INDEX('Material routes'!$E$6:$E$1505,MATCH(V657,'Material routes'!$A$6:$A$1505,0)),"MISSING ID")</x:f>
        <x:v>Pressure rivet launcher</x:v>
      </x:c>
      <x:c r="G657" s="4" t="str">
        <x:f>IFERROR(INDEX('Material routes'!$F$6:$F$1505,MATCH(V657,'Material routes'!$A$6:$A$1505,0)),"MISSING ID")</x:f>
        <x:v>Not applicable</x:v>
      </x:c>
      <x:c r="H657" s="4" t="str">
        <x:f>IFERROR(INDEX('Material routes'!$H$6:$H$1505,MATCH(V657,'Material routes'!$A$6:$A$1505,0)),"MISSING ID")</x:f>
        <x:v>Weapon</x:v>
      </x:c>
      <x:c r="I657" s="4" t="str">
        <x:f>IFERROR(INDEX('Material routes'!$G$6:$G$1505,MATCH(V657,'Material routes'!$A$6:$A$1505,0)),"MISSING ID")</x:f>
        <x:v>Weapons</x:v>
      </x:c>
      <x:c r="J657" s="4" t="str">
        <x:f>IFERROR(INDEX('Material routes'!$B$6:$B$1505,MATCH(U657,'Material routes'!$A$6:$A$1505,0)),"MISSING ID")</x:f>
        <x:v>design.collection.pressure_rivet_launcher</x:v>
      </x:c>
      <x:c r="K657" s="4" t="str">
        <x:f>IFERROR(INDEX('Crafting recipes'!$C$6:$C$1005,MATCH(J657,'Crafting recipes'!$A$6:$A$1005,0)),"MISSING ID")</x:f>
        <x:v>Finished-item crafting</x:v>
      </x:c>
      <x:c r="L657" s="4" t="str">
        <x:f>IFERROR(INDEX('Material routes'!$K$6:$K$1505,MATCH(U657,'Material routes'!$A$6:$A$1505,0)),"MISSING ID")</x:f>
        <x:v>Proposal</x:v>
      </x:c>
      <x:c r="M657" s="4" t="str">
        <x:f>IFERROR(INDEX('Material routes'!$M$6:$M$1505,MATCH(U657,'Material routes'!$A$6:$A$1505,0)),"MISSING ID")</x:f>
        <x:v>Partial proposal</x:v>
      </x:c>
      <x:c r="N657" s="4"/>
      <x:c r="O657" s="4" t="str">
        <x:f>IFERROR(INDEX('Material routes'!$J$6:$J$1505,MATCH(U657,'Material routes'!$A$6:$A$1505,0)),"MISSING ID")</x:f>
        <x:v>Unspecified</x:v>
      </x:c>
      <x:c r="P657" s="4"/>
      <x:c r="Q657" s="4" t="str">
        <x:f>IFERROR(INDEX('Material routes'!$J$6:$J$1505,MATCH(V657,'Material routes'!$A$6:$A$1505,0)),"MISSING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routes'!$D$6:$D$1505,MATCH(U657,'Material routes'!$A$6:$A$1505,0)),"MISSING ID")</x:f>
        <x:v>proposal.collection.ceramic_piston_sleeve</x:v>
      </x:c>
      <x:c r="T657" s="4" t="str">
        <x:f>IFERROR(INDEX('Material routes'!$D$6:$D$1505,MATCH(V657,'Material routes'!$A$6:$A$1505,0)),"MISSING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routes'!$E$6:$E$1505,MATCH(U658,'Material routes'!$A$6:$A$1505,0)),"MISSING ID")</x:f>
        <x:v>Metal piston head</x:v>
      </x:c>
      <x:c r="B658" s="4" t="str">
        <x:f>IFERROR(INDEX('Material routes'!$F$6:$F$1505,MATCH(U658,'Material routes'!$A$6:$A$1505,0)),"MISSING ID")</x:f>
        <x:v>T3</x:v>
      </x:c>
      <x:c r="C658" s="4" t="str">
        <x:f>IFERROR(INDEX('Material routes'!$H$6:$H$1505,MATCH(U658,'Material routes'!$A$6:$A$1505,0)),"MISSING ID")</x:f>
        <x:v>Machine part</x:v>
      </x:c>
      <x:c r="D658" s="4" t="str">
        <x:f>IFERROR(INDEX('Material routes'!$G$6:$G$1505,MATCH(U658,'Material routes'!$A$6:$A$1505,0)),"MISSING ID")</x:f>
        <x:v>Crafting components</x:v>
      </x:c>
      <x:c r="E658" s="4" t="str">
        <x:f>IFERROR(INDEX('Material routes'!$C$6:$C$1505,MATCH(U658,'Material routes'!$A$6:$A$1505,0)),"MISSING ID")</x:f>
        <x:v>Ingredient candidate</x:v>
      </x:c>
      <x:c r="F658" s="4" t="str">
        <x:f>IFERROR(INDEX('Material routes'!$E$6:$E$1505,MATCH(V658,'Material routes'!$A$6:$A$1505,0)),"MISSING ID")</x:f>
        <x:v>Pressure rivet launcher</x:v>
      </x:c>
      <x:c r="G658" s="4" t="str">
        <x:f>IFERROR(INDEX('Material routes'!$F$6:$F$1505,MATCH(V658,'Material routes'!$A$6:$A$1505,0)),"MISSING ID")</x:f>
        <x:v>Not applicable</x:v>
      </x:c>
      <x:c r="H658" s="4" t="str">
        <x:f>IFERROR(INDEX('Material routes'!$H$6:$H$1505,MATCH(V658,'Material routes'!$A$6:$A$1505,0)),"MISSING ID")</x:f>
        <x:v>Weapon</x:v>
      </x:c>
      <x:c r="I658" s="4" t="str">
        <x:f>IFERROR(INDEX('Material routes'!$G$6:$G$1505,MATCH(V658,'Material routes'!$A$6:$A$1505,0)),"MISSING ID")</x:f>
        <x:v>Weapons</x:v>
      </x:c>
      <x:c r="J658" s="4" t="str">
        <x:f>IFERROR(INDEX('Material routes'!$B$6:$B$1505,MATCH(U658,'Material routes'!$A$6:$A$1505,0)),"MISSING ID")</x:f>
        <x:v>design.collection.pressure_rivet_launcher</x:v>
      </x:c>
      <x:c r="K658" s="4" t="str">
        <x:f>IFERROR(INDEX('Crafting recipes'!$C$6:$C$1005,MATCH(J658,'Crafting recipes'!$A$6:$A$1005,0)),"MISSING ID")</x:f>
        <x:v>Finished-item crafting</x:v>
      </x:c>
      <x:c r="L658" s="4" t="str">
        <x:f>IFERROR(INDEX('Material routes'!$K$6:$K$1505,MATCH(U658,'Material routes'!$A$6:$A$1505,0)),"MISSING ID")</x:f>
        <x:v>Proposal</x:v>
      </x:c>
      <x:c r="M658" s="4" t="str">
        <x:f>IFERROR(INDEX('Material routes'!$M$6:$M$1505,MATCH(U658,'Material routes'!$A$6:$A$1505,0)),"MISSING ID")</x:f>
        <x:v>Partial proposal</x:v>
      </x:c>
      <x:c r="N658" s="4"/>
      <x:c r="O658" s="4" t="str">
        <x:f>IFERROR(INDEX('Material routes'!$J$6:$J$1505,MATCH(U658,'Material routes'!$A$6:$A$1505,0)),"MISSING ID")</x:f>
        <x:v>Unspecified</x:v>
      </x:c>
      <x:c r="P658" s="4"/>
      <x:c r="Q658" s="4" t="str">
        <x:f>IFERROR(INDEX('Material routes'!$J$6:$J$1505,MATCH(V658,'Material routes'!$A$6:$A$1505,0)),"MISSING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routes'!$D$6:$D$1505,MATCH(U658,'Material routes'!$A$6:$A$1505,0)),"MISSING ID")</x:f>
        <x:v>proposal.collection.metal_piston_head</x:v>
      </x:c>
      <x:c r="T658" s="4" t="str">
        <x:f>IFERROR(INDEX('Material routes'!$D$6:$D$1505,MATCH(V658,'Material routes'!$A$6:$A$1505,0)),"MISSING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routes'!$E$6:$E$1505,MATCH(U659,'Material routes'!$A$6:$A$1505,0)),"MISSING ID")</x:f>
        <x:v>Threaded metal fitting blanks</x:v>
      </x:c>
      <x:c r="B659" s="4" t="str">
        <x:f>IFERROR(INDEX('Material routes'!$F$6:$F$1505,MATCH(U659,'Material routes'!$A$6:$A$1505,0)),"MISSING ID")</x:f>
        <x:v>T3</x:v>
      </x:c>
      <x:c r="C659" s="4" t="str">
        <x:f>IFERROR(INDEX('Material routes'!$H$6:$H$1505,MATCH(U659,'Material routes'!$A$6:$A$1505,0)),"MISSING ID")</x:f>
        <x:v>Crafting component</x:v>
      </x:c>
      <x:c r="D659" s="4" t="str">
        <x:f>IFERROR(INDEX('Material routes'!$G$6:$G$1505,MATCH(U659,'Material routes'!$A$6:$A$1505,0)),"MISSING ID")</x:f>
        <x:v>Crafting components</x:v>
      </x:c>
      <x:c r="E659" s="4" t="str">
        <x:f>IFERROR(INDEX('Material routes'!$C$6:$C$1505,MATCH(U659,'Material routes'!$A$6:$A$1505,0)),"MISSING ID")</x:f>
        <x:v>Ingredient candidate</x:v>
      </x:c>
      <x:c r="F659" s="4" t="str">
        <x:f>IFERROR(INDEX('Material routes'!$E$6:$E$1505,MATCH(V659,'Material routes'!$A$6:$A$1505,0)),"MISSING ID")</x:f>
        <x:v>Pressure rivet launcher</x:v>
      </x:c>
      <x:c r="G659" s="4" t="str">
        <x:f>IFERROR(INDEX('Material routes'!$F$6:$F$1505,MATCH(V659,'Material routes'!$A$6:$A$1505,0)),"MISSING ID")</x:f>
        <x:v>Not applicable</x:v>
      </x:c>
      <x:c r="H659" s="4" t="str">
        <x:f>IFERROR(INDEX('Material routes'!$H$6:$H$1505,MATCH(V659,'Material routes'!$A$6:$A$1505,0)),"MISSING ID")</x:f>
        <x:v>Weapon</x:v>
      </x:c>
      <x:c r="I659" s="4" t="str">
        <x:f>IFERROR(INDEX('Material routes'!$G$6:$G$1505,MATCH(V659,'Material routes'!$A$6:$A$1505,0)),"MISSING ID")</x:f>
        <x:v>Weapons</x:v>
      </x:c>
      <x:c r="J659" s="4" t="str">
        <x:f>IFERROR(INDEX('Material routes'!$B$6:$B$1505,MATCH(U659,'Material routes'!$A$6:$A$1505,0)),"MISSING ID")</x:f>
        <x:v>design.collection.pressure_rivet_launcher</x:v>
      </x:c>
      <x:c r="K659" s="4" t="str">
        <x:f>IFERROR(INDEX('Crafting recipes'!$C$6:$C$1005,MATCH(J659,'Crafting recipes'!$A$6:$A$1005,0)),"MISSING ID")</x:f>
        <x:v>Finished-item crafting</x:v>
      </x:c>
      <x:c r="L659" s="4" t="str">
        <x:f>IFERROR(INDEX('Material routes'!$K$6:$K$1505,MATCH(U659,'Material routes'!$A$6:$A$1505,0)),"MISSING ID")</x:f>
        <x:v>Proposal</x:v>
      </x:c>
      <x:c r="M659" s="4" t="str">
        <x:f>IFERROR(INDEX('Material routes'!$M$6:$M$1505,MATCH(U659,'Material routes'!$A$6:$A$1505,0)),"MISSING ID")</x:f>
        <x:v>Partial proposal</x:v>
      </x:c>
      <x:c r="N659" s="4"/>
      <x:c r="O659" s="4" t="str">
        <x:f>IFERROR(INDEX('Material routes'!$J$6:$J$1505,MATCH(U659,'Material routes'!$A$6:$A$1505,0)),"MISSING ID")</x:f>
        <x:v>Unspecified</x:v>
      </x:c>
      <x:c r="P659" s="4"/>
      <x:c r="Q659" s="4" t="str">
        <x:f>IFERROR(INDEX('Material routes'!$J$6:$J$1505,MATCH(V659,'Material routes'!$A$6:$A$1505,0)),"MISSING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routes'!$D$6:$D$1505,MATCH(U659,'Material routes'!$A$6:$A$1505,0)),"MISSING ID")</x:f>
        <x:v>proposal.lore.threaded_fittings</x:v>
      </x:c>
      <x:c r="T659" s="4" t="str">
        <x:f>IFERROR(INDEX('Material routes'!$D$6:$D$1505,MATCH(V659,'Material routes'!$A$6:$A$1505,0)),"MISSING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routes'!$E$6:$E$1505,MATCH(U660,'Material routes'!$A$6:$A$1505,0)),"MISSING ID")</x:f>
        <x:v>Iron-wound core blank</x:v>
      </x:c>
      <x:c r="B660" s="4" t="str">
        <x:f>IFERROR(INDEX('Material routes'!$F$6:$F$1505,MATCH(U660,'Material routes'!$A$6:$A$1505,0)),"MISSING ID")</x:f>
        <x:v>T3</x:v>
      </x:c>
      <x:c r="C660" s="4" t="str">
        <x:f>IFERROR(INDEX('Material routes'!$H$6:$H$1505,MATCH(U660,'Material routes'!$A$6:$A$1505,0)),"MISSING ID")</x:f>
        <x:v>Crafting component</x:v>
      </x:c>
      <x:c r="D660" s="4" t="str">
        <x:f>IFERROR(INDEX('Material routes'!$G$6:$G$1505,MATCH(U660,'Material routes'!$A$6:$A$1505,0)),"MISSING ID")</x:f>
        <x:v>Crafting components</x:v>
      </x:c>
      <x:c r="E660" s="4" t="str">
        <x:f>IFERROR(INDEX('Material routes'!$C$6:$C$1505,MATCH(U660,'Material routes'!$A$6:$A$1505,0)),"MISSING ID")</x:f>
        <x:v>Ingredient candidate</x:v>
      </x:c>
      <x:c r="F660" s="4" t="str">
        <x:f>IFERROR(INDEX('Material routes'!$E$6:$E$1505,MATCH(V660,'Material routes'!$A$6:$A$1505,0)),"MISSING ID")</x:f>
        <x:v>Magnetic dart projector</x:v>
      </x:c>
      <x:c r="G660" s="4" t="str">
        <x:f>IFERROR(INDEX('Material routes'!$F$6:$F$1505,MATCH(V660,'Material routes'!$A$6:$A$1505,0)),"MISSING ID")</x:f>
        <x:v>Not applicable</x:v>
      </x:c>
      <x:c r="H660" s="4" t="str">
        <x:f>IFERROR(INDEX('Material routes'!$H$6:$H$1505,MATCH(V660,'Material routes'!$A$6:$A$1505,0)),"MISSING ID")</x:f>
        <x:v>Weapon</x:v>
      </x:c>
      <x:c r="I660" s="4" t="str">
        <x:f>IFERROR(INDEX('Material routes'!$G$6:$G$1505,MATCH(V660,'Material routes'!$A$6:$A$1505,0)),"MISSING ID")</x:f>
        <x:v>Weapons</x:v>
      </x:c>
      <x:c r="J660" s="4" t="str">
        <x:f>IFERROR(INDEX('Material routes'!$B$6:$B$1505,MATCH(U660,'Material routes'!$A$6:$A$1505,0)),"MISSING ID")</x:f>
        <x:v>design.collection.magnetic_dart_projector</x:v>
      </x:c>
      <x:c r="K660" s="4" t="str">
        <x:f>IFERROR(INDEX('Crafting recipes'!$C$6:$C$1005,MATCH(J660,'Crafting recipes'!$A$6:$A$1005,0)),"MISSING ID")</x:f>
        <x:v>Finished-item crafting</x:v>
      </x:c>
      <x:c r="L660" s="4" t="str">
        <x:f>IFERROR(INDEX('Material routes'!$K$6:$K$1505,MATCH(U660,'Material routes'!$A$6:$A$1505,0)),"MISSING ID")</x:f>
        <x:v>Proposal</x:v>
      </x:c>
      <x:c r="M660" s="4" t="str">
        <x:f>IFERROR(INDEX('Material routes'!$M$6:$M$1505,MATCH(U660,'Material routes'!$A$6:$A$1505,0)),"MISSING ID")</x:f>
        <x:v>Partial proposal</x:v>
      </x:c>
      <x:c r="N660" s="4"/>
      <x:c r="O660" s="4" t="str">
        <x:f>IFERROR(INDEX('Material routes'!$J$6:$J$1505,MATCH(U660,'Material routes'!$A$6:$A$1505,0)),"MISSING ID")</x:f>
        <x:v>Unspecified</x:v>
      </x:c>
      <x:c r="P660" s="4"/>
      <x:c r="Q660" s="4" t="str">
        <x:f>IFERROR(INDEX('Material routes'!$J$6:$J$1505,MATCH(V660,'Material routes'!$A$6:$A$1505,0)),"MISSING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routes'!$D$6:$D$1505,MATCH(U660,'Material routes'!$A$6:$A$1505,0)),"MISSING ID")</x:f>
        <x:v>proposal.lore.iron_winding</x:v>
      </x:c>
      <x:c r="T660" s="4" t="str">
        <x:f>IFERROR(INDEX('Material routes'!$D$6:$D$1505,MATCH(V660,'Material routes'!$A$6:$A$1505,0)),"MISSING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routes'!$E$6:$E$1505,MATCH(U661,'Material routes'!$A$6:$A$1505,0)),"MISSING ID")</x:f>
        <x:v>Ceramic insulating spacer</x:v>
      </x:c>
      <x:c r="B661" s="4" t="str">
        <x:f>IFERROR(INDEX('Material routes'!$F$6:$F$1505,MATCH(U661,'Material routes'!$A$6:$A$1505,0)),"MISSING ID")</x:f>
        <x:v>T3</x:v>
      </x:c>
      <x:c r="C661" s="4" t="str">
        <x:f>IFERROR(INDEX('Material routes'!$H$6:$H$1505,MATCH(U661,'Material routes'!$A$6:$A$1505,0)),"MISSING ID")</x:f>
        <x:v>Crafting component</x:v>
      </x:c>
      <x:c r="D661" s="4" t="str">
        <x:f>IFERROR(INDEX('Material routes'!$G$6:$G$1505,MATCH(U661,'Material routes'!$A$6:$A$1505,0)),"MISSING ID")</x:f>
        <x:v>Crafting components</x:v>
      </x:c>
      <x:c r="E661" s="4" t="str">
        <x:f>IFERROR(INDEX('Material routes'!$C$6:$C$1505,MATCH(U661,'Material routes'!$A$6:$A$1505,0)),"MISSING ID")</x:f>
        <x:v>Ingredient candidate</x:v>
      </x:c>
      <x:c r="F661" s="4" t="str">
        <x:f>IFERROR(INDEX('Material routes'!$E$6:$E$1505,MATCH(V661,'Material routes'!$A$6:$A$1505,0)),"MISSING ID")</x:f>
        <x:v>Magnetic dart projector</x:v>
      </x:c>
      <x:c r="G661" s="4" t="str">
        <x:f>IFERROR(INDEX('Material routes'!$F$6:$F$1505,MATCH(V661,'Material routes'!$A$6:$A$1505,0)),"MISSING ID")</x:f>
        <x:v>Not applicable</x:v>
      </x:c>
      <x:c r="H661" s="4" t="str">
        <x:f>IFERROR(INDEX('Material routes'!$H$6:$H$1505,MATCH(V661,'Material routes'!$A$6:$A$1505,0)),"MISSING ID")</x:f>
        <x:v>Weapon</x:v>
      </x:c>
      <x:c r="I661" s="4" t="str">
        <x:f>IFERROR(INDEX('Material routes'!$G$6:$G$1505,MATCH(V661,'Material routes'!$A$6:$A$1505,0)),"MISSING ID")</x:f>
        <x:v>Weapons</x:v>
      </x:c>
      <x:c r="J661" s="4" t="str">
        <x:f>IFERROR(INDEX('Material routes'!$B$6:$B$1505,MATCH(U661,'Material routes'!$A$6:$A$1505,0)),"MISSING ID")</x:f>
        <x:v>design.collection.magnetic_dart_projector</x:v>
      </x:c>
      <x:c r="K661" s="4" t="str">
        <x:f>IFERROR(INDEX('Crafting recipes'!$C$6:$C$1005,MATCH(J661,'Crafting recipes'!$A$6:$A$1005,0)),"MISSING ID")</x:f>
        <x:v>Finished-item crafting</x:v>
      </x:c>
      <x:c r="L661" s="4" t="str">
        <x:f>IFERROR(INDEX('Material routes'!$K$6:$K$1505,MATCH(U661,'Material routes'!$A$6:$A$1505,0)),"MISSING ID")</x:f>
        <x:v>Proposal</x:v>
      </x:c>
      <x:c r="M661" s="4" t="str">
        <x:f>IFERROR(INDEX('Material routes'!$M$6:$M$1505,MATCH(U661,'Material routes'!$A$6:$A$1505,0)),"MISSING ID")</x:f>
        <x:v>Partial proposal</x:v>
      </x:c>
      <x:c r="N661" s="4"/>
      <x:c r="O661" s="4" t="str">
        <x:f>IFERROR(INDEX('Material routes'!$J$6:$J$1505,MATCH(U661,'Material routes'!$A$6:$A$1505,0)),"MISSING ID")</x:f>
        <x:v>Unspecified</x:v>
      </x:c>
      <x:c r="P661" s="4"/>
      <x:c r="Q661" s="4" t="str">
        <x:f>IFERROR(INDEX('Material routes'!$J$6:$J$1505,MATCH(V661,'Material routes'!$A$6:$A$1505,0)),"MISSING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routes'!$D$6:$D$1505,MATCH(U661,'Material routes'!$A$6:$A$1505,0)),"MISSING ID")</x:f>
        <x:v>proposal.ceramic.spacer</x:v>
      </x:c>
      <x:c r="T661" s="4" t="str">
        <x:f>IFERROR(INDEX('Material routes'!$D$6:$D$1505,MATCH(V661,'Material routes'!$A$6:$A$1505,0)),"MISSING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routes'!$E$6:$E$1505,MATCH(U662,'Material routes'!$A$6:$A$1505,0)),"MISSING ID")</x:f>
        <x:v>Iron-wound core blank</x:v>
      </x:c>
      <x:c r="B662" s="4" t="str">
        <x:f>IFERROR(INDEX('Material routes'!$F$6:$F$1505,MATCH(U662,'Material routes'!$A$6:$A$1505,0)),"MISSING ID")</x:f>
        <x:v>T3</x:v>
      </x:c>
      <x:c r="C662" s="4" t="str">
        <x:f>IFERROR(INDEX('Material routes'!$H$6:$H$1505,MATCH(U662,'Material routes'!$A$6:$A$1505,0)),"MISSING ID")</x:f>
        <x:v>Crafting component</x:v>
      </x:c>
      <x:c r="D662" s="4" t="str">
        <x:f>IFERROR(INDEX('Material routes'!$G$6:$G$1505,MATCH(U662,'Material routes'!$A$6:$A$1505,0)),"MISSING ID")</x:f>
        <x:v>Crafting components</x:v>
      </x:c>
      <x:c r="E662" s="4" t="str">
        <x:f>IFERROR(INDEX('Material routes'!$C$6:$C$1505,MATCH(U662,'Material routes'!$A$6:$A$1505,0)),"MISSING ID")</x:f>
        <x:v>Ingredient candidate</x:v>
      </x:c>
      <x:c r="F662" s="4" t="str">
        <x:f>IFERROR(INDEX('Material routes'!$E$6:$E$1505,MATCH(V662,'Material routes'!$A$6:$A$1505,0)),"MISSING ID")</x:f>
        <x:v>Coil slug carbine</x:v>
      </x:c>
      <x:c r="G662" s="4" t="str">
        <x:f>IFERROR(INDEX('Material routes'!$F$6:$F$1505,MATCH(V662,'Material routes'!$A$6:$A$1505,0)),"MISSING ID")</x:f>
        <x:v>Not applicable</x:v>
      </x:c>
      <x:c r="H662" s="4" t="str">
        <x:f>IFERROR(INDEX('Material routes'!$H$6:$H$1505,MATCH(V662,'Material routes'!$A$6:$A$1505,0)),"MISSING ID")</x:f>
        <x:v>Weapon</x:v>
      </x:c>
      <x:c r="I662" s="4" t="str">
        <x:f>IFERROR(INDEX('Material routes'!$G$6:$G$1505,MATCH(V662,'Material routes'!$A$6:$A$1505,0)),"MISSING ID")</x:f>
        <x:v>Weapons</x:v>
      </x:c>
      <x:c r="J662" s="4" t="str">
        <x:f>IFERROR(INDEX('Material routes'!$B$6:$B$1505,MATCH(U662,'Material routes'!$A$6:$A$1505,0)),"MISSING ID")</x:f>
        <x:v>design.collection.coil_slug_carbine</x:v>
      </x:c>
      <x:c r="K662" s="4" t="str">
        <x:f>IFERROR(INDEX('Crafting recipes'!$C$6:$C$1005,MATCH(J662,'Crafting recipes'!$A$6:$A$1005,0)),"MISSING ID")</x:f>
        <x:v>Finished-item crafting</x:v>
      </x:c>
      <x:c r="L662" s="4" t="str">
        <x:f>IFERROR(INDEX('Material routes'!$K$6:$K$1505,MATCH(U662,'Material routes'!$A$6:$A$1505,0)),"MISSING ID")</x:f>
        <x:v>Proposal</x:v>
      </x:c>
      <x:c r="M662" s="4" t="str">
        <x:f>IFERROR(INDEX('Material routes'!$M$6:$M$1505,MATCH(U662,'Material routes'!$A$6:$A$1505,0)),"MISSING ID")</x:f>
        <x:v>Partial proposal</x:v>
      </x:c>
      <x:c r="N662" s="4"/>
      <x:c r="O662" s="4" t="str">
        <x:f>IFERROR(INDEX('Material routes'!$J$6:$J$1505,MATCH(U662,'Material routes'!$A$6:$A$1505,0)),"MISSING ID")</x:f>
        <x:v>Unspecified</x:v>
      </x:c>
      <x:c r="P662" s="4"/>
      <x:c r="Q662" s="4" t="str">
        <x:f>IFERROR(INDEX('Material routes'!$J$6:$J$1505,MATCH(V662,'Material routes'!$A$6:$A$1505,0)),"MISSING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routes'!$D$6:$D$1505,MATCH(U662,'Material routes'!$A$6:$A$1505,0)),"MISSING ID")</x:f>
        <x:v>proposal.lore.iron_winding</x:v>
      </x:c>
      <x:c r="T662" s="4" t="str">
        <x:f>IFERROR(INDEX('Material routes'!$D$6:$D$1505,MATCH(V662,'Material routes'!$A$6:$A$1505,0)),"MISSING ID")</x:f>
        <x:v>proposal.collection.coil_slug_carbine</x:v>
      </x:c>
      <x:c r="U662" s="4" t="str">
        <x:v>design.collection.coil_slug_carbine.in.1</x:v>
      </x:c>
      <x:c r="V662" s="4" t="str">
        <x:v>design.collection.coil_slug_carbine.out</x:v>
      </x:c>
    </x:row>
    <x:row r="663" ht="64" customHeight="1">
      <x:c r="A663" s="4" t="str">
        <x:f>IFERROR(INDEX('Material routes'!$E$6:$E$1505,MATCH(U663,'Material routes'!$A$6:$A$1505,0)),"MISSING ID")</x:f>
        <x:v>Drawn steel tube stock</x:v>
      </x:c>
      <x:c r="B663" s="4" t="str">
        <x:f>IFERROR(INDEX('Material routes'!$F$6:$F$1505,MATCH(U663,'Material routes'!$A$6:$A$1505,0)),"MISSING ID")</x:f>
        <x:v>T3</x:v>
      </x:c>
      <x:c r="C663" s="4" t="str">
        <x:f>IFERROR(INDEX('Material routes'!$H$6:$H$1505,MATCH(U663,'Material routes'!$A$6:$A$1505,0)),"MISSING ID")</x:f>
        <x:v>Processed material</x:v>
      </x:c>
      <x:c r="D663" s="4" t="str">
        <x:f>IFERROR(INDEX('Material routes'!$G$6:$G$1505,MATCH(U663,'Material routes'!$A$6:$A$1505,0)),"MISSING ID")</x:f>
        <x:v>Manufactured stock</x:v>
      </x:c>
      <x:c r="E663" s="4" t="str">
        <x:f>IFERROR(INDEX('Material routes'!$C$6:$C$1505,MATCH(U663,'Material routes'!$A$6:$A$1505,0)),"MISSING ID")</x:f>
        <x:v>Ingredient candidate</x:v>
      </x:c>
      <x:c r="F663" s="4" t="str">
        <x:f>IFERROR(INDEX('Material routes'!$E$6:$E$1505,MATCH(V663,'Material routes'!$A$6:$A$1505,0)),"MISSING ID")</x:f>
        <x:v>Coil slug carbine</x:v>
      </x:c>
      <x:c r="G663" s="4" t="str">
        <x:f>IFERROR(INDEX('Material routes'!$F$6:$F$1505,MATCH(V663,'Material routes'!$A$6:$A$1505,0)),"MISSING ID")</x:f>
        <x:v>Not applicable</x:v>
      </x:c>
      <x:c r="H663" s="4" t="str">
        <x:f>IFERROR(INDEX('Material routes'!$H$6:$H$1505,MATCH(V663,'Material routes'!$A$6:$A$1505,0)),"MISSING ID")</x:f>
        <x:v>Weapon</x:v>
      </x:c>
      <x:c r="I663" s="4" t="str">
        <x:f>IFERROR(INDEX('Material routes'!$G$6:$G$1505,MATCH(V663,'Material routes'!$A$6:$A$1505,0)),"MISSING ID")</x:f>
        <x:v>Weapons</x:v>
      </x:c>
      <x:c r="J663" s="4" t="str">
        <x:f>IFERROR(INDEX('Material routes'!$B$6:$B$1505,MATCH(U663,'Material routes'!$A$6:$A$1505,0)),"MISSING ID")</x:f>
        <x:v>design.collection.coil_slug_carbine</x:v>
      </x:c>
      <x:c r="K663" s="4" t="str">
        <x:f>IFERROR(INDEX('Crafting recipes'!$C$6:$C$1005,MATCH(J663,'Crafting recipes'!$A$6:$A$1005,0)),"MISSING ID")</x:f>
        <x:v>Finished-item crafting</x:v>
      </x:c>
      <x:c r="L663" s="4" t="str">
        <x:f>IFERROR(INDEX('Material routes'!$K$6:$K$1505,MATCH(U663,'Material routes'!$A$6:$A$1505,0)),"MISSING ID")</x:f>
        <x:v>Proposal</x:v>
      </x:c>
      <x:c r="M663" s="4" t="str">
        <x:f>IFERROR(INDEX('Material routes'!$M$6:$M$1505,MATCH(U663,'Material routes'!$A$6:$A$1505,0)),"MISSING ID")</x:f>
        <x:v>Partial proposal</x:v>
      </x:c>
      <x:c r="N663" s="4"/>
      <x:c r="O663" s="4" t="str">
        <x:f>IFERROR(INDEX('Material routes'!$J$6:$J$1505,MATCH(U663,'Material routes'!$A$6:$A$1505,0)),"MISSING ID")</x:f>
        <x:v>Unspecified</x:v>
      </x:c>
      <x:c r="P663" s="4"/>
      <x:c r="Q663" s="4" t="str">
        <x:f>IFERROR(INDEX('Material routes'!$J$6:$J$1505,MATCH(V663,'Material routes'!$A$6:$A$1505,0)),"MISSING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routes'!$D$6:$D$1505,MATCH(U663,'Material routes'!$A$6:$A$1505,0)),"MISSING ID")</x:f>
        <x:v>proposal.t3.precision_tube</x:v>
      </x:c>
      <x:c r="T663" s="4" t="str">
        <x:f>IFERROR(INDEX('Material routes'!$D$6:$D$1505,MATCH(V663,'Material routes'!$A$6:$A$1505,0)),"MISSING ID")</x:f>
        <x:v>proposal.collection.coil_slug_carbine</x:v>
      </x:c>
      <x:c r="U663" s="4" t="str">
        <x:v>design.collection.coil_slug_carbine.in.2</x:v>
      </x:c>
      <x:c r="V663" s="4" t="str">
        <x:v>design.collection.coil_slug_carbine.out</x:v>
      </x:c>
    </x:row>
    <x:row r="664" ht="64" customHeight="1">
      <x:c r="A664" s="4" t="str">
        <x:f>IFERROR(INDEX('Material routes'!$E$6:$E$1505,MATCH(U664,'Material routes'!$A$6:$A$1505,0)),"MISSING ID")</x:f>
        <x:v>Ceramic insulating spacer</x:v>
      </x:c>
      <x:c r="B664" s="4" t="str">
        <x:f>IFERROR(INDEX('Material routes'!$F$6:$F$1505,MATCH(U664,'Material routes'!$A$6:$A$1505,0)),"MISSING ID")</x:f>
        <x:v>T3</x:v>
      </x:c>
      <x:c r="C664" s="4" t="str">
        <x:f>IFERROR(INDEX('Material routes'!$H$6:$H$1505,MATCH(U664,'Material routes'!$A$6:$A$1505,0)),"MISSING ID")</x:f>
        <x:v>Crafting component</x:v>
      </x:c>
      <x:c r="D664" s="4" t="str">
        <x:f>IFERROR(INDEX('Material routes'!$G$6:$G$1505,MATCH(U664,'Material routes'!$A$6:$A$1505,0)),"MISSING ID")</x:f>
        <x:v>Crafting components</x:v>
      </x:c>
      <x:c r="E664" s="4" t="str">
        <x:f>IFERROR(INDEX('Material routes'!$C$6:$C$1505,MATCH(U664,'Material routes'!$A$6:$A$1505,0)),"MISSING ID")</x:f>
        <x:v>Ingredient candidate</x:v>
      </x:c>
      <x:c r="F664" s="4" t="str">
        <x:f>IFERROR(INDEX('Material routes'!$E$6:$E$1505,MATCH(V664,'Material routes'!$A$6:$A$1505,0)),"MISSING ID")</x:f>
        <x:v>Coil slug carbine</x:v>
      </x:c>
      <x:c r="G664" s="4" t="str">
        <x:f>IFERROR(INDEX('Material routes'!$F$6:$F$1505,MATCH(V664,'Material routes'!$A$6:$A$1505,0)),"MISSING ID")</x:f>
        <x:v>Not applicable</x:v>
      </x:c>
      <x:c r="H664" s="4" t="str">
        <x:f>IFERROR(INDEX('Material routes'!$H$6:$H$1505,MATCH(V664,'Material routes'!$A$6:$A$1505,0)),"MISSING ID")</x:f>
        <x:v>Weapon</x:v>
      </x:c>
      <x:c r="I664" s="4" t="str">
        <x:f>IFERROR(INDEX('Material routes'!$G$6:$G$1505,MATCH(V664,'Material routes'!$A$6:$A$1505,0)),"MISSING ID")</x:f>
        <x:v>Weapons</x:v>
      </x:c>
      <x:c r="J664" s="4" t="str">
        <x:f>IFERROR(INDEX('Material routes'!$B$6:$B$1505,MATCH(U664,'Material routes'!$A$6:$A$1505,0)),"MISSING ID")</x:f>
        <x:v>design.collection.coil_slug_carbine</x:v>
      </x:c>
      <x:c r="K664" s="4" t="str">
        <x:f>IFERROR(INDEX('Crafting recipes'!$C$6:$C$1005,MATCH(J664,'Crafting recipes'!$A$6:$A$1005,0)),"MISSING ID")</x:f>
        <x:v>Finished-item crafting</x:v>
      </x:c>
      <x:c r="L664" s="4" t="str">
        <x:f>IFERROR(INDEX('Material routes'!$K$6:$K$1505,MATCH(U664,'Material routes'!$A$6:$A$1505,0)),"MISSING ID")</x:f>
        <x:v>Proposal</x:v>
      </x:c>
      <x:c r="M664" s="4" t="str">
        <x:f>IFERROR(INDEX('Material routes'!$M$6:$M$1505,MATCH(U664,'Material routes'!$A$6:$A$1505,0)),"MISSING ID")</x:f>
        <x:v>Partial proposal</x:v>
      </x:c>
      <x:c r="N664" s="4"/>
      <x:c r="O664" s="4" t="str">
        <x:f>IFERROR(INDEX('Material routes'!$J$6:$J$1505,MATCH(U664,'Material routes'!$A$6:$A$1505,0)),"MISSING ID")</x:f>
        <x:v>Unspecified</x:v>
      </x:c>
      <x:c r="P664" s="4"/>
      <x:c r="Q664" s="4" t="str">
        <x:f>IFERROR(INDEX('Material routes'!$J$6:$J$1505,MATCH(V664,'Material routes'!$A$6:$A$1505,0)),"MISSING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routes'!$D$6:$D$1505,MATCH(U664,'Material routes'!$A$6:$A$1505,0)),"MISSING ID")</x:f>
        <x:v>proposal.ceramic.spacer</x:v>
      </x:c>
      <x:c r="T664" s="4" t="str">
        <x:f>IFERROR(INDEX('Material routes'!$D$6:$D$1505,MATCH(V664,'Material routes'!$A$6:$A$1505,0)),"MISSING ID")</x:f>
        <x:v>proposal.collection.coil_slug_carbine</x:v>
      </x:c>
      <x:c r="U664" s="4" t="str">
        <x:v>design.collection.coil_slug_carbine.in.3</x:v>
      </x:c>
      <x:c r="V664" s="4" t="str">
        <x:v>design.collection.coil_slug_carbine.out</x:v>
      </x:c>
    </x:row>
    <x:row r="665" ht="64" customHeight="1">
      <x:c r="A665" s="4" t="str">
        <x:f>IFERROR(INDEX('Material routes'!$E$6:$E$1505,MATCH(U665,'Material routes'!$A$6:$A$1505,0)),"MISSING ID")</x:f>
        <x:v>Contained culinary Phagia culture</x:v>
      </x:c>
      <x:c r="B665" s="4" t="str">
        <x:f>IFERROR(INDEX('Material routes'!$F$6:$F$1505,MATCH(U665,'Material routes'!$A$6:$A$1505,0)),"MISSING ID")</x:f>
        <x:v>T0</x:v>
      </x:c>
      <x:c r="C665" s="4" t="str">
        <x:f>IFERROR(INDEX('Material routes'!$H$6:$H$1505,MATCH(U665,'Material routes'!$A$6:$A$1505,0)),"MISSING ID")</x:f>
        <x:v>Raw material</x:v>
      </x:c>
      <x:c r="D665" s="4" t="str">
        <x:f>IFERROR(INDEX('Material routes'!$G$6:$G$1505,MATCH(U665,'Material routes'!$A$6:$A$1505,0)),"MISSING ID")</x:f>
        <x:v>Biological resources</x:v>
      </x:c>
      <x:c r="E665" s="4" t="str">
        <x:f>IFERROR(INDEX('Material routes'!$C$6:$C$1505,MATCH(U665,'Material routes'!$A$6:$A$1505,0)),"MISSING ID")</x:f>
        <x:v>Ingredient candidate</x:v>
      </x:c>
      <x:c r="F665" s="4" t="str">
        <x:f>IFERROR(INDEX('Material routes'!$E$6:$E$1505,MATCH(V665,'Material routes'!$A$6:$A$1505,0)),"MISSING ID")</x:f>
        <x:v>Drained culinary Phagia curd</x:v>
      </x:c>
      <x:c r="G665" s="4" t="str">
        <x:f>IFERROR(INDEX('Material routes'!$F$6:$F$1505,MATCH(V665,'Material routes'!$A$6:$A$1505,0)),"MISSING ID")</x:f>
        <x:v>T1</x:v>
      </x:c>
      <x:c r="H665" s="4" t="str">
        <x:f>IFERROR(INDEX('Material routes'!$H$6:$H$1505,MATCH(V665,'Material routes'!$A$6:$A$1505,0)),"MISSING ID")</x:f>
        <x:v>Food material</x:v>
      </x:c>
      <x:c r="I665" s="4" t="str">
        <x:f>IFERROR(INDEX('Material routes'!$G$6:$G$1505,MATCH(V665,'Material routes'!$A$6:$A$1505,0)),"MISSING ID")</x:f>
        <x:v>Consumables</x:v>
      </x:c>
      <x:c r="J665" s="4" t="str">
        <x:f>IFERROR(INDEX('Material routes'!$B$6:$B$1505,MATCH(U665,'Material routes'!$A$6:$A$1505,0)),"MISSING ID")</x:f>
        <x:v>design.collection.drained_culinary_phagia_curd</x:v>
      </x:c>
      <x:c r="K665" s="4" t="str">
        <x:f>IFERROR(INDEX('Crafting recipes'!$C$6:$C$1005,MATCH(J665,'Crafting recipes'!$A$6:$A$1005,0)),"MISSING ID")</x:f>
        <x:v>Material refinement</x:v>
      </x:c>
      <x:c r="L665" s="4" t="str">
        <x:f>IFERROR(INDEX('Material routes'!$K$6:$K$1505,MATCH(U665,'Material routes'!$A$6:$A$1505,0)),"MISSING ID")</x:f>
        <x:v>Proposal</x:v>
      </x:c>
      <x:c r="M665" s="4" t="str">
        <x:f>IFERROR(INDEX('Material routes'!$M$6:$M$1505,MATCH(U665,'Material routes'!$A$6:$A$1505,0)),"MISSING ID")</x:f>
        <x:v>Partial proposal</x:v>
      </x:c>
      <x:c r="N665" s="4"/>
      <x:c r="O665" s="4" t="str">
        <x:f>IFERROR(INDEX('Material routes'!$J$6:$J$1505,MATCH(U665,'Material routes'!$A$6:$A$1505,0)),"MISSING ID")</x:f>
        <x:v>Unspecified</x:v>
      </x:c>
      <x:c r="P665" s="4"/>
      <x:c r="Q665" s="4" t="str">
        <x:f>IFERROR(INDEX('Material routes'!$J$6:$J$1505,MATCH(V665,'Material routes'!$A$6:$A$1505,0)),"MISSING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routes'!$D$6:$D$1505,MATCH(U665,'Material routes'!$A$6:$A$1505,0)),"MISSING ID")</x:f>
        <x:v>proposal.collection.contained_culinary_phagia_culture</x:v>
      </x:c>
      <x:c r="T665" s="4" t="str">
        <x:f>IFERROR(INDEX('Material routes'!$D$6:$D$1505,MATCH(V665,'Material routes'!$A$6:$A$1505,0)),"MISSING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routes'!$E$6:$E$1505,MATCH(U666,'Material routes'!$A$6:$A$1505,0)),"MISSING ID")</x:f>
        <x:v>Contained culinary Phagia culture</x:v>
      </x:c>
      <x:c r="B666" s="4" t="str">
        <x:f>IFERROR(INDEX('Material routes'!$F$6:$F$1505,MATCH(U666,'Material routes'!$A$6:$A$1505,0)),"MISSING ID")</x:f>
        <x:v>T0</x:v>
      </x:c>
      <x:c r="C666" s="4" t="str">
        <x:f>IFERROR(INDEX('Material routes'!$H$6:$H$1505,MATCH(U666,'Material routes'!$A$6:$A$1505,0)),"MISSING ID")</x:f>
        <x:v>Raw material</x:v>
      </x:c>
      <x:c r="D666" s="4" t="str">
        <x:f>IFERROR(INDEX('Material routes'!$G$6:$G$1505,MATCH(U666,'Material routes'!$A$6:$A$1505,0)),"MISSING ID")</x:f>
        <x:v>Biological resources</x:v>
      </x:c>
      <x:c r="E666" s="4" t="str">
        <x:f>IFERROR(INDEX('Material routes'!$C$6:$C$1505,MATCH(U666,'Material routes'!$A$6:$A$1505,0)),"MISSING ID")</x:f>
        <x:v>Ingredient candidate</x:v>
      </x:c>
      <x:c r="F666" s="4" t="str">
        <x:f>IFERROR(INDEX('Material routes'!$E$6:$E$1505,MATCH(V666,'Material routes'!$A$6:$A$1505,0)),"MISSING ID")</x:f>
        <x:v>Culinary Phagia liquid fraction</x:v>
      </x:c>
      <x:c r="G666" s="4" t="str">
        <x:f>IFERROR(INDEX('Material routes'!$F$6:$F$1505,MATCH(V666,'Material routes'!$A$6:$A$1505,0)),"MISSING ID")</x:f>
        <x:v>T1</x:v>
      </x:c>
      <x:c r="H666" s="4" t="str">
        <x:f>IFERROR(INDEX('Material routes'!$H$6:$H$1505,MATCH(V666,'Material routes'!$A$6:$A$1505,0)),"MISSING ID")</x:f>
        <x:v>Food material</x:v>
      </x:c>
      <x:c r="I666" s="4" t="str">
        <x:f>IFERROR(INDEX('Material routes'!$G$6:$G$1505,MATCH(V666,'Material routes'!$A$6:$A$1505,0)),"MISSING ID")</x:f>
        <x:v>Consumables</x:v>
      </x:c>
      <x:c r="J666" s="4" t="str">
        <x:f>IFERROR(INDEX('Material routes'!$B$6:$B$1505,MATCH(U666,'Material routes'!$A$6:$A$1505,0)),"MISSING ID")</x:f>
        <x:v>design.collection.culinary_phagia_liquid_fraction</x:v>
      </x:c>
      <x:c r="K666" s="4" t="str">
        <x:f>IFERROR(INDEX('Crafting recipes'!$C$6:$C$1005,MATCH(J666,'Crafting recipes'!$A$6:$A$1005,0)),"MISSING ID")</x:f>
        <x:v>Material refinement</x:v>
      </x:c>
      <x:c r="L666" s="4" t="str">
        <x:f>IFERROR(INDEX('Material routes'!$K$6:$K$1505,MATCH(U666,'Material routes'!$A$6:$A$1505,0)),"MISSING ID")</x:f>
        <x:v>Proposal</x:v>
      </x:c>
      <x:c r="M666" s="4" t="str">
        <x:f>IFERROR(INDEX('Material routes'!$M$6:$M$1505,MATCH(U666,'Material routes'!$A$6:$A$1505,0)),"MISSING ID")</x:f>
        <x:v>Partial proposal</x:v>
      </x:c>
      <x:c r="N666" s="4"/>
      <x:c r="O666" s="4" t="str">
        <x:f>IFERROR(INDEX('Material routes'!$J$6:$J$1505,MATCH(U666,'Material routes'!$A$6:$A$1505,0)),"MISSING ID")</x:f>
        <x:v>Unspecified</x:v>
      </x:c>
      <x:c r="P666" s="4"/>
      <x:c r="Q666" s="4" t="str">
        <x:f>IFERROR(INDEX('Material routes'!$J$6:$J$1505,MATCH(V666,'Material routes'!$A$6:$A$1505,0)),"MISSING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routes'!$D$6:$D$1505,MATCH(U666,'Material routes'!$A$6:$A$1505,0)),"MISSING ID")</x:f>
        <x:v>proposal.collection.contained_culinary_phagia_culture</x:v>
      </x:c>
      <x:c r="T666" s="4" t="str">
        <x:f>IFERROR(INDEX('Material routes'!$D$6:$D$1505,MATCH(V666,'Material routes'!$A$6:$A$1505,0)),"MISSING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routes'!$E$6:$E$1505,MATCH(U667,'Material routes'!$A$6:$A$1505,0)),"MISSING ID")</x:f>
        <x:v>Contained culinary Phagia culture</x:v>
      </x:c>
      <x:c r="B667" s="4" t="str">
        <x:f>IFERROR(INDEX('Material routes'!$F$6:$F$1505,MATCH(U667,'Material routes'!$A$6:$A$1505,0)),"MISSING ID")</x:f>
        <x:v>T0</x:v>
      </x:c>
      <x:c r="C667" s="4" t="str">
        <x:f>IFERROR(INDEX('Material routes'!$H$6:$H$1505,MATCH(U667,'Material routes'!$A$6:$A$1505,0)),"MISSING ID")</x:f>
        <x:v>Raw material</x:v>
      </x:c>
      <x:c r="D667" s="4" t="str">
        <x:f>IFERROR(INDEX('Material routes'!$G$6:$G$1505,MATCH(U667,'Material routes'!$A$6:$A$1505,0)),"MISSING ID")</x:f>
        <x:v>Biological resources</x:v>
      </x:c>
      <x:c r="E667" s="4" t="str">
        <x:f>IFERROR(INDEX('Material routes'!$C$6:$C$1505,MATCH(U667,'Material routes'!$A$6:$A$1505,0)),"MISSING ID")</x:f>
        <x:v>Ingredient candidate</x:v>
      </x:c>
      <x:c r="F667" s="4" t="str">
        <x:f>IFERROR(INDEX('Material routes'!$E$6:$E$1505,MATCH(V667,'Material routes'!$A$6:$A$1505,0)),"MISSING ID")</x:f>
        <x:v>Fine culinary Phagia meal</x:v>
      </x:c>
      <x:c r="G667" s="4" t="str">
        <x:f>IFERROR(INDEX('Material routes'!$F$6:$F$1505,MATCH(V667,'Material routes'!$A$6:$A$1505,0)),"MISSING ID")</x:f>
        <x:v>T1</x:v>
      </x:c>
      <x:c r="H667" s="4" t="str">
        <x:f>IFERROR(INDEX('Material routes'!$H$6:$H$1505,MATCH(V667,'Material routes'!$A$6:$A$1505,0)),"MISSING ID")</x:f>
        <x:v>Food material</x:v>
      </x:c>
      <x:c r="I667" s="4" t="str">
        <x:f>IFERROR(INDEX('Material routes'!$G$6:$G$1505,MATCH(V667,'Material routes'!$A$6:$A$1505,0)),"MISSING ID")</x:f>
        <x:v>Consumables</x:v>
      </x:c>
      <x:c r="J667" s="4" t="str">
        <x:f>IFERROR(INDEX('Material routes'!$B$6:$B$1505,MATCH(U667,'Material routes'!$A$6:$A$1505,0)),"MISSING ID")</x:f>
        <x:v>design.collection.fine_culinary_phagia_meal</x:v>
      </x:c>
      <x:c r="K667" s="4" t="str">
        <x:f>IFERROR(INDEX('Crafting recipes'!$C$6:$C$1005,MATCH(J667,'Crafting recipes'!$A$6:$A$1005,0)),"MISSING ID")</x:f>
        <x:v>Material refinement</x:v>
      </x:c>
      <x:c r="L667" s="4" t="str">
        <x:f>IFERROR(INDEX('Material routes'!$K$6:$K$1505,MATCH(U667,'Material routes'!$A$6:$A$1505,0)),"MISSING ID")</x:f>
        <x:v>Proposal</x:v>
      </x:c>
      <x:c r="M667" s="4" t="str">
        <x:f>IFERROR(INDEX('Material routes'!$M$6:$M$1505,MATCH(U667,'Material routes'!$A$6:$A$1505,0)),"MISSING ID")</x:f>
        <x:v>Partial proposal</x:v>
      </x:c>
      <x:c r="N667" s="4"/>
      <x:c r="O667" s="4" t="str">
        <x:f>IFERROR(INDEX('Material routes'!$J$6:$J$1505,MATCH(U667,'Material routes'!$A$6:$A$1505,0)),"MISSING ID")</x:f>
        <x:v>Unspecified</x:v>
      </x:c>
      <x:c r="P667" s="4"/>
      <x:c r="Q667" s="4" t="str">
        <x:f>IFERROR(INDEX('Material routes'!$J$6:$J$1505,MATCH(V667,'Material routes'!$A$6:$A$1505,0)),"MISSING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routes'!$D$6:$D$1505,MATCH(U667,'Material routes'!$A$6:$A$1505,0)),"MISSING ID")</x:f>
        <x:v>proposal.collection.contained_culinary_phagia_culture</x:v>
      </x:c>
      <x:c r="T667" s="4" t="str">
        <x:f>IFERROR(INDEX('Material routes'!$D$6:$D$1505,MATCH(V667,'Material routes'!$A$6:$A$1505,0)),"MISSING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routes'!$E$6:$E$1505,MATCH(U668,'Material routes'!$A$6:$A$1505,0)),"MISSING ID")</x:f>
        <x:v>Contained culinary Phagia culture</x:v>
      </x:c>
      <x:c r="B668" s="4" t="str">
        <x:f>IFERROR(INDEX('Material routes'!$F$6:$F$1505,MATCH(U668,'Material routes'!$A$6:$A$1505,0)),"MISSING ID")</x:f>
        <x:v>T0</x:v>
      </x:c>
      <x:c r="C668" s="4" t="str">
        <x:f>IFERROR(INDEX('Material routes'!$H$6:$H$1505,MATCH(U668,'Material routes'!$A$6:$A$1505,0)),"MISSING ID")</x:f>
        <x:v>Raw material</x:v>
      </x:c>
      <x:c r="D668" s="4" t="str">
        <x:f>IFERROR(INDEX('Material routes'!$G$6:$G$1505,MATCH(U668,'Material routes'!$A$6:$A$1505,0)),"MISSING ID")</x:f>
        <x:v>Biological resources</x:v>
      </x:c>
      <x:c r="E668" s="4" t="str">
        <x:f>IFERROR(INDEX('Material routes'!$C$6:$C$1505,MATCH(U668,'Material routes'!$A$6:$A$1505,0)),"MISSING ID")</x:f>
        <x:v>Ingredient candidate</x:v>
      </x:c>
      <x:c r="F668" s="4" t="str">
        <x:f>IFERROR(INDEX('Material routes'!$E$6:$E$1505,MATCH(V668,'Material routes'!$A$6:$A$1505,0)),"MISSING ID")</x:f>
        <x:v>Pressed culinary Phagia flakes</x:v>
      </x:c>
      <x:c r="G668" s="4" t="str">
        <x:f>IFERROR(INDEX('Material routes'!$F$6:$F$1505,MATCH(V668,'Material routes'!$A$6:$A$1505,0)),"MISSING ID")</x:f>
        <x:v>T1</x:v>
      </x:c>
      <x:c r="H668" s="4" t="str">
        <x:f>IFERROR(INDEX('Material routes'!$H$6:$H$1505,MATCH(V668,'Material routes'!$A$6:$A$1505,0)),"MISSING ID")</x:f>
        <x:v>Food material</x:v>
      </x:c>
      <x:c r="I668" s="4" t="str">
        <x:f>IFERROR(INDEX('Material routes'!$G$6:$G$1505,MATCH(V668,'Material routes'!$A$6:$A$1505,0)),"MISSING ID")</x:f>
        <x:v>Consumables</x:v>
      </x:c>
      <x:c r="J668" s="4" t="str">
        <x:f>IFERROR(INDEX('Material routes'!$B$6:$B$1505,MATCH(U668,'Material routes'!$A$6:$A$1505,0)),"MISSING ID")</x:f>
        <x:v>design.collection.pressed_culinary_phagia_flakes</x:v>
      </x:c>
      <x:c r="K668" s="4" t="str">
        <x:f>IFERROR(INDEX('Crafting recipes'!$C$6:$C$1005,MATCH(J668,'Crafting recipes'!$A$6:$A$1005,0)),"MISSING ID")</x:f>
        <x:v>Material refinement</x:v>
      </x:c>
      <x:c r="L668" s="4" t="str">
        <x:f>IFERROR(INDEX('Material routes'!$K$6:$K$1505,MATCH(U668,'Material routes'!$A$6:$A$1505,0)),"MISSING ID")</x:f>
        <x:v>Proposal</x:v>
      </x:c>
      <x:c r="M668" s="4" t="str">
        <x:f>IFERROR(INDEX('Material routes'!$M$6:$M$1505,MATCH(U668,'Material routes'!$A$6:$A$1505,0)),"MISSING ID")</x:f>
        <x:v>Partial proposal</x:v>
      </x:c>
      <x:c r="N668" s="4"/>
      <x:c r="O668" s="4" t="str">
        <x:f>IFERROR(INDEX('Material routes'!$J$6:$J$1505,MATCH(U668,'Material routes'!$A$6:$A$1505,0)),"MISSING ID")</x:f>
        <x:v>Unspecified</x:v>
      </x:c>
      <x:c r="P668" s="4"/>
      <x:c r="Q668" s="4" t="str">
        <x:f>IFERROR(INDEX('Material routes'!$J$6:$J$1505,MATCH(V668,'Material routes'!$A$6:$A$1505,0)),"MISSING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routes'!$D$6:$D$1505,MATCH(U668,'Material routes'!$A$6:$A$1505,0)),"MISSING ID")</x:f>
        <x:v>proposal.collection.contained_culinary_phagia_culture</x:v>
      </x:c>
      <x:c r="T668" s="4" t="str">
        <x:f>IFERROR(INDEX('Material routes'!$D$6:$D$1505,MATCH(V668,'Material routes'!$A$6:$A$1505,0)),"MISSING ID")</x:f>
        <x:v>proposal.collection.pressed_culinary_phagia_flakes</x:v>
      </x:c>
      <x:c r="U668" s="4" t="str">
        <x:v>design.collection.pressed_culinary_phagia_flakes.in.1</x:v>
      </x:c>
      <x:c r="V668" s="4" t="str">
        <x:v>design.collection.pressed_culinary_phagia_flakes.out</x:v>
      </x:c>
    </x:row>
    <x:row r="669" ht="64" customHeight="1">
      <x:c r="A669" s="4" t="str">
        <x:f>IFERROR(INDEX('Material routes'!$E$6:$E$1505,MATCH(U669,'Material routes'!$A$6:$A$1505,0)),"MISSING ID")</x:f>
        <x:v>Fine culinary Phagia meal</x:v>
      </x:c>
      <x:c r="B669" s="4" t="str">
        <x:f>IFERROR(INDEX('Material routes'!$F$6:$F$1505,MATCH(U669,'Material routes'!$A$6:$A$1505,0)),"MISSING ID")</x:f>
        <x:v>T1</x:v>
      </x:c>
      <x:c r="C669" s="4" t="str">
        <x:f>IFERROR(INDEX('Material routes'!$H$6:$H$1505,MATCH(U669,'Material routes'!$A$6:$A$1505,0)),"MISSING ID")</x:f>
        <x:v>Food material</x:v>
      </x:c>
      <x:c r="D669" s="4" t="str">
        <x:f>IFERROR(INDEX('Material routes'!$G$6:$G$1505,MATCH(U669,'Material routes'!$A$6:$A$1505,0)),"MISSING ID")</x:f>
        <x:v>Consumables</x:v>
      </x:c>
      <x:c r="E669" s="4" t="str">
        <x:f>IFERROR(INDEX('Material routes'!$C$6:$C$1505,MATCH(U669,'Material routes'!$A$6:$A$1505,0)),"MISSING ID")</x:f>
        <x:v>Ingredient candidate</x:v>
      </x:c>
      <x:c r="F669" s="4" t="str">
        <x:f>IFERROR(INDEX('Material routes'!$E$6:$E$1505,MATCH(V669,'Material routes'!$A$6:$A$1505,0)),"MISSING ID")</x:f>
        <x:v>Toasted culinary Phagia crumbs</x:v>
      </x:c>
      <x:c r="G669" s="4" t="str">
        <x:f>IFERROR(INDEX('Material routes'!$F$6:$F$1505,MATCH(V669,'Material routes'!$A$6:$A$1505,0)),"MISSING ID")</x:f>
        <x:v>T2</x:v>
      </x:c>
      <x:c r="H669" s="4" t="str">
        <x:f>IFERROR(INDEX('Material routes'!$H$6:$H$1505,MATCH(V669,'Material routes'!$A$6:$A$1505,0)),"MISSING ID")</x:f>
        <x:v>Food material</x:v>
      </x:c>
      <x:c r="I669" s="4" t="str">
        <x:f>IFERROR(INDEX('Material routes'!$G$6:$G$1505,MATCH(V669,'Material routes'!$A$6:$A$1505,0)),"MISSING ID")</x:f>
        <x:v>Consumables</x:v>
      </x:c>
      <x:c r="J669" s="4" t="str">
        <x:f>IFERROR(INDEX('Material routes'!$B$6:$B$1505,MATCH(U669,'Material routes'!$A$6:$A$1505,0)),"MISSING ID")</x:f>
        <x:v>design.collection.toasted_culinary_phagia_crumbs</x:v>
      </x:c>
      <x:c r="K669" s="4" t="str">
        <x:f>IFERROR(INDEX('Crafting recipes'!$C$6:$C$1005,MATCH(J669,'Crafting recipes'!$A$6:$A$1005,0)),"MISSING ID")</x:f>
        <x:v>Material refinement</x:v>
      </x:c>
      <x:c r="L669" s="4" t="str">
        <x:f>IFERROR(INDEX('Material routes'!$K$6:$K$1505,MATCH(U669,'Material routes'!$A$6:$A$1505,0)),"MISSING ID")</x:f>
        <x:v>Proposal</x:v>
      </x:c>
      <x:c r="M669" s="4" t="str">
        <x:f>IFERROR(INDEX('Material routes'!$M$6:$M$1505,MATCH(U669,'Material routes'!$A$6:$A$1505,0)),"MISSING ID")</x:f>
        <x:v>Partial proposal</x:v>
      </x:c>
      <x:c r="N669" s="4"/>
      <x:c r="O669" s="4" t="str">
        <x:f>IFERROR(INDEX('Material routes'!$J$6:$J$1505,MATCH(U669,'Material routes'!$A$6:$A$1505,0)),"MISSING ID")</x:f>
        <x:v>Unspecified</x:v>
      </x:c>
      <x:c r="P669" s="4"/>
      <x:c r="Q669" s="4" t="str">
        <x:f>IFERROR(INDEX('Material routes'!$J$6:$J$1505,MATCH(V669,'Material routes'!$A$6:$A$1505,0)),"MISSING ID")</x:f>
        <x:v>Unspecified</x:v>
      </x:c>
      <x:c r="R669" s="4" t="str">
        <x:f>IF(L669="Withheld","Withheld premise",IF(E669="Tool candidate","Reusable prerequisite",IF(K669="Raw entry preparation","Entry-resource preparation",IF(G669="Not applicable",IF(IFERROR(INDEX('Items'!$AI$6:$AI$1005,MATCH(T669,'Items'!$A$6:$A$1005,0)),"MISSING ID")="Finished item","Finished endpoint",IF(IFERROR(INDEX('Items'!$AI$6:$AI$1005,MATCH(T669,'Items'!$A$6:$A$1005,0)),"MISSING ID")="Currency","Currency / no refinement tier","Recovered output / tier not applicable")),IF(OR(IFERROR(INDEX('Crafting recipes'!$H$6:$H$1005,MATCH(J669,'Crafting recipes'!$A$6:$A$1005,0)),"MISSING ID")="Unassigned",G669="Unassigned"),"Tier unresolved",IF(IFERROR(VALUE(RIGHT(G669,1))-VALUE(RIGHT(IFERROR(INDEX('Crafting recipes'!$H$6:$H$1005,MATCH(J669,'Crafting recipes'!$A$6:$A$1005,0)),"MISSING ID"),1)),0)=1,IF(B669=IFERROR(INDEX('Crafting recipes'!$H$6:$H$1005,MATCH(J669,'Crafting recipes'!$A$6:$A$1005,0)),"MISSING ID"),"Advances one material tier","Lower-tier ingredient; route advances one tier"),"Needs tier review"))))))</x:f>
        <x:v>Advances one material tier</x:v>
      </x:c>
      <x:c r="S669" s="4" t="str">
        <x:f>IFERROR(INDEX('Material routes'!$D$6:$D$1505,MATCH(U669,'Material routes'!$A$6:$A$1505,0)),"MISSING ID")</x:f>
        <x:v>proposal.collection.fine_culinary_phagia_meal</x:v>
      </x:c>
      <x:c r="T669" s="4" t="str">
        <x:f>IFERROR(INDEX('Material routes'!$D$6:$D$1505,MATCH(V669,'Material routes'!$A$6:$A$1505,0)),"MISSING ID")</x:f>
        <x:v>proposal.collection.toasted_culinary_phagia_crumbs</x:v>
      </x:c>
      <x:c r="U669" s="4" t="str">
        <x:v>design.collection.toasted_culinary_phagia_crumbs.in.1</x:v>
      </x:c>
      <x:c r="V669" s="4" t="str">
        <x:v>design.collection.toasted_culinary_phagia_crumbs.out</x:v>
      </x:c>
    </x:row>
    <x:row r="670" ht="64" customHeight="1">
      <x:c r="A670" s="4" t="str">
        <x:f>IFERROR(INDEX('Material routes'!$E$6:$E$1505,MATCH(U670,'Material routes'!$A$6:$A$1505,0)),"MISSING ID")</x:f>
        <x:v>Contained culinary Phagia culture</x:v>
      </x:c>
      <x:c r="B670" s="4" t="str">
        <x:f>IFERROR(INDEX('Material routes'!$F$6:$F$1505,MATCH(U670,'Material routes'!$A$6:$A$1505,0)),"MISSING ID")</x:f>
        <x:v>T0</x:v>
      </x:c>
      <x:c r="C670" s="4" t="str">
        <x:f>IFERROR(INDEX('Material routes'!$H$6:$H$1505,MATCH(U670,'Material routes'!$A$6:$A$1505,0)),"MISSING ID")</x:f>
        <x:v>Raw material</x:v>
      </x:c>
      <x:c r="D670" s="4" t="str">
        <x:f>IFERROR(INDEX('Material routes'!$G$6:$G$1505,MATCH(U670,'Material routes'!$A$6:$A$1505,0)),"MISSING ID")</x:f>
        <x:v>Biological resources</x:v>
      </x:c>
      <x:c r="E670" s="4" t="str">
        <x:f>IFERROR(INDEX('Material routes'!$C$6:$C$1505,MATCH(U670,'Material routes'!$A$6:$A$1505,0)),"MISSING ID")</x:f>
        <x:v>Ingredient candidate</x:v>
      </x:c>
      <x:c r="F670" s="4" t="str">
        <x:f>IFERROR(INDEX('Material routes'!$E$6:$E$1505,MATCH(V670,'Material routes'!$A$6:$A$1505,0)),"MISSING ID")</x:f>
        <x:v>Culinary Phagia binding paste</x:v>
      </x:c>
      <x:c r="G670" s="4" t="str">
        <x:f>IFERROR(INDEX('Material routes'!$F$6:$F$1505,MATCH(V670,'Material routes'!$A$6:$A$1505,0)),"MISSING ID")</x:f>
        <x:v>T1</x:v>
      </x:c>
      <x:c r="H670" s="4" t="str">
        <x:f>IFERROR(INDEX('Material routes'!$H$6:$H$1505,MATCH(V670,'Material routes'!$A$6:$A$1505,0)),"MISSING ID")</x:f>
        <x:v>Food material</x:v>
      </x:c>
      <x:c r="I670" s="4" t="str">
        <x:f>IFERROR(INDEX('Material routes'!$G$6:$G$1505,MATCH(V670,'Material routes'!$A$6:$A$1505,0)),"MISSING ID")</x:f>
        <x:v>Consumables</x:v>
      </x:c>
      <x:c r="J670" s="4" t="str">
        <x:f>IFERROR(INDEX('Material routes'!$B$6:$B$1505,MATCH(U670,'Material routes'!$A$6:$A$1505,0)),"MISSING ID")</x:f>
        <x:v>design.collection.culinary_phagia_binding_paste</x:v>
      </x:c>
      <x:c r="K670" s="4" t="str">
        <x:f>IFERROR(INDEX('Crafting recipes'!$C$6:$C$1005,MATCH(J670,'Crafting recipes'!$A$6:$A$1005,0)),"MISSING ID")</x:f>
        <x:v>Material refinement</x:v>
      </x:c>
      <x:c r="L670" s="4" t="str">
        <x:f>IFERROR(INDEX('Material routes'!$K$6:$K$1505,MATCH(U670,'Material routes'!$A$6:$A$1505,0)),"MISSING ID")</x:f>
        <x:v>Proposal</x:v>
      </x:c>
      <x:c r="M670" s="4" t="str">
        <x:f>IFERROR(INDEX('Material routes'!$M$6:$M$1505,MATCH(U670,'Material routes'!$A$6:$A$1505,0)),"MISSING ID")</x:f>
        <x:v>Partial proposal</x:v>
      </x:c>
      <x:c r="N670" s="4"/>
      <x:c r="O670" s="4" t="str">
        <x:f>IFERROR(INDEX('Material routes'!$J$6:$J$1505,MATCH(U670,'Material routes'!$A$6:$A$1505,0)),"MISSING ID")</x:f>
        <x:v>Unspecified</x:v>
      </x:c>
      <x:c r="P670" s="4"/>
      <x:c r="Q670" s="4" t="str">
        <x:f>IFERROR(INDEX('Material routes'!$J$6:$J$1505,MATCH(V670,'Material routes'!$A$6:$A$1505,0)),"MISSING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routes'!$D$6:$D$1505,MATCH(U670,'Material routes'!$A$6:$A$1505,0)),"MISSING ID")</x:f>
        <x:v>proposal.collection.contained_culinary_phagia_culture</x:v>
      </x:c>
      <x:c r="T670" s="4" t="str">
        <x:f>IFERROR(INDEX('Material routes'!$D$6:$D$1505,MATCH(V670,'Material routes'!$A$6:$A$1505,0)),"MISSING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routes'!$E$6:$E$1505,MATCH(U671,'Material routes'!$A$6:$A$1505,0)),"MISSING ID")</x:f>
        <x:v>Contained culinary Phagia culture</x:v>
      </x:c>
      <x:c r="B671" s="4" t="str">
        <x:f>IFERROR(INDEX('Material routes'!$F$6:$F$1505,MATCH(U671,'Material routes'!$A$6:$A$1505,0)),"MISSING ID")</x:f>
        <x:v>T0</x:v>
      </x:c>
      <x:c r="C671" s="4" t="str">
        <x:f>IFERROR(INDEX('Material routes'!$H$6:$H$1505,MATCH(U671,'Material routes'!$A$6:$A$1505,0)),"MISSING ID")</x:f>
        <x:v>Raw material</x:v>
      </x:c>
      <x:c r="D671" s="4" t="str">
        <x:f>IFERROR(INDEX('Material routes'!$G$6:$G$1505,MATCH(U671,'Material routes'!$A$6:$A$1505,0)),"MISSING ID")</x:f>
        <x:v>Biological resources</x:v>
      </x:c>
      <x:c r="E671" s="4" t="str">
        <x:f>IFERROR(INDEX('Material routes'!$C$6:$C$1505,MATCH(U671,'Material routes'!$A$6:$A$1505,0)),"MISSING ID")</x:f>
        <x:v>Ingredient candidate</x:v>
      </x:c>
      <x:c r="F671" s="4" t="str">
        <x:f>IFERROR(INDEX('Material routes'!$E$6:$E$1505,MATCH(V671,'Material routes'!$A$6:$A$1505,0)),"MISSING ID")</x:f>
        <x:v>Controlled-sour Phagia base</x:v>
      </x:c>
      <x:c r="G671" s="4" t="str">
        <x:f>IFERROR(INDEX('Material routes'!$F$6:$F$1505,MATCH(V671,'Material routes'!$A$6:$A$1505,0)),"MISSING ID")</x:f>
        <x:v>T1</x:v>
      </x:c>
      <x:c r="H671" s="4" t="str">
        <x:f>IFERROR(INDEX('Material routes'!$H$6:$H$1505,MATCH(V671,'Material routes'!$A$6:$A$1505,0)),"MISSING ID")</x:f>
        <x:v>Food material</x:v>
      </x:c>
      <x:c r="I671" s="4" t="str">
        <x:f>IFERROR(INDEX('Material routes'!$G$6:$G$1505,MATCH(V671,'Material routes'!$A$6:$A$1505,0)),"MISSING ID")</x:f>
        <x:v>Consumables</x:v>
      </x:c>
      <x:c r="J671" s="4" t="str">
        <x:f>IFERROR(INDEX('Material routes'!$B$6:$B$1505,MATCH(U671,'Material routes'!$A$6:$A$1505,0)),"MISSING ID")</x:f>
        <x:v>design.collection.controlled_sour_phagia_base</x:v>
      </x:c>
      <x:c r="K671" s="4" t="str">
        <x:f>IFERROR(INDEX('Crafting recipes'!$C$6:$C$1005,MATCH(J671,'Crafting recipes'!$A$6:$A$1005,0)),"MISSING ID")</x:f>
        <x:v>Material refinement</x:v>
      </x:c>
      <x:c r="L671" s="4" t="str">
        <x:f>IFERROR(INDEX('Material routes'!$K$6:$K$1505,MATCH(U671,'Material routes'!$A$6:$A$1505,0)),"MISSING ID")</x:f>
        <x:v>Proposal</x:v>
      </x:c>
      <x:c r="M671" s="4" t="str">
        <x:f>IFERROR(INDEX('Material routes'!$M$6:$M$1505,MATCH(U671,'Material routes'!$A$6:$A$1505,0)),"MISSING ID")</x:f>
        <x:v>Partial proposal</x:v>
      </x:c>
      <x:c r="N671" s="4"/>
      <x:c r="O671" s="4" t="str">
        <x:f>IFERROR(INDEX('Material routes'!$J$6:$J$1505,MATCH(U671,'Material routes'!$A$6:$A$1505,0)),"MISSING ID")</x:f>
        <x:v>Unspecified</x:v>
      </x:c>
      <x:c r="P671" s="4"/>
      <x:c r="Q671" s="4" t="str">
        <x:f>IFERROR(INDEX('Material routes'!$J$6:$J$1505,MATCH(V671,'Material routes'!$A$6:$A$1505,0)),"MISSING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routes'!$D$6:$D$1505,MATCH(U671,'Material routes'!$A$6:$A$1505,0)),"MISSING ID")</x:f>
        <x:v>proposal.collection.contained_culinary_phagia_culture</x:v>
      </x:c>
      <x:c r="T671" s="4" t="str">
        <x:f>IFERROR(INDEX('Material routes'!$D$6:$D$1505,MATCH(V671,'Material routes'!$A$6:$A$1505,0)),"MISSING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routes'!$E$6:$E$1505,MATCH(U672,'Material routes'!$A$6:$A$1505,0)),"MISSING ID")</x:f>
        <x:v>Culinary Phagia liquid fraction</x:v>
      </x:c>
      <x:c r="B672" s="4" t="str">
        <x:f>IFERROR(INDEX('Material routes'!$F$6:$F$1505,MATCH(U672,'Material routes'!$A$6:$A$1505,0)),"MISSING ID")</x:f>
        <x:v>T1</x:v>
      </x:c>
      <x:c r="C672" s="4" t="str">
        <x:f>IFERROR(INDEX('Material routes'!$H$6:$H$1505,MATCH(U672,'Material routes'!$A$6:$A$1505,0)),"MISSING ID")</x:f>
        <x:v>Food material</x:v>
      </x:c>
      <x:c r="D672" s="4" t="str">
        <x:f>IFERROR(INDEX('Material routes'!$G$6:$G$1505,MATCH(U672,'Material routes'!$A$6:$A$1505,0)),"MISSING ID")</x:f>
        <x:v>Consumables</x:v>
      </x:c>
      <x:c r="E672" s="4" t="str">
        <x:f>IFERROR(INDEX('Material routes'!$C$6:$C$1505,MATCH(U672,'Material routes'!$A$6:$A$1505,0)),"MISSING ID")</x:f>
        <x:v>Ingredient candidate</x:v>
      </x:c>
      <x:c r="F672" s="4" t="str">
        <x:f>IFERROR(INDEX('Material routes'!$E$6:$E$1505,MATCH(V672,'Material routes'!$A$6:$A$1505,0)),"MISSING ID")</x:f>
        <x:v>Reduced culinary Phagia concentrate</x:v>
      </x:c>
      <x:c r="G672" s="4" t="str">
        <x:f>IFERROR(INDEX('Material routes'!$F$6:$F$1505,MATCH(V672,'Material routes'!$A$6:$A$1505,0)),"MISSING ID")</x:f>
        <x:v>T2</x:v>
      </x:c>
      <x:c r="H672" s="4" t="str">
        <x:f>IFERROR(INDEX('Material routes'!$H$6:$H$1505,MATCH(V672,'Material routes'!$A$6:$A$1505,0)),"MISSING ID")</x:f>
        <x:v>Food material</x:v>
      </x:c>
      <x:c r="I672" s="4" t="str">
        <x:f>IFERROR(INDEX('Material routes'!$G$6:$G$1505,MATCH(V672,'Material routes'!$A$6:$A$1505,0)),"MISSING ID")</x:f>
        <x:v>Consumables</x:v>
      </x:c>
      <x:c r="J672" s="4" t="str">
        <x:f>IFERROR(INDEX('Material routes'!$B$6:$B$1505,MATCH(U672,'Material routes'!$A$6:$A$1505,0)),"MISSING ID")</x:f>
        <x:v>design.collection.reduced_culinary_phagia_concentrate</x:v>
      </x:c>
      <x:c r="K672" s="4" t="str">
        <x:f>IFERROR(INDEX('Crafting recipes'!$C$6:$C$1005,MATCH(J672,'Crafting recipes'!$A$6:$A$1005,0)),"MISSING ID")</x:f>
        <x:v>Material refinement</x:v>
      </x:c>
      <x:c r="L672" s="4" t="str">
        <x:f>IFERROR(INDEX('Material routes'!$K$6:$K$1505,MATCH(U672,'Material routes'!$A$6:$A$1505,0)),"MISSING ID")</x:f>
        <x:v>Proposal</x:v>
      </x:c>
      <x:c r="M672" s="4" t="str">
        <x:f>IFERROR(INDEX('Material routes'!$M$6:$M$1505,MATCH(U672,'Material routes'!$A$6:$A$1505,0)),"MISSING ID")</x:f>
        <x:v>Partial proposal</x:v>
      </x:c>
      <x:c r="N672" s="4"/>
      <x:c r="O672" s="4" t="str">
        <x:f>IFERROR(INDEX('Material routes'!$J$6:$J$1505,MATCH(U672,'Material routes'!$A$6:$A$1505,0)),"MISSING ID")</x:f>
        <x:v>Unspecified</x:v>
      </x:c>
      <x:c r="P672" s="4"/>
      <x:c r="Q672" s="4" t="str">
        <x:f>IFERROR(INDEX('Material routes'!$J$6:$J$1505,MATCH(V672,'Material routes'!$A$6:$A$1505,0)),"MISSING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routes'!$D$6:$D$1505,MATCH(U672,'Material routes'!$A$6:$A$1505,0)),"MISSING ID")</x:f>
        <x:v>proposal.collection.culinary_phagia_liquid_fraction</x:v>
      </x:c>
      <x:c r="T672" s="4" t="str">
        <x:f>IFERROR(INDEX('Material routes'!$D$6:$D$1505,MATCH(V672,'Material routes'!$A$6:$A$1505,0)),"MISSING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routes'!$E$6:$E$1505,MATCH(U673,'Material routes'!$A$6:$A$1505,0)),"MISSING ID")</x:f>
        <x:v>Drained culinary Phagia curd</x:v>
      </x:c>
      <x:c r="B673" s="4" t="str">
        <x:f>IFERROR(INDEX('Material routes'!$F$6:$F$1505,MATCH(U673,'Material routes'!$A$6:$A$1505,0)),"MISSING ID")</x:f>
        <x:v>T1</x:v>
      </x:c>
      <x:c r="C673" s="4" t="str">
        <x:f>IFERROR(INDEX('Material routes'!$H$6:$H$1505,MATCH(U673,'Material routes'!$A$6:$A$1505,0)),"MISSING ID")</x:f>
        <x:v>Food material</x:v>
      </x:c>
      <x:c r="D673" s="4" t="str">
        <x:f>IFERROR(INDEX('Material routes'!$G$6:$G$1505,MATCH(U673,'Material routes'!$A$6:$A$1505,0)),"MISSING ID")</x:f>
        <x:v>Consumables</x:v>
      </x:c>
      <x:c r="E673" s="4" t="str">
        <x:f>IFERROR(INDEX('Material routes'!$C$6:$C$1505,MATCH(U673,'Material routes'!$A$6:$A$1505,0)),"MISSING ID")</x:f>
        <x:v>Ingredient candidate</x:v>
      </x:c>
      <x:c r="F673" s="4" t="str">
        <x:f>IFERROR(INDEX('Material routes'!$E$6:$E$1505,MATCH(V673,'Material routes'!$A$6:$A$1505,0)),"MISSING ID")</x:f>
        <x:v>Aerated culinary Phagia curd</x:v>
      </x:c>
      <x:c r="G673" s="4" t="str">
        <x:f>IFERROR(INDEX('Material routes'!$F$6:$F$1505,MATCH(V673,'Material routes'!$A$6:$A$1505,0)),"MISSING ID")</x:f>
        <x:v>T2</x:v>
      </x:c>
      <x:c r="H673" s="4" t="str">
        <x:f>IFERROR(INDEX('Material routes'!$H$6:$H$1505,MATCH(V673,'Material routes'!$A$6:$A$1505,0)),"MISSING ID")</x:f>
        <x:v>Food material</x:v>
      </x:c>
      <x:c r="I673" s="4" t="str">
        <x:f>IFERROR(INDEX('Material routes'!$G$6:$G$1505,MATCH(V673,'Material routes'!$A$6:$A$1505,0)),"MISSING ID")</x:f>
        <x:v>Consumables</x:v>
      </x:c>
      <x:c r="J673" s="4" t="str">
        <x:f>IFERROR(INDEX('Material routes'!$B$6:$B$1505,MATCH(U673,'Material routes'!$A$6:$A$1505,0)),"MISSING ID")</x:f>
        <x:v>design.collection.aerated_culinary_phagia_curd</x:v>
      </x:c>
      <x:c r="K673" s="4" t="str">
        <x:f>IFERROR(INDEX('Crafting recipes'!$C$6:$C$1005,MATCH(J673,'Crafting recipes'!$A$6:$A$1005,0)),"MISSING ID")</x:f>
        <x:v>Material refinement</x:v>
      </x:c>
      <x:c r="L673" s="4" t="str">
        <x:f>IFERROR(INDEX('Material routes'!$K$6:$K$1505,MATCH(U673,'Material routes'!$A$6:$A$1505,0)),"MISSING ID")</x:f>
        <x:v>Proposal</x:v>
      </x:c>
      <x:c r="M673" s="4" t="str">
        <x:f>IFERROR(INDEX('Material routes'!$M$6:$M$1505,MATCH(U673,'Material routes'!$A$6:$A$1505,0)),"MISSING ID")</x:f>
        <x:v>Partial proposal</x:v>
      </x:c>
      <x:c r="N673" s="4"/>
      <x:c r="O673" s="4" t="str">
        <x:f>IFERROR(INDEX('Material routes'!$J$6:$J$1505,MATCH(U673,'Material routes'!$A$6:$A$1505,0)),"MISSING ID")</x:f>
        <x:v>Unspecified</x:v>
      </x:c>
      <x:c r="P673" s="4"/>
      <x:c r="Q673" s="4" t="str">
        <x:f>IFERROR(INDEX('Material routes'!$J$6:$J$1505,MATCH(V673,'Material routes'!$A$6:$A$1505,0)),"MISSING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routes'!$D$6:$D$1505,MATCH(U673,'Material routes'!$A$6:$A$1505,0)),"MISSING ID")</x:f>
        <x:v>proposal.collection.drained_culinary_phagia_curd</x:v>
      </x:c>
      <x:c r="T673" s="4" t="str">
        <x:f>IFERROR(INDEX('Material routes'!$D$6:$D$1505,MATCH(V673,'Material routes'!$A$6:$A$1505,0)),"MISSING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routes'!$E$6:$E$1505,MATCH(U674,'Material routes'!$A$6:$A$1505,0)),"MISSING ID")</x:f>
        <x:v>Dry mineral salts</x:v>
      </x:c>
      <x:c r="B674" s="4" t="str">
        <x:f>IFERROR(INDEX('Material routes'!$F$6:$F$1505,MATCH(U674,'Material routes'!$A$6:$A$1505,0)),"MISSING ID")</x:f>
        <x:v>T0</x:v>
      </x:c>
      <x:c r="C674" s="4" t="str">
        <x:f>IFERROR(INDEX('Material routes'!$H$6:$H$1505,MATCH(U674,'Material routes'!$A$6:$A$1505,0)),"MISSING ID")</x:f>
        <x:v>Raw material</x:v>
      </x:c>
      <x:c r="D674" s="4" t="str">
        <x:f>IFERROR(INDEX('Material routes'!$G$6:$G$1505,MATCH(U674,'Material routes'!$A$6:$A$1505,0)),"MISSING ID")</x:f>
        <x:v>Mineral resources</x:v>
      </x:c>
      <x:c r="E674" s="4" t="str">
        <x:f>IFERROR(INDEX('Material routes'!$C$6:$C$1505,MATCH(U674,'Material routes'!$A$6:$A$1505,0)),"MISSING ID")</x:f>
        <x:v>Ingredient candidate</x:v>
      </x:c>
      <x:c r="F674" s="4" t="str">
        <x:f>IFERROR(INDEX('Material routes'!$E$6:$E$1505,MATCH(V674,'Material routes'!$A$6:$A$1505,0)),"MISSING ID")</x:f>
        <x:v>Food-grade mineral seasoning</x:v>
      </x:c>
      <x:c r="G674" s="4" t="str">
        <x:f>IFERROR(INDEX('Material routes'!$F$6:$F$1505,MATCH(V674,'Material routes'!$A$6:$A$1505,0)),"MISSING ID")</x:f>
        <x:v>T1</x:v>
      </x:c>
      <x:c r="H674" s="4" t="str">
        <x:f>IFERROR(INDEX('Material routes'!$H$6:$H$1505,MATCH(V674,'Material routes'!$A$6:$A$1505,0)),"MISSING ID")</x:f>
        <x:v>Food material</x:v>
      </x:c>
      <x:c r="I674" s="4" t="str">
        <x:f>IFERROR(INDEX('Material routes'!$G$6:$G$1505,MATCH(V674,'Material routes'!$A$6:$A$1505,0)),"MISSING ID")</x:f>
        <x:v>Consumables</x:v>
      </x:c>
      <x:c r="J674" s="4" t="str">
        <x:f>IFERROR(INDEX('Material routes'!$B$6:$B$1505,MATCH(U674,'Material routes'!$A$6:$A$1505,0)),"MISSING ID")</x:f>
        <x:v>design.collection.food_grade_mineral_seasoning</x:v>
      </x:c>
      <x:c r="K674" s="4" t="str">
        <x:f>IFERROR(INDEX('Crafting recipes'!$C$6:$C$1005,MATCH(J674,'Crafting recipes'!$A$6:$A$1005,0)),"MISSING ID")</x:f>
        <x:v>Material refinement</x:v>
      </x:c>
      <x:c r="L674" s="4" t="str">
        <x:f>IFERROR(INDEX('Material routes'!$K$6:$K$1505,MATCH(U674,'Material routes'!$A$6:$A$1505,0)),"MISSING ID")</x:f>
        <x:v>Proposal</x:v>
      </x:c>
      <x:c r="M674" s="4" t="str">
        <x:f>IFERROR(INDEX('Material routes'!$M$6:$M$1505,MATCH(U674,'Material routes'!$A$6:$A$1505,0)),"MISSING ID")</x:f>
        <x:v>Partial proposal</x:v>
      </x:c>
      <x:c r="N674" s="4"/>
      <x:c r="O674" s="4" t="str">
        <x:f>IFERROR(INDEX('Material routes'!$J$6:$J$1505,MATCH(U674,'Material routes'!$A$6:$A$1505,0)),"MISSING ID")</x:f>
        <x:v>Unspecified</x:v>
      </x:c>
      <x:c r="P674" s="4"/>
      <x:c r="Q674" s="4" t="str">
        <x:f>IFERROR(INDEX('Material routes'!$J$6:$J$1505,MATCH(V674,'Material routes'!$A$6:$A$1505,0)),"MISSING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routes'!$D$6:$D$1505,MATCH(U674,'Material routes'!$A$6:$A$1505,0)),"MISSING ID")</x:f>
        <x:v>proposal.natural.salts</x:v>
      </x:c>
      <x:c r="T674" s="4" t="str">
        <x:f>IFERROR(INDEX('Material routes'!$D$6:$D$1505,MATCH(V674,'Material routes'!$A$6:$A$1505,0)),"MISSING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routes'!$E$6:$E$1505,MATCH(U675,'Material routes'!$A$6:$A$1505,0)),"MISSING ID")</x:f>
        <x:v>Selected edible-fauna gland tissue</x:v>
      </x:c>
      <x:c r="B675" s="4" t="str">
        <x:f>IFERROR(INDEX('Material routes'!$F$6:$F$1505,MATCH(U675,'Material routes'!$A$6:$A$1505,0)),"MISSING ID")</x:f>
        <x:v>T0</x:v>
      </x:c>
      <x:c r="C675" s="4" t="str">
        <x:f>IFERROR(INDEX('Material routes'!$H$6:$H$1505,MATCH(U675,'Material routes'!$A$6:$A$1505,0)),"MISSING ID")</x:f>
        <x:v>Raw material</x:v>
      </x:c>
      <x:c r="D675" s="4" t="str">
        <x:f>IFERROR(INDEX('Material routes'!$G$6:$G$1505,MATCH(U675,'Material routes'!$A$6:$A$1505,0)),"MISSING ID")</x:f>
        <x:v>Biological resources</x:v>
      </x:c>
      <x:c r="E675" s="4" t="str">
        <x:f>IFERROR(INDEX('Material routes'!$C$6:$C$1505,MATCH(U675,'Material routes'!$A$6:$A$1505,0)),"MISSING ID")</x:f>
        <x:v>Ingredient candidate</x:v>
      </x:c>
      <x:c r="F675" s="4" t="str">
        <x:f>IFERROR(INDEX('Material routes'!$E$6:$E$1505,MATCH(V675,'Material routes'!$A$6:$A$1505,0)),"MISSING ID")</x:f>
        <x:v>Selected edible-fauna gel</x:v>
      </x:c>
      <x:c r="G675" s="4" t="str">
        <x:f>IFERROR(INDEX('Material routes'!$F$6:$F$1505,MATCH(V675,'Material routes'!$A$6:$A$1505,0)),"MISSING ID")</x:f>
        <x:v>T1</x:v>
      </x:c>
      <x:c r="H675" s="4" t="str">
        <x:f>IFERROR(INDEX('Material routes'!$H$6:$H$1505,MATCH(V675,'Material routes'!$A$6:$A$1505,0)),"MISSING ID")</x:f>
        <x:v>Food material</x:v>
      </x:c>
      <x:c r="I675" s="4" t="str">
        <x:f>IFERROR(INDEX('Material routes'!$G$6:$G$1505,MATCH(V675,'Material routes'!$A$6:$A$1505,0)),"MISSING ID")</x:f>
        <x:v>Consumables</x:v>
      </x:c>
      <x:c r="J675" s="4" t="str">
        <x:f>IFERROR(INDEX('Material routes'!$B$6:$B$1505,MATCH(U675,'Material routes'!$A$6:$A$1505,0)),"MISSING ID")</x:f>
        <x:v>design.collection.selected_edible_fauna_gel</x:v>
      </x:c>
      <x:c r="K675" s="4" t="str">
        <x:f>IFERROR(INDEX('Crafting recipes'!$C$6:$C$1005,MATCH(J675,'Crafting recipes'!$A$6:$A$1005,0)),"MISSING ID")</x:f>
        <x:v>Material refinement</x:v>
      </x:c>
      <x:c r="L675" s="4" t="str">
        <x:f>IFERROR(INDEX('Material routes'!$K$6:$K$1505,MATCH(U675,'Material routes'!$A$6:$A$1505,0)),"MISSING ID")</x:f>
        <x:v>Proposal</x:v>
      </x:c>
      <x:c r="M675" s="4" t="str">
        <x:f>IFERROR(INDEX('Material routes'!$M$6:$M$1505,MATCH(U675,'Material routes'!$A$6:$A$1505,0)),"MISSING ID")</x:f>
        <x:v>Partial proposal</x:v>
      </x:c>
      <x:c r="N675" s="4"/>
      <x:c r="O675" s="4" t="str">
        <x:f>IFERROR(INDEX('Material routes'!$J$6:$J$1505,MATCH(U675,'Material routes'!$A$6:$A$1505,0)),"MISSING ID")</x:f>
        <x:v>Unspecified</x:v>
      </x:c>
      <x:c r="P675" s="4"/>
      <x:c r="Q675" s="4" t="str">
        <x:f>IFERROR(INDEX('Material routes'!$J$6:$J$1505,MATCH(V675,'Material routes'!$A$6:$A$1505,0)),"MISSING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routes'!$D$6:$D$1505,MATCH(U675,'Material routes'!$A$6:$A$1505,0)),"MISSING ID")</x:f>
        <x:v>proposal.collection.selected_edible_fauna_gland_tissue</x:v>
      </x:c>
      <x:c r="T675" s="4" t="str">
        <x:f>IFERROR(INDEX('Material routes'!$D$6:$D$1505,MATCH(V675,'Material routes'!$A$6:$A$1505,0)),"MISSING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routes'!$E$6:$E$1505,MATCH(U676,'Material routes'!$A$6:$A$1505,0)),"MISSING ID")</x:f>
        <x:v>Edible fauna fraction (species TBD)</x:v>
      </x:c>
      <x:c r="B676" s="4" t="str">
        <x:f>IFERROR(INDEX('Material routes'!$F$6:$F$1505,MATCH(U676,'Material routes'!$A$6:$A$1505,0)),"MISSING ID")</x:f>
        <x:v>T0</x:v>
      </x:c>
      <x:c r="C676" s="4" t="str">
        <x:f>IFERROR(INDEX('Material routes'!$H$6:$H$1505,MATCH(U676,'Material routes'!$A$6:$A$1505,0)),"MISSING ID")</x:f>
        <x:v>Food material</x:v>
      </x:c>
      <x:c r="D676" s="4" t="str">
        <x:f>IFERROR(INDEX('Material routes'!$G$6:$G$1505,MATCH(U676,'Material routes'!$A$6:$A$1505,0)),"MISSING ID")</x:f>
        <x:v>Biological resources</x:v>
      </x:c>
      <x:c r="E676" s="4" t="str">
        <x:f>IFERROR(INDEX('Material routes'!$C$6:$C$1505,MATCH(U676,'Material routes'!$A$6:$A$1505,0)),"MISSING ID")</x:f>
        <x:v>Ingredient candidate</x:v>
      </x:c>
      <x:c r="F676" s="4" t="str">
        <x:f>IFERROR(INDEX('Material routes'!$E$6:$E$1505,MATCH(V676,'Material routes'!$A$6:$A$1505,0)),"MISSING ID")</x:f>
        <x:v>Dried edible-fauna granules</x:v>
      </x:c>
      <x:c r="G676" s="4" t="str">
        <x:f>IFERROR(INDEX('Material routes'!$F$6:$F$1505,MATCH(V676,'Material routes'!$A$6:$A$1505,0)),"MISSING ID")</x:f>
        <x:v>T1</x:v>
      </x:c>
      <x:c r="H676" s="4" t="str">
        <x:f>IFERROR(INDEX('Material routes'!$H$6:$H$1505,MATCH(V676,'Material routes'!$A$6:$A$1505,0)),"MISSING ID")</x:f>
        <x:v>Food material</x:v>
      </x:c>
      <x:c r="I676" s="4" t="str">
        <x:f>IFERROR(INDEX('Material routes'!$G$6:$G$1505,MATCH(V676,'Material routes'!$A$6:$A$1505,0)),"MISSING ID")</x:f>
        <x:v>Consumables</x:v>
      </x:c>
      <x:c r="J676" s="4" t="str">
        <x:f>IFERROR(INDEX('Material routes'!$B$6:$B$1505,MATCH(U676,'Material routes'!$A$6:$A$1505,0)),"MISSING ID")</x:f>
        <x:v>design.collection.dried_edible_fauna_granules</x:v>
      </x:c>
      <x:c r="K676" s="4" t="str">
        <x:f>IFERROR(INDEX('Crafting recipes'!$C$6:$C$1005,MATCH(J676,'Crafting recipes'!$A$6:$A$1005,0)),"MISSING ID")</x:f>
        <x:v>Material refinement</x:v>
      </x:c>
      <x:c r="L676" s="4" t="str">
        <x:f>IFERROR(INDEX('Material routes'!$K$6:$K$1505,MATCH(U676,'Material routes'!$A$6:$A$1505,0)),"MISSING ID")</x:f>
        <x:v>Proposal</x:v>
      </x:c>
      <x:c r="M676" s="4" t="str">
        <x:f>IFERROR(INDEX('Material routes'!$M$6:$M$1505,MATCH(U676,'Material routes'!$A$6:$A$1505,0)),"MISSING ID")</x:f>
        <x:v>Partial proposal</x:v>
      </x:c>
      <x:c r="N676" s="4"/>
      <x:c r="O676" s="4" t="str">
        <x:f>IFERROR(INDEX('Material routes'!$J$6:$J$1505,MATCH(U676,'Material routes'!$A$6:$A$1505,0)),"MISSING ID")</x:f>
        <x:v>Unspecified</x:v>
      </x:c>
      <x:c r="P676" s="4"/>
      <x:c r="Q676" s="4" t="str">
        <x:f>IFERROR(INDEX('Material routes'!$J$6:$J$1505,MATCH(V676,'Material routes'!$A$6:$A$1505,0)),"MISSING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routes'!$D$6:$D$1505,MATCH(U676,'Material routes'!$A$6:$A$1505,0)),"MISSING ID")</x:f>
        <x:v>proposal.bio.edible_fraction</x:v>
      </x:c>
      <x:c r="T676" s="4" t="str">
        <x:f>IFERROR(INDEX('Material routes'!$D$6:$D$1505,MATCH(V676,'Material routes'!$A$6:$A$1505,0)),"MISSING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routes'!$E$6:$E$1505,MATCH(U677,'Material routes'!$A$6:$A$1505,0)),"MISSING ID")</x:f>
        <x:v>Edible fauna fraction (species TBD)</x:v>
      </x:c>
      <x:c r="B677" s="4" t="str">
        <x:f>IFERROR(INDEX('Material routes'!$F$6:$F$1505,MATCH(U677,'Material routes'!$A$6:$A$1505,0)),"MISSING ID")</x:f>
        <x:v>T0</x:v>
      </x:c>
      <x:c r="C677" s="4" t="str">
        <x:f>IFERROR(INDEX('Material routes'!$H$6:$H$1505,MATCH(U677,'Material routes'!$A$6:$A$1505,0)),"MISSING ID")</x:f>
        <x:v>Food material</x:v>
      </x:c>
      <x:c r="D677" s="4" t="str">
        <x:f>IFERROR(INDEX('Material routes'!$G$6:$G$1505,MATCH(U677,'Material routes'!$A$6:$A$1505,0)),"MISSING ID")</x:f>
        <x:v>Biological resources</x:v>
      </x:c>
      <x:c r="E677" s="4" t="str">
        <x:f>IFERROR(INDEX('Material routes'!$C$6:$C$1505,MATCH(U677,'Material routes'!$A$6:$A$1505,0)),"MISSING ID")</x:f>
        <x:v>Ingredient candidate</x:v>
      </x:c>
      <x:c r="F677" s="4" t="str">
        <x:f>IFERROR(INDEX('Material routes'!$E$6:$E$1505,MATCH(V677,'Material routes'!$A$6:$A$1505,0)),"MISSING ID")</x:f>
        <x:v>Strained edible-fauna broth base</x:v>
      </x:c>
      <x:c r="G677" s="4" t="str">
        <x:f>IFERROR(INDEX('Material routes'!$F$6:$F$1505,MATCH(V677,'Material routes'!$A$6:$A$1505,0)),"MISSING ID")</x:f>
        <x:v>T2</x:v>
      </x:c>
      <x:c r="H677" s="4" t="str">
        <x:f>IFERROR(INDEX('Material routes'!$H$6:$H$1505,MATCH(V677,'Material routes'!$A$6:$A$1505,0)),"MISSING ID")</x:f>
        <x:v>Food material</x:v>
      </x:c>
      <x:c r="I677" s="4" t="str">
        <x:f>IFERROR(INDEX('Material routes'!$G$6:$G$1505,MATCH(V677,'Material routes'!$A$6:$A$1505,0)),"MISSING ID")</x:f>
        <x:v>Consumables</x:v>
      </x:c>
      <x:c r="J677" s="4" t="str">
        <x:f>IFERROR(INDEX('Material routes'!$B$6:$B$1505,MATCH(U677,'Material routes'!$A$6:$A$1505,0)),"MISSING ID")</x:f>
        <x:v>design.collection.strained_edible_fauna_broth_base</x:v>
      </x:c>
      <x:c r="K677" s="4" t="str">
        <x:f>IFERROR(INDEX('Crafting recipes'!$C$6:$C$1005,MATCH(J677,'Crafting recipes'!$A$6:$A$1005,0)),"MISSING ID")</x:f>
        <x:v>Material refinement</x:v>
      </x:c>
      <x:c r="L677" s="4" t="str">
        <x:f>IFERROR(INDEX('Material routes'!$K$6:$K$1505,MATCH(U677,'Material routes'!$A$6:$A$1505,0)),"MISSING ID")</x:f>
        <x:v>Proposal</x:v>
      </x:c>
      <x:c r="M677" s="4" t="str">
        <x:f>IFERROR(INDEX('Material routes'!$M$6:$M$1505,MATCH(U677,'Material routes'!$A$6:$A$1505,0)),"MISSING ID")</x:f>
        <x:v>Partial proposal</x:v>
      </x:c>
      <x:c r="N677" s="4"/>
      <x:c r="O677" s="4" t="str">
        <x:f>IFERROR(INDEX('Material routes'!$J$6:$J$1505,MATCH(U677,'Material routes'!$A$6:$A$1505,0)),"MISSING ID")</x:f>
        <x:v>Unspecified</x:v>
      </x:c>
      <x:c r="P677" s="4"/>
      <x:c r="Q677" s="4" t="str">
        <x:f>IFERROR(INDEX('Material routes'!$J$6:$J$1505,MATCH(V677,'Material routes'!$A$6:$A$1505,0)),"MISSING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routes'!$D$6:$D$1505,MATCH(U677,'Material routes'!$A$6:$A$1505,0)),"MISSING ID")</x:f>
        <x:v>proposal.bio.edible_fraction</x:v>
      </x:c>
      <x:c r="T677" s="4" t="str">
        <x:f>IFERROR(INDEX('Material routes'!$D$6:$D$1505,MATCH(V677,'Material routes'!$A$6:$A$1505,0)),"MISSING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routes'!$E$6:$E$1505,MATCH(U678,'Material routes'!$A$6:$A$1505,0)),"MISSING ID")</x:f>
        <x:v>Culinary Phagia liquid fraction</x:v>
      </x:c>
      <x:c r="B678" s="4" t="str">
        <x:f>IFERROR(INDEX('Material routes'!$F$6:$F$1505,MATCH(U678,'Material routes'!$A$6:$A$1505,0)),"MISSING ID")</x:f>
        <x:v>T1</x:v>
      </x:c>
      <x:c r="C678" s="4" t="str">
        <x:f>IFERROR(INDEX('Material routes'!$H$6:$H$1505,MATCH(U678,'Material routes'!$A$6:$A$1505,0)),"MISSING ID")</x:f>
        <x:v>Food material</x:v>
      </x:c>
      <x:c r="D678" s="4" t="str">
        <x:f>IFERROR(INDEX('Material routes'!$G$6:$G$1505,MATCH(U678,'Material routes'!$A$6:$A$1505,0)),"MISSING ID")</x:f>
        <x:v>Consumables</x:v>
      </x:c>
      <x:c r="E678" s="4" t="str">
        <x:f>IFERROR(INDEX('Material routes'!$C$6:$C$1505,MATCH(U678,'Material routes'!$A$6:$A$1505,0)),"MISSING ID")</x:f>
        <x:v>Ingredient candidate</x:v>
      </x:c>
      <x:c r="F678" s="4" t="str">
        <x:f>IFERROR(INDEX('Material routes'!$E$6:$E$1505,MATCH(V678,'Material routes'!$A$6:$A$1505,0)),"MISSING ID")</x:f>
        <x:v>Strained edible-fauna broth base</x:v>
      </x:c>
      <x:c r="G678" s="4" t="str">
        <x:f>IFERROR(INDEX('Material routes'!$F$6:$F$1505,MATCH(V678,'Material routes'!$A$6:$A$1505,0)),"MISSING ID")</x:f>
        <x:v>T2</x:v>
      </x:c>
      <x:c r="H678" s="4" t="str">
        <x:f>IFERROR(INDEX('Material routes'!$H$6:$H$1505,MATCH(V678,'Material routes'!$A$6:$A$1505,0)),"MISSING ID")</x:f>
        <x:v>Food material</x:v>
      </x:c>
      <x:c r="I678" s="4" t="str">
        <x:f>IFERROR(INDEX('Material routes'!$G$6:$G$1505,MATCH(V678,'Material routes'!$A$6:$A$1505,0)),"MISSING ID")</x:f>
        <x:v>Consumables</x:v>
      </x:c>
      <x:c r="J678" s="4" t="str">
        <x:f>IFERROR(INDEX('Material routes'!$B$6:$B$1505,MATCH(U678,'Material routes'!$A$6:$A$1505,0)),"MISSING ID")</x:f>
        <x:v>design.collection.strained_edible_fauna_broth_base</x:v>
      </x:c>
      <x:c r="K678" s="4" t="str">
        <x:f>IFERROR(INDEX('Crafting recipes'!$C$6:$C$1005,MATCH(J678,'Crafting recipes'!$A$6:$A$1005,0)),"MISSING ID")</x:f>
        <x:v>Material refinement</x:v>
      </x:c>
      <x:c r="L678" s="4" t="str">
        <x:f>IFERROR(INDEX('Material routes'!$K$6:$K$1505,MATCH(U678,'Material routes'!$A$6:$A$1505,0)),"MISSING ID")</x:f>
        <x:v>Proposal</x:v>
      </x:c>
      <x:c r="M678" s="4" t="str">
        <x:f>IFERROR(INDEX('Material routes'!$M$6:$M$1505,MATCH(U678,'Material routes'!$A$6:$A$1505,0)),"MISSING ID")</x:f>
        <x:v>Partial proposal</x:v>
      </x:c>
      <x:c r="N678" s="4"/>
      <x:c r="O678" s="4" t="str">
        <x:f>IFERROR(INDEX('Material routes'!$J$6:$J$1505,MATCH(U678,'Material routes'!$A$6:$A$1505,0)),"MISSING ID")</x:f>
        <x:v>Unspecified</x:v>
      </x:c>
      <x:c r="P678" s="4"/>
      <x:c r="Q678" s="4" t="str">
        <x:f>IFERROR(INDEX('Material routes'!$J$6:$J$1505,MATCH(V678,'Material routes'!$A$6:$A$1505,0)),"MISSING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routes'!$D$6:$D$1505,MATCH(U678,'Material routes'!$A$6:$A$1505,0)),"MISSING ID")</x:f>
        <x:v>proposal.collection.culinary_phagia_liquid_fraction</x:v>
      </x:c>
      <x:c r="T678" s="4" t="str">
        <x:f>IFERROR(INDEX('Material routes'!$D$6:$D$1505,MATCH(V678,'Material routes'!$A$6:$A$1505,0)),"MISSING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routes'!$E$6:$E$1505,MATCH(U679,'Material routes'!$A$6:$A$1505,0)),"MISSING ID")</x:f>
        <x:v>Selected edible-fauna gland tissue</x:v>
      </x:c>
      <x:c r="B679" s="4" t="str">
        <x:f>IFERROR(INDEX('Material routes'!$F$6:$F$1505,MATCH(U679,'Material routes'!$A$6:$A$1505,0)),"MISSING ID")</x:f>
        <x:v>T0</x:v>
      </x:c>
      <x:c r="C679" s="4" t="str">
        <x:f>IFERROR(INDEX('Material routes'!$H$6:$H$1505,MATCH(U679,'Material routes'!$A$6:$A$1505,0)),"MISSING ID")</x:f>
        <x:v>Raw material</x:v>
      </x:c>
      <x:c r="D679" s="4" t="str">
        <x:f>IFERROR(INDEX('Material routes'!$G$6:$G$1505,MATCH(U679,'Material routes'!$A$6:$A$1505,0)),"MISSING ID")</x:f>
        <x:v>Biological resources</x:v>
      </x:c>
      <x:c r="E679" s="4" t="str">
        <x:f>IFERROR(INDEX('Material routes'!$C$6:$C$1505,MATCH(U679,'Material routes'!$A$6:$A$1505,0)),"MISSING ID")</x:f>
        <x:v>Ingredient candidate</x:v>
      </x:c>
      <x:c r="F679" s="4" t="str">
        <x:f>IFERROR(INDEX('Material routes'!$E$6:$E$1505,MATCH(V679,'Material routes'!$A$6:$A$1505,0)),"MISSING ID")</x:f>
        <x:v>Selected edible-fauna roe</x:v>
      </x:c>
      <x:c r="G679" s="4" t="str">
        <x:f>IFERROR(INDEX('Material routes'!$F$6:$F$1505,MATCH(V679,'Material routes'!$A$6:$A$1505,0)),"MISSING ID")</x:f>
        <x:v>T1</x:v>
      </x:c>
      <x:c r="H679" s="4" t="str">
        <x:f>IFERROR(INDEX('Material routes'!$H$6:$H$1505,MATCH(V679,'Material routes'!$A$6:$A$1505,0)),"MISSING ID")</x:f>
        <x:v>Food material</x:v>
      </x:c>
      <x:c r="I679" s="4" t="str">
        <x:f>IFERROR(INDEX('Material routes'!$G$6:$G$1505,MATCH(V679,'Material routes'!$A$6:$A$1505,0)),"MISSING ID")</x:f>
        <x:v>Consumables</x:v>
      </x:c>
      <x:c r="J679" s="4" t="str">
        <x:f>IFERROR(INDEX('Material routes'!$B$6:$B$1505,MATCH(U679,'Material routes'!$A$6:$A$1505,0)),"MISSING ID")</x:f>
        <x:v>design.collection.selected_edible_fauna_roe</x:v>
      </x:c>
      <x:c r="K679" s="4" t="str">
        <x:f>IFERROR(INDEX('Crafting recipes'!$C$6:$C$1005,MATCH(J679,'Crafting recipes'!$A$6:$A$1005,0)),"MISSING ID")</x:f>
        <x:v>Material refinement</x:v>
      </x:c>
      <x:c r="L679" s="4" t="str">
        <x:f>IFERROR(INDEX('Material routes'!$K$6:$K$1505,MATCH(U679,'Material routes'!$A$6:$A$1505,0)),"MISSING ID")</x:f>
        <x:v>Proposal</x:v>
      </x:c>
      <x:c r="M679" s="4" t="str">
        <x:f>IFERROR(INDEX('Material routes'!$M$6:$M$1505,MATCH(U679,'Material routes'!$A$6:$A$1505,0)),"MISSING ID")</x:f>
        <x:v>Partial proposal</x:v>
      </x:c>
      <x:c r="N679" s="4"/>
      <x:c r="O679" s="4" t="str">
        <x:f>IFERROR(INDEX('Material routes'!$J$6:$J$1505,MATCH(U679,'Material routes'!$A$6:$A$1505,0)),"MISSING ID")</x:f>
        <x:v>Unspecified</x:v>
      </x:c>
      <x:c r="P679" s="4"/>
      <x:c r="Q679" s="4" t="str">
        <x:f>IFERROR(INDEX('Material routes'!$J$6:$J$1505,MATCH(V679,'Material routes'!$A$6:$A$1505,0)),"MISSING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routes'!$D$6:$D$1505,MATCH(U679,'Material routes'!$A$6:$A$1505,0)),"MISSING ID")</x:f>
        <x:v>proposal.collection.selected_edible_fauna_gland_tissue</x:v>
      </x:c>
      <x:c r="T679" s="4" t="str">
        <x:f>IFERROR(INDEX('Material routes'!$D$6:$D$1505,MATCH(V679,'Material routes'!$A$6:$A$1505,0)),"MISSING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routes'!$E$6:$E$1505,MATCH(U680,'Material routes'!$A$6:$A$1505,0)),"MISSING ID")</x:f>
        <x:v>Edible fauna fraction (species TBD)</x:v>
      </x:c>
      <x:c r="B680" s="4" t="str">
        <x:f>IFERROR(INDEX('Material routes'!$F$6:$F$1505,MATCH(U680,'Material routes'!$A$6:$A$1505,0)),"MISSING ID")</x:f>
        <x:v>T0</x:v>
      </x:c>
      <x:c r="C680" s="4" t="str">
        <x:f>IFERROR(INDEX('Material routes'!$H$6:$H$1505,MATCH(U680,'Material routes'!$A$6:$A$1505,0)),"MISSING ID")</x:f>
        <x:v>Food material</x:v>
      </x:c>
      <x:c r="D680" s="4" t="str">
        <x:f>IFERROR(INDEX('Material routes'!$G$6:$G$1505,MATCH(U680,'Material routes'!$A$6:$A$1505,0)),"MISSING ID")</x:f>
        <x:v>Biological resources</x:v>
      </x:c>
      <x:c r="E680" s="4" t="str">
        <x:f>IFERROR(INDEX('Material routes'!$C$6:$C$1505,MATCH(U680,'Material routes'!$A$6:$A$1505,0)),"MISSING ID")</x:f>
        <x:v>Ingredient candidate</x:v>
      </x:c>
      <x:c r="F680" s="4" t="str">
        <x:f>IFERROR(INDEX('Material routes'!$E$6:$E$1505,MATCH(V680,'Material routes'!$A$6:$A$1505,0)),"MISSING ID")</x:f>
        <x:v>Cooked edible-fauna morsels</x:v>
      </x:c>
      <x:c r="G680" s="4" t="str">
        <x:f>IFERROR(INDEX('Material routes'!$F$6:$F$1505,MATCH(V680,'Material routes'!$A$6:$A$1505,0)),"MISSING ID")</x:f>
        <x:v>T1</x:v>
      </x:c>
      <x:c r="H680" s="4" t="str">
        <x:f>IFERROR(INDEX('Material routes'!$H$6:$H$1505,MATCH(V680,'Material routes'!$A$6:$A$1505,0)),"MISSING ID")</x:f>
        <x:v>Food material</x:v>
      </x:c>
      <x:c r="I680" s="4" t="str">
        <x:f>IFERROR(INDEX('Material routes'!$G$6:$G$1505,MATCH(V680,'Material routes'!$A$6:$A$1505,0)),"MISSING ID")</x:f>
        <x:v>Consumables</x:v>
      </x:c>
      <x:c r="J680" s="4" t="str">
        <x:f>IFERROR(INDEX('Material routes'!$B$6:$B$1505,MATCH(U680,'Material routes'!$A$6:$A$1505,0)),"MISSING ID")</x:f>
        <x:v>design.collection.cooked_edible_fauna_morsels</x:v>
      </x:c>
      <x:c r="K680" s="4" t="str">
        <x:f>IFERROR(INDEX('Crafting recipes'!$C$6:$C$1005,MATCH(J680,'Crafting recipes'!$A$6:$A$1005,0)),"MISSING ID")</x:f>
        <x:v>Material refinement</x:v>
      </x:c>
      <x:c r="L680" s="4" t="str">
        <x:f>IFERROR(INDEX('Material routes'!$K$6:$K$1505,MATCH(U680,'Material routes'!$A$6:$A$1505,0)),"MISSING ID")</x:f>
        <x:v>Proposal</x:v>
      </x:c>
      <x:c r="M680" s="4" t="str">
        <x:f>IFERROR(INDEX('Material routes'!$M$6:$M$1505,MATCH(U680,'Material routes'!$A$6:$A$1505,0)),"MISSING ID")</x:f>
        <x:v>Partial proposal</x:v>
      </x:c>
      <x:c r="N680" s="4"/>
      <x:c r="O680" s="4" t="str">
        <x:f>IFERROR(INDEX('Material routes'!$J$6:$J$1505,MATCH(U680,'Material routes'!$A$6:$A$1505,0)),"MISSING ID")</x:f>
        <x:v>Unspecified</x:v>
      </x:c>
      <x:c r="P680" s="4"/>
      <x:c r="Q680" s="4" t="str">
        <x:f>IFERROR(INDEX('Material routes'!$J$6:$J$1505,MATCH(V680,'Material routes'!$A$6:$A$1505,0)),"MISSING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routes'!$D$6:$D$1505,MATCH(U680,'Material routes'!$A$6:$A$1505,0)),"MISSING ID")</x:f>
        <x:v>proposal.bio.edible_fraction</x:v>
      </x:c>
      <x:c r="T680" s="4" t="str">
        <x:f>IFERROR(INDEX('Material routes'!$D$6:$D$1505,MATCH(V680,'Material routes'!$A$6:$A$1505,0)),"MISSING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routes'!$E$6:$E$1505,MATCH(U681,'Material routes'!$A$6:$A$1505,0)),"MISSING ID")</x:f>
        <x:v>Selected edible-fauna gland tissue</x:v>
      </x:c>
      <x:c r="B681" s="4" t="str">
        <x:f>IFERROR(INDEX('Material routes'!$F$6:$F$1505,MATCH(U681,'Material routes'!$A$6:$A$1505,0)),"MISSING ID")</x:f>
        <x:v>T0</x:v>
      </x:c>
      <x:c r="C681" s="4" t="str">
        <x:f>IFERROR(INDEX('Material routes'!$H$6:$H$1505,MATCH(U681,'Material routes'!$A$6:$A$1505,0)),"MISSING ID")</x:f>
        <x:v>Raw material</x:v>
      </x:c>
      <x:c r="D681" s="4" t="str">
        <x:f>IFERROR(INDEX('Material routes'!$G$6:$G$1505,MATCH(U681,'Material routes'!$A$6:$A$1505,0)),"MISSING ID")</x:f>
        <x:v>Biological resources</x:v>
      </x:c>
      <x:c r="E681" s="4" t="str">
        <x:f>IFERROR(INDEX('Material routes'!$C$6:$C$1505,MATCH(U681,'Material routes'!$A$6:$A$1505,0)),"MISSING ID")</x:f>
        <x:v>Ingredient candidate</x:v>
      </x:c>
      <x:c r="F681" s="4" t="str">
        <x:f>IFERROR(INDEX('Material routes'!$E$6:$E$1505,MATCH(V681,'Material routes'!$A$6:$A$1505,0)),"MISSING ID")</x:f>
        <x:v>Culinary fauna aroma fraction</x:v>
      </x:c>
      <x:c r="G681" s="4" t="str">
        <x:f>IFERROR(INDEX('Material routes'!$F$6:$F$1505,MATCH(V681,'Material routes'!$A$6:$A$1505,0)),"MISSING ID")</x:f>
        <x:v>T1</x:v>
      </x:c>
      <x:c r="H681" s="4" t="str">
        <x:f>IFERROR(INDEX('Material routes'!$H$6:$H$1505,MATCH(V681,'Material routes'!$A$6:$A$1505,0)),"MISSING ID")</x:f>
        <x:v>Food material</x:v>
      </x:c>
      <x:c r="I681" s="4" t="str">
        <x:f>IFERROR(INDEX('Material routes'!$G$6:$G$1505,MATCH(V681,'Material routes'!$A$6:$A$1505,0)),"MISSING ID")</x:f>
        <x:v>Consumables</x:v>
      </x:c>
      <x:c r="J681" s="4" t="str">
        <x:f>IFERROR(INDEX('Material routes'!$B$6:$B$1505,MATCH(U681,'Material routes'!$A$6:$A$1505,0)),"MISSING ID")</x:f>
        <x:v>design.collection.culinary_fauna_aroma_fraction</x:v>
      </x:c>
      <x:c r="K681" s="4" t="str">
        <x:f>IFERROR(INDEX('Crafting recipes'!$C$6:$C$1005,MATCH(J681,'Crafting recipes'!$A$6:$A$1005,0)),"MISSING ID")</x:f>
        <x:v>Material refinement</x:v>
      </x:c>
      <x:c r="L681" s="4" t="str">
        <x:f>IFERROR(INDEX('Material routes'!$K$6:$K$1505,MATCH(U681,'Material routes'!$A$6:$A$1505,0)),"MISSING ID")</x:f>
        <x:v>Proposal</x:v>
      </x:c>
      <x:c r="M681" s="4" t="str">
        <x:f>IFERROR(INDEX('Material routes'!$M$6:$M$1505,MATCH(U681,'Material routes'!$A$6:$A$1505,0)),"MISSING ID")</x:f>
        <x:v>Partial proposal</x:v>
      </x:c>
      <x:c r="N681" s="4"/>
      <x:c r="O681" s="4" t="str">
        <x:f>IFERROR(INDEX('Material routes'!$J$6:$J$1505,MATCH(U681,'Material routes'!$A$6:$A$1505,0)),"MISSING ID")</x:f>
        <x:v>Unspecified</x:v>
      </x:c>
      <x:c r="P681" s="4"/>
      <x:c r="Q681" s="4" t="str">
        <x:f>IFERROR(INDEX('Material routes'!$J$6:$J$1505,MATCH(V681,'Material routes'!$A$6:$A$1505,0)),"MISSING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routes'!$D$6:$D$1505,MATCH(U681,'Material routes'!$A$6:$A$1505,0)),"MISSING ID")</x:f>
        <x:v>proposal.collection.selected_edible_fauna_gland_tissue</x:v>
      </x:c>
      <x:c r="T681" s="4" t="str">
        <x:f>IFERROR(INDEX('Material routes'!$D$6:$D$1505,MATCH(V681,'Material routes'!$A$6:$A$1505,0)),"MISSING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routes'!$E$6:$E$1505,MATCH(U682,'Material routes'!$A$6:$A$1505,0)),"MISSING ID")</x:f>
        <x:v>Drained culinary Phagia curd</x:v>
      </x:c>
      <x:c r="B682" s="4" t="str">
        <x:f>IFERROR(INDEX('Material routes'!$F$6:$F$1505,MATCH(U682,'Material routes'!$A$6:$A$1505,0)),"MISSING ID")</x:f>
        <x:v>T1</x:v>
      </x:c>
      <x:c r="C682" s="4" t="str">
        <x:f>IFERROR(INDEX('Material routes'!$H$6:$H$1505,MATCH(U682,'Material routes'!$A$6:$A$1505,0)),"MISSING ID")</x:f>
        <x:v>Food material</x:v>
      </x:c>
      <x:c r="D682" s="4" t="str">
        <x:f>IFERROR(INDEX('Material routes'!$G$6:$G$1505,MATCH(U682,'Material routes'!$A$6:$A$1505,0)),"MISSING ID")</x:f>
        <x:v>Consumables</x:v>
      </x:c>
      <x:c r="E682" s="4" t="str">
        <x:f>IFERROR(INDEX('Material routes'!$C$6:$C$1505,MATCH(U682,'Material routes'!$A$6:$A$1505,0)),"MISSING ID")</x:f>
        <x:v>Ingredient candidate</x:v>
      </x:c>
      <x:c r="F682" s="4" t="str">
        <x:f>IFERROR(INDEX('Material routes'!$E$6:$E$1505,MATCH(V682,'Material routes'!$A$6:$A$1505,0)),"MISSING ID")</x:f>
        <x:v>Phagia-fauna savory filling</x:v>
      </x:c>
      <x:c r="G682" s="4" t="str">
        <x:f>IFERROR(INDEX('Material routes'!$F$6:$F$1505,MATCH(V682,'Material routes'!$A$6:$A$1505,0)),"MISSING ID")</x:f>
        <x:v>T2</x:v>
      </x:c>
      <x:c r="H682" s="4" t="str">
        <x:f>IFERROR(INDEX('Material routes'!$H$6:$H$1505,MATCH(V682,'Material routes'!$A$6:$A$1505,0)),"MISSING ID")</x:f>
        <x:v>Food material</x:v>
      </x:c>
      <x:c r="I682" s="4" t="str">
        <x:f>IFERROR(INDEX('Material routes'!$G$6:$G$1505,MATCH(V682,'Material routes'!$A$6:$A$1505,0)),"MISSING ID")</x:f>
        <x:v>Consumables</x:v>
      </x:c>
      <x:c r="J682" s="4" t="str">
        <x:f>IFERROR(INDEX('Material routes'!$B$6:$B$1505,MATCH(U682,'Material routes'!$A$6:$A$1505,0)),"MISSING ID")</x:f>
        <x:v>design.collection.phagia_fauna_savory_filling</x:v>
      </x:c>
      <x:c r="K682" s="4" t="str">
        <x:f>IFERROR(INDEX('Crafting recipes'!$C$6:$C$1005,MATCH(J682,'Crafting recipes'!$A$6:$A$1005,0)),"MISSING ID")</x:f>
        <x:v>Material refinement</x:v>
      </x:c>
      <x:c r="L682" s="4" t="str">
        <x:f>IFERROR(INDEX('Material routes'!$K$6:$K$1505,MATCH(U682,'Material routes'!$A$6:$A$1505,0)),"MISSING ID")</x:f>
        <x:v>Proposal</x:v>
      </x:c>
      <x:c r="M682" s="4" t="str">
        <x:f>IFERROR(INDEX('Material routes'!$M$6:$M$1505,MATCH(U682,'Material routes'!$A$6:$A$1505,0)),"MISSING ID")</x:f>
        <x:v>Partial proposal</x:v>
      </x:c>
      <x:c r="N682" s="4"/>
      <x:c r="O682" s="4" t="str">
        <x:f>IFERROR(INDEX('Material routes'!$J$6:$J$1505,MATCH(U682,'Material routes'!$A$6:$A$1505,0)),"MISSING ID")</x:f>
        <x:v>Unspecified</x:v>
      </x:c>
      <x:c r="P682" s="4"/>
      <x:c r="Q682" s="4" t="str">
        <x:f>IFERROR(INDEX('Material routes'!$J$6:$J$1505,MATCH(V682,'Material routes'!$A$6:$A$1505,0)),"MISSING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routes'!$D$6:$D$1505,MATCH(U682,'Material routes'!$A$6:$A$1505,0)),"MISSING ID")</x:f>
        <x:v>proposal.collection.drained_culinary_phagia_curd</x:v>
      </x:c>
      <x:c r="T682" s="4" t="str">
        <x:f>IFERROR(INDEX('Material routes'!$D$6:$D$1505,MATCH(V682,'Material routes'!$A$6:$A$1505,0)),"MISSING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routes'!$E$6:$E$1505,MATCH(U683,'Material routes'!$A$6:$A$1505,0)),"MISSING ID")</x:f>
        <x:v>Prepared edible-fauna paste</x:v>
      </x:c>
      <x:c r="B683" s="4" t="str">
        <x:f>IFERROR(INDEX('Material routes'!$F$6:$F$1505,MATCH(U683,'Material routes'!$A$6:$A$1505,0)),"MISSING ID")</x:f>
        <x:v>T1</x:v>
      </x:c>
      <x:c r="C683" s="4" t="str">
        <x:f>IFERROR(INDEX('Material routes'!$H$6:$H$1505,MATCH(U683,'Material routes'!$A$6:$A$1505,0)),"MISSING ID")</x:f>
        <x:v>Food material</x:v>
      </x:c>
      <x:c r="D683" s="4" t="str">
        <x:f>IFERROR(INDEX('Material routes'!$G$6:$G$1505,MATCH(U683,'Material routes'!$A$6:$A$1505,0)),"MISSING ID")</x:f>
        <x:v>Biological resources</x:v>
      </x:c>
      <x:c r="E683" s="4" t="str">
        <x:f>IFERROR(INDEX('Material routes'!$C$6:$C$1505,MATCH(U683,'Material routes'!$A$6:$A$1505,0)),"MISSING ID")</x:f>
        <x:v>Ingredient candidate</x:v>
      </x:c>
      <x:c r="F683" s="4" t="str">
        <x:f>IFERROR(INDEX('Material routes'!$E$6:$E$1505,MATCH(V683,'Material routes'!$A$6:$A$1505,0)),"MISSING ID")</x:f>
        <x:v>Phagia-fauna savory filling</x:v>
      </x:c>
      <x:c r="G683" s="4" t="str">
        <x:f>IFERROR(INDEX('Material routes'!$F$6:$F$1505,MATCH(V683,'Material routes'!$A$6:$A$1505,0)),"MISSING ID")</x:f>
        <x:v>T2</x:v>
      </x:c>
      <x:c r="H683" s="4" t="str">
        <x:f>IFERROR(INDEX('Material routes'!$H$6:$H$1505,MATCH(V683,'Material routes'!$A$6:$A$1505,0)),"MISSING ID")</x:f>
        <x:v>Food material</x:v>
      </x:c>
      <x:c r="I683" s="4" t="str">
        <x:f>IFERROR(INDEX('Material routes'!$G$6:$G$1505,MATCH(V683,'Material routes'!$A$6:$A$1505,0)),"MISSING ID")</x:f>
        <x:v>Consumables</x:v>
      </x:c>
      <x:c r="J683" s="4" t="str">
        <x:f>IFERROR(INDEX('Material routes'!$B$6:$B$1505,MATCH(U683,'Material routes'!$A$6:$A$1505,0)),"MISSING ID")</x:f>
        <x:v>design.collection.phagia_fauna_savory_filling</x:v>
      </x:c>
      <x:c r="K683" s="4" t="str">
        <x:f>IFERROR(INDEX('Crafting recipes'!$C$6:$C$1005,MATCH(J683,'Crafting recipes'!$A$6:$A$1005,0)),"MISSING ID")</x:f>
        <x:v>Material refinement</x:v>
      </x:c>
      <x:c r="L683" s="4" t="str">
        <x:f>IFERROR(INDEX('Material routes'!$K$6:$K$1505,MATCH(U683,'Material routes'!$A$6:$A$1505,0)),"MISSING ID")</x:f>
        <x:v>Proposal</x:v>
      </x:c>
      <x:c r="M683" s="4" t="str">
        <x:f>IFERROR(INDEX('Material routes'!$M$6:$M$1505,MATCH(U683,'Material routes'!$A$6:$A$1505,0)),"MISSING ID")</x:f>
        <x:v>Partial proposal</x:v>
      </x:c>
      <x:c r="N683" s="4"/>
      <x:c r="O683" s="4" t="str">
        <x:f>IFERROR(INDEX('Material routes'!$J$6:$J$1505,MATCH(U683,'Material routes'!$A$6:$A$1505,0)),"MISSING ID")</x:f>
        <x:v>Unspecified</x:v>
      </x:c>
      <x:c r="P683" s="4"/>
      <x:c r="Q683" s="4" t="str">
        <x:f>IFERROR(INDEX('Material routes'!$J$6:$J$1505,MATCH(V683,'Material routes'!$A$6:$A$1505,0)),"MISSING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routes'!$D$6:$D$1505,MATCH(U683,'Material routes'!$A$6:$A$1505,0)),"MISSING ID")</x:f>
        <x:v>proposal.food.edible_paste</x:v>
      </x:c>
      <x:c r="T683" s="4" t="str">
        <x:f>IFERROR(INDEX('Material routes'!$D$6:$D$1505,MATCH(V683,'Material routes'!$A$6:$A$1505,0)),"MISSING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routes'!$E$6:$E$1505,MATCH(U684,'Material routes'!$A$6:$A$1505,0)),"MISSING ID")</x:f>
        <x:v>Fine culinary Phagia meal</x:v>
      </x:c>
      <x:c r="B684" s="4" t="str">
        <x:f>IFERROR(INDEX('Material routes'!$F$6:$F$1505,MATCH(U684,'Material routes'!$A$6:$A$1505,0)),"MISSING ID")</x:f>
        <x:v>T1</x:v>
      </x:c>
      <x:c r="C684" s="4" t="str">
        <x:f>IFERROR(INDEX('Material routes'!$H$6:$H$1505,MATCH(U684,'Material routes'!$A$6:$A$1505,0)),"MISSING ID")</x:f>
        <x:v>Food material</x:v>
      </x:c>
      <x:c r="D684" s="4" t="str">
        <x:f>IFERROR(INDEX('Material routes'!$G$6:$G$1505,MATCH(U684,'Material routes'!$A$6:$A$1505,0)),"MISSING ID")</x:f>
        <x:v>Consumables</x:v>
      </x:c>
      <x:c r="E684" s="4" t="str">
        <x:f>IFERROR(INDEX('Material routes'!$C$6:$C$1505,MATCH(U684,'Material routes'!$A$6:$A$1505,0)),"MISSING ID")</x:f>
        <x:v>Ingredient candidate</x:v>
      </x:c>
      <x:c r="F684" s="4" t="str">
        <x:f>IFERROR(INDEX('Material routes'!$E$6:$E$1505,MATCH(V684,'Material routes'!$A$6:$A$1505,0)),"MISSING ID")</x:f>
        <x:v>Pressed Phagia travel cake</x:v>
      </x:c>
      <x:c r="G684" s="4" t="str">
        <x:f>IFERROR(INDEX('Material routes'!$F$6:$F$1505,MATCH(V684,'Material routes'!$A$6:$A$1505,0)),"MISSING ID")</x:f>
        <x:v>Not applicable</x:v>
      </x:c>
      <x:c r="H684" s="4" t="str">
        <x:f>IFERROR(INDEX('Material routes'!$H$6:$H$1505,MATCH(V684,'Material routes'!$A$6:$A$1505,0)),"MISSING ID")</x:f>
        <x:v>Food consumable</x:v>
      </x:c>
      <x:c r="I684" s="4" t="str">
        <x:f>IFERROR(INDEX('Material routes'!$G$6:$G$1505,MATCH(V684,'Material routes'!$A$6:$A$1505,0)),"MISSING ID")</x:f>
        <x:v>Consumables</x:v>
      </x:c>
      <x:c r="J684" s="4" t="str">
        <x:f>IFERROR(INDEX('Material routes'!$B$6:$B$1505,MATCH(U684,'Material routes'!$A$6:$A$1505,0)),"MISSING ID")</x:f>
        <x:v>design.collection.pressed_phagia_travel_cake</x:v>
      </x:c>
      <x:c r="K684" s="4" t="str">
        <x:f>IFERROR(INDEX('Crafting recipes'!$C$6:$C$1005,MATCH(J684,'Crafting recipes'!$A$6:$A$1005,0)),"MISSING ID")</x:f>
        <x:v>Finished-item crafting</x:v>
      </x:c>
      <x:c r="L684" s="4" t="str">
        <x:f>IFERROR(INDEX('Material routes'!$K$6:$K$1505,MATCH(U684,'Material routes'!$A$6:$A$1505,0)),"MISSING ID")</x:f>
        <x:v>Proposal</x:v>
      </x:c>
      <x:c r="M684" s="4" t="str">
        <x:f>IFERROR(INDEX('Material routes'!$M$6:$M$1505,MATCH(U684,'Material routes'!$A$6:$A$1505,0)),"MISSING ID")</x:f>
        <x:v>Partial proposal</x:v>
      </x:c>
      <x:c r="N684" s="4"/>
      <x:c r="O684" s="4" t="str">
        <x:f>IFERROR(INDEX('Material routes'!$J$6:$J$1505,MATCH(U684,'Material routes'!$A$6:$A$1505,0)),"MISSING ID")</x:f>
        <x:v>Unspecified</x:v>
      </x:c>
      <x:c r="P684" s="4"/>
      <x:c r="Q684" s="4" t="str">
        <x:f>IFERROR(INDEX('Material routes'!$J$6:$J$1505,MATCH(V684,'Material routes'!$A$6:$A$1505,0)),"MISSING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routes'!$D$6:$D$1505,MATCH(U684,'Material routes'!$A$6:$A$1505,0)),"MISSING ID")</x:f>
        <x:v>proposal.collection.fine_culinary_phagia_meal</x:v>
      </x:c>
      <x:c r="T684" s="4" t="str">
        <x:f>IFERROR(INDEX('Material routes'!$D$6:$D$1505,MATCH(V684,'Material routes'!$A$6:$A$1505,0)),"MISSING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routes'!$E$6:$E$1505,MATCH(U685,'Material routes'!$A$6:$A$1505,0)),"MISSING ID")</x:f>
        <x:v>Culinary Phagia binding paste</x:v>
      </x:c>
      <x:c r="B685" s="4" t="str">
        <x:f>IFERROR(INDEX('Material routes'!$F$6:$F$1505,MATCH(U685,'Material routes'!$A$6:$A$1505,0)),"MISSING ID")</x:f>
        <x:v>T1</x:v>
      </x:c>
      <x:c r="C685" s="4" t="str">
        <x:f>IFERROR(INDEX('Material routes'!$H$6:$H$1505,MATCH(U685,'Material routes'!$A$6:$A$1505,0)),"MISSING ID")</x:f>
        <x:v>Food material</x:v>
      </x:c>
      <x:c r="D685" s="4" t="str">
        <x:f>IFERROR(INDEX('Material routes'!$G$6:$G$1505,MATCH(U685,'Material routes'!$A$6:$A$1505,0)),"MISSING ID")</x:f>
        <x:v>Consumables</x:v>
      </x:c>
      <x:c r="E685" s="4" t="str">
        <x:f>IFERROR(INDEX('Material routes'!$C$6:$C$1505,MATCH(U685,'Material routes'!$A$6:$A$1505,0)),"MISSING ID")</x:f>
        <x:v>Ingredient candidate</x:v>
      </x:c>
      <x:c r="F685" s="4" t="str">
        <x:f>IFERROR(INDEX('Material routes'!$E$6:$E$1505,MATCH(V685,'Material routes'!$A$6:$A$1505,0)),"MISSING ID")</x:f>
        <x:v>Pressed Phagia travel cake</x:v>
      </x:c>
      <x:c r="G685" s="4" t="str">
        <x:f>IFERROR(INDEX('Material routes'!$F$6:$F$1505,MATCH(V685,'Material routes'!$A$6:$A$1505,0)),"MISSING ID")</x:f>
        <x:v>Not applicable</x:v>
      </x:c>
      <x:c r="H685" s="4" t="str">
        <x:f>IFERROR(INDEX('Material routes'!$H$6:$H$1505,MATCH(V685,'Material routes'!$A$6:$A$1505,0)),"MISSING ID")</x:f>
        <x:v>Food consumable</x:v>
      </x:c>
      <x:c r="I685" s="4" t="str">
        <x:f>IFERROR(INDEX('Material routes'!$G$6:$G$1505,MATCH(V685,'Material routes'!$A$6:$A$1505,0)),"MISSING ID")</x:f>
        <x:v>Consumables</x:v>
      </x:c>
      <x:c r="J685" s="4" t="str">
        <x:f>IFERROR(INDEX('Material routes'!$B$6:$B$1505,MATCH(U685,'Material routes'!$A$6:$A$1505,0)),"MISSING ID")</x:f>
        <x:v>design.collection.pressed_phagia_travel_cake</x:v>
      </x:c>
      <x:c r="K685" s="4" t="str">
        <x:f>IFERROR(INDEX('Crafting recipes'!$C$6:$C$1005,MATCH(J685,'Crafting recipes'!$A$6:$A$1005,0)),"MISSING ID")</x:f>
        <x:v>Finished-item crafting</x:v>
      </x:c>
      <x:c r="L685" s="4" t="str">
        <x:f>IFERROR(INDEX('Material routes'!$K$6:$K$1505,MATCH(U685,'Material routes'!$A$6:$A$1505,0)),"MISSING ID")</x:f>
        <x:v>Proposal</x:v>
      </x:c>
      <x:c r="M685" s="4" t="str">
        <x:f>IFERROR(INDEX('Material routes'!$M$6:$M$1505,MATCH(U685,'Material routes'!$A$6:$A$1505,0)),"MISSING ID")</x:f>
        <x:v>Partial proposal</x:v>
      </x:c>
      <x:c r="N685" s="4"/>
      <x:c r="O685" s="4" t="str">
        <x:f>IFERROR(INDEX('Material routes'!$J$6:$J$1505,MATCH(U685,'Material routes'!$A$6:$A$1505,0)),"MISSING ID")</x:f>
        <x:v>Unspecified</x:v>
      </x:c>
      <x:c r="P685" s="4"/>
      <x:c r="Q685" s="4" t="str">
        <x:f>IFERROR(INDEX('Material routes'!$J$6:$J$1505,MATCH(V685,'Material routes'!$A$6:$A$1505,0)),"MISSING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routes'!$D$6:$D$1505,MATCH(U685,'Material routes'!$A$6:$A$1505,0)),"MISSING ID")</x:f>
        <x:v>proposal.collection.culinary_phagia_binding_paste</x:v>
      </x:c>
      <x:c r="T685" s="4" t="str">
        <x:f>IFERROR(INDEX('Material routes'!$D$6:$D$1505,MATCH(V685,'Material routes'!$A$6:$A$1505,0)),"MISSING ID")</x:f>
        <x:v>proposal.collection.pressed_phagia_travel_cake</x:v>
      </x:c>
      <x:c r="U685" s="4" t="str">
        <x:v>design.collection.pressed_phagia_travel_cake.in.2</x:v>
      </x:c>
      <x:c r="V685" s="4" t="str">
        <x:v>design.collection.pressed_phagia_travel_cake.out</x:v>
      </x:c>
    </x:row>
    <x:row r="686" ht="64" customHeight="1">
      <x:c r="A686" s="4" t="str">
        <x:f>IFERROR(INDEX('Material routes'!$E$6:$E$1505,MATCH(U686,'Material routes'!$A$6:$A$1505,0)),"MISSING ID")</x:f>
        <x:v>Toasted culinary Phagia crumbs</x:v>
      </x:c>
      <x:c r="B686" s="4" t="str">
        <x:f>IFERROR(INDEX('Material routes'!$F$6:$F$1505,MATCH(U686,'Material routes'!$A$6:$A$1505,0)),"MISSING ID")</x:f>
        <x:v>T2</x:v>
      </x:c>
      <x:c r="C686" s="4" t="str">
        <x:f>IFERROR(INDEX('Material routes'!$H$6:$H$1505,MATCH(U686,'Material routes'!$A$6:$A$1505,0)),"MISSING ID")</x:f>
        <x:v>Food material</x:v>
      </x:c>
      <x:c r="D686" s="4" t="str">
        <x:f>IFERROR(INDEX('Material routes'!$G$6:$G$1505,MATCH(U686,'Material routes'!$A$6:$A$1505,0)),"MISSING ID")</x:f>
        <x:v>Consumables</x:v>
      </x:c>
      <x:c r="E686" s="4" t="str">
        <x:f>IFERROR(INDEX('Material routes'!$C$6:$C$1505,MATCH(U686,'Material routes'!$A$6:$A$1505,0)),"MISSING ID")</x:f>
        <x:v>Ingredient candidate</x:v>
      </x:c>
      <x:c r="F686" s="4" t="str">
        <x:f>IFERROR(INDEX('Material routes'!$E$6:$E$1505,MATCH(V686,'Material routes'!$A$6:$A$1505,0)),"MISSING ID")</x:f>
        <x:v>Toasted Phagia crumble portion</x:v>
      </x:c>
      <x:c r="G686" s="4" t="str">
        <x:f>IFERROR(INDEX('Material routes'!$F$6:$F$1505,MATCH(V686,'Material routes'!$A$6:$A$1505,0)),"MISSING ID")</x:f>
        <x:v>Not applicable</x:v>
      </x:c>
      <x:c r="H686" s="4" t="str">
        <x:f>IFERROR(INDEX('Material routes'!$H$6:$H$1505,MATCH(V686,'Material routes'!$A$6:$A$1505,0)),"MISSING ID")</x:f>
        <x:v>Food consumable</x:v>
      </x:c>
      <x:c r="I686" s="4" t="str">
        <x:f>IFERROR(INDEX('Material routes'!$G$6:$G$1505,MATCH(V686,'Material routes'!$A$6:$A$1505,0)),"MISSING ID")</x:f>
        <x:v>Consumables</x:v>
      </x:c>
      <x:c r="J686" s="4" t="str">
        <x:f>IFERROR(INDEX('Material routes'!$B$6:$B$1505,MATCH(U686,'Material routes'!$A$6:$A$1505,0)),"MISSING ID")</x:f>
        <x:v>design.collection.toasted_phagia_crumble_portion</x:v>
      </x:c>
      <x:c r="K686" s="4" t="str">
        <x:f>IFERROR(INDEX('Crafting recipes'!$C$6:$C$1005,MATCH(J686,'Crafting recipes'!$A$6:$A$1005,0)),"MISSING ID")</x:f>
        <x:v>Finished-item crafting</x:v>
      </x:c>
      <x:c r="L686" s="4" t="str">
        <x:f>IFERROR(INDEX('Material routes'!$K$6:$K$1505,MATCH(U686,'Material routes'!$A$6:$A$1505,0)),"MISSING ID")</x:f>
        <x:v>Proposal</x:v>
      </x:c>
      <x:c r="M686" s="4" t="str">
        <x:f>IFERROR(INDEX('Material routes'!$M$6:$M$1505,MATCH(U686,'Material routes'!$A$6:$A$1505,0)),"MISSING ID")</x:f>
        <x:v>Partial proposal</x:v>
      </x:c>
      <x:c r="N686" s="4"/>
      <x:c r="O686" s="4" t="str">
        <x:f>IFERROR(INDEX('Material routes'!$J$6:$J$1505,MATCH(U686,'Material routes'!$A$6:$A$1505,0)),"MISSING ID")</x:f>
        <x:v>Unspecified</x:v>
      </x:c>
      <x:c r="P686" s="4"/>
      <x:c r="Q686" s="4" t="str">
        <x:f>IFERROR(INDEX('Material routes'!$J$6:$J$1505,MATCH(V686,'Material routes'!$A$6:$A$1505,0)),"MISSING ID")</x:f>
        <x:v>Unspecified</x:v>
      </x:c>
      <x:c r="R686" s="4" t="str">
        <x:f>IF(L686="Withheld","Withheld premise",IF(E686="Tool candidate","Reusable prerequisite",IF(K686="Raw entry preparation","Entry-resource preparation",IF(G686="Not applicable",IF(IFERROR(INDEX('Items'!$AI$6:$AI$1005,MATCH(T686,'Items'!$A$6:$A$1005,0)),"MISSING ID")="Finished item","Finished endpoint",IF(IFERROR(INDEX('Items'!$AI$6:$AI$1005,MATCH(T686,'Items'!$A$6:$A$1005,0)),"MISSING ID")="Currency","Currency / no refinement tier","Recovered output / tier not applicable")),IF(OR(IFERROR(INDEX('Crafting recipes'!$H$6:$H$1005,MATCH(J686,'Crafting recipes'!$A$6:$A$1005,0)),"MISSING ID")="Unassigned",G686="Unassigned"),"Tier unresolved",IF(IFERROR(VALUE(RIGHT(G686,1))-VALUE(RIGHT(IFERROR(INDEX('Crafting recipes'!$H$6:$H$1005,MATCH(J686,'Crafting recipes'!$A$6:$A$1005,0)),"MISSING ID"),1)),0)=1,IF(B686=IFERROR(INDEX('Crafting recipes'!$H$6:$H$1005,MATCH(J686,'Crafting recipes'!$A$6:$A$1005,0)),"MISSING ID"),"Advances one material tier","Lower-tier ingredient; route advances one tier"),"Needs tier review"))))))</x:f>
        <x:v>Finished endpoint</x:v>
      </x:c>
      <x:c r="S686" s="4" t="str">
        <x:f>IFERROR(INDEX('Material routes'!$D$6:$D$1505,MATCH(U686,'Material routes'!$A$6:$A$1505,0)),"MISSING ID")</x:f>
        <x:v>proposal.collection.toasted_culinary_phagia_crumbs</x:v>
      </x:c>
      <x:c r="T686" s="4" t="str">
        <x:f>IFERROR(INDEX('Material routes'!$D$6:$D$1505,MATCH(V686,'Material routes'!$A$6:$A$1505,0)),"MISSING ID")</x:f>
        <x:v>proposal.collection.toasted_phagia_crumble_portion</x:v>
      </x:c>
      <x:c r="U686" s="4" t="str">
        <x:v>design.collection.toasted_phagia_crumble_portion.in.1</x:v>
      </x:c>
      <x:c r="V686" s="4" t="str">
        <x:v>design.collection.toasted_phagia_crumble_portion.out</x:v>
      </x:c>
    </x:row>
    <x:row r="687" ht="64" customHeight="1">
      <x:c r="A687" s="4" t="str">
        <x:f>IFERROR(INDEX('Material routes'!$E$6:$E$1505,MATCH(U687,'Material routes'!$A$6:$A$1505,0)),"MISSING ID")</x:f>
        <x:v>Reduced culinary Phagia concentrate</x:v>
      </x:c>
      <x:c r="B687" s="4" t="str">
        <x:f>IFERROR(INDEX('Material routes'!$F$6:$F$1505,MATCH(U687,'Material routes'!$A$6:$A$1505,0)),"MISSING ID")</x:f>
        <x:v>T2</x:v>
      </x:c>
      <x:c r="C687" s="4" t="str">
        <x:f>IFERROR(INDEX('Material routes'!$H$6:$H$1505,MATCH(U687,'Material routes'!$A$6:$A$1505,0)),"MISSING ID")</x:f>
        <x:v>Food material</x:v>
      </x:c>
      <x:c r="D687" s="4" t="str">
        <x:f>IFERROR(INDEX('Material routes'!$G$6:$G$1505,MATCH(U687,'Material routes'!$A$6:$A$1505,0)),"MISSING ID")</x:f>
        <x:v>Consumables</x:v>
      </x:c>
      <x:c r="E687" s="4" t="str">
        <x:f>IFERROR(INDEX('Material routes'!$C$6:$C$1505,MATCH(U687,'Material routes'!$A$6:$A$1505,0)),"MISSING ID")</x:f>
        <x:v>Ingredient candidate</x:v>
      </x:c>
      <x:c r="F687" s="4" t="str">
        <x:f>IFERROR(INDEX('Material routes'!$E$6:$E$1505,MATCH(V687,'Material routes'!$A$6:$A$1505,0)),"MISSING ID")</x:f>
        <x:v>Toasted Phagia crumble portion</x:v>
      </x:c>
      <x:c r="G687" s="4" t="str">
        <x:f>IFERROR(INDEX('Material routes'!$F$6:$F$1505,MATCH(V687,'Material routes'!$A$6:$A$1505,0)),"MISSING ID")</x:f>
        <x:v>Not applicable</x:v>
      </x:c>
      <x:c r="H687" s="4" t="str">
        <x:f>IFERROR(INDEX('Material routes'!$H$6:$H$1505,MATCH(V687,'Material routes'!$A$6:$A$1505,0)),"MISSING ID")</x:f>
        <x:v>Food consumable</x:v>
      </x:c>
      <x:c r="I687" s="4" t="str">
        <x:f>IFERROR(INDEX('Material routes'!$G$6:$G$1505,MATCH(V687,'Material routes'!$A$6:$A$1505,0)),"MISSING ID")</x:f>
        <x:v>Consumables</x:v>
      </x:c>
      <x:c r="J687" s="4" t="str">
        <x:f>IFERROR(INDEX('Material routes'!$B$6:$B$1505,MATCH(U687,'Material routes'!$A$6:$A$1505,0)),"MISSING ID")</x:f>
        <x:v>design.collection.toasted_phagia_crumble_portion</x:v>
      </x:c>
      <x:c r="K687" s="4" t="str">
        <x:f>IFERROR(INDEX('Crafting recipes'!$C$6:$C$1005,MATCH(J687,'Crafting recipes'!$A$6:$A$1005,0)),"MISSING ID")</x:f>
        <x:v>Finished-item crafting</x:v>
      </x:c>
      <x:c r="L687" s="4" t="str">
        <x:f>IFERROR(INDEX('Material routes'!$K$6:$K$1505,MATCH(U687,'Material routes'!$A$6:$A$1505,0)),"MISSING ID")</x:f>
        <x:v>Proposal</x:v>
      </x:c>
      <x:c r="M687" s="4" t="str">
        <x:f>IFERROR(INDEX('Material routes'!$M$6:$M$1505,MATCH(U687,'Material routes'!$A$6:$A$1505,0)),"MISSING ID")</x:f>
        <x:v>Partial proposal</x:v>
      </x:c>
      <x:c r="N687" s="4"/>
      <x:c r="O687" s="4" t="str">
        <x:f>IFERROR(INDEX('Material routes'!$J$6:$J$1505,MATCH(U687,'Material routes'!$A$6:$A$1505,0)),"MISSING ID")</x:f>
        <x:v>Unspecified</x:v>
      </x:c>
      <x:c r="P687" s="4"/>
      <x:c r="Q687" s="4" t="str">
        <x:f>IFERROR(INDEX('Material routes'!$J$6:$J$1505,MATCH(V687,'Material routes'!$A$6:$A$1505,0)),"MISSING ID")</x:f>
        <x:v>Unspecified</x:v>
      </x:c>
      <x:c r="R687" s="4" t="str">
        <x:f>IF(L687="Withheld","Withheld premise",IF(E687="Tool candidate","Reusable prerequisite",IF(K687="Raw entry preparation","Entry-resource preparation",IF(G687="Not applicable",IF(IFERROR(INDEX('Items'!$AI$6:$AI$1005,MATCH(T687,'Items'!$A$6:$A$1005,0)),"MISSING ID")="Finished item","Finished endpoint",IF(IFERROR(INDEX('Items'!$AI$6:$AI$1005,MATCH(T687,'Items'!$A$6:$A$1005,0)),"MISSING ID")="Currency","Currency / no refinement tier","Recovered output / tier not applicable")),IF(OR(IFERROR(INDEX('Crafting recipes'!$H$6:$H$1005,MATCH(J687,'Crafting recipes'!$A$6:$A$1005,0)),"MISSING ID")="Unassigned",G687="Unassigned"),"Tier unresolved",IF(IFERROR(VALUE(RIGHT(G687,1))-VALUE(RIGHT(IFERROR(INDEX('Crafting recipes'!$H$6:$H$1005,MATCH(J687,'Crafting recipes'!$A$6:$A$1005,0)),"MISSING ID"),1)),0)=1,IF(B687=IFERROR(INDEX('Crafting recipes'!$H$6:$H$1005,MATCH(J687,'Crafting recipes'!$A$6:$A$1005,0)),"MISSING ID"),"Advances one material tier","Lower-tier ingredient; route advances one tier"),"Needs tier review"))))))</x:f>
        <x:v>Finished endpoint</x:v>
      </x:c>
      <x:c r="S687" s="4" t="str">
        <x:f>IFERROR(INDEX('Material routes'!$D$6:$D$1505,MATCH(U687,'Material routes'!$A$6:$A$1505,0)),"MISSING ID")</x:f>
        <x:v>proposal.collection.reduced_culinary_phagia_concentrate</x:v>
      </x:c>
      <x:c r="T687" s="4" t="str">
        <x:f>IFERROR(INDEX('Material routes'!$D$6:$D$1505,MATCH(V687,'Material routes'!$A$6:$A$1505,0)),"MISSING ID")</x:f>
        <x:v>proposal.collection.toasted_phagia_crumble_portion</x:v>
      </x:c>
      <x:c r="U687" s="4" t="str">
        <x:v>design.collection.toasted_phagia_crumble_portion.in.2</x:v>
      </x:c>
      <x:c r="V687" s="4" t="str">
        <x:v>design.collection.toasted_phagia_crumble_portion.out</x:v>
      </x:c>
    </x:row>
    <x:row r="688" ht="64" customHeight="1">
      <x:c r="A688" s="4" t="str">
        <x:f>IFERROR(INDEX('Material routes'!$E$6:$E$1505,MATCH(U688,'Material routes'!$A$6:$A$1505,0)),"MISSING ID")</x:f>
        <x:v>Pressed culinary Phagia flakes</x:v>
      </x:c>
      <x:c r="B688" s="4" t="str">
        <x:f>IFERROR(INDEX('Material routes'!$F$6:$F$1505,MATCH(U688,'Material routes'!$A$6:$A$1505,0)),"MISSING ID")</x:f>
        <x:v>T1</x:v>
      </x:c>
      <x:c r="C688" s="4" t="str">
        <x:f>IFERROR(INDEX('Material routes'!$H$6:$H$1505,MATCH(U688,'Material routes'!$A$6:$A$1505,0)),"MISSING ID")</x:f>
        <x:v>Food material</x:v>
      </x:c>
      <x:c r="D688" s="4" t="str">
        <x:f>IFERROR(INDEX('Material routes'!$G$6:$G$1505,MATCH(U688,'Material routes'!$A$6:$A$1505,0)),"MISSING ID")</x:f>
        <x:v>Consumables</x:v>
      </x:c>
      <x:c r="E688" s="4" t="str">
        <x:f>IFERROR(INDEX('Material routes'!$C$6:$C$1505,MATCH(U688,'Material routes'!$A$6:$A$1505,0)),"MISSING ID")</x:f>
        <x:v>Ingredient candidate</x:v>
      </x:c>
      <x:c r="F688" s="4" t="str">
        <x:f>IFERROR(INDEX('Material routes'!$E$6:$E$1505,MATCH(V688,'Material routes'!$A$6:$A$1505,0)),"MISSING ID")</x:f>
        <x:v>Layered savory Phagia parcel</x:v>
      </x:c>
      <x:c r="G688" s="4" t="str">
        <x:f>IFERROR(INDEX('Material routes'!$F$6:$F$1505,MATCH(V688,'Material routes'!$A$6:$A$1505,0)),"MISSING ID")</x:f>
        <x:v>Not applicable</x:v>
      </x:c>
      <x:c r="H688" s="4" t="str">
        <x:f>IFERROR(INDEX('Material routes'!$H$6:$H$1505,MATCH(V688,'Material routes'!$A$6:$A$1505,0)),"MISSING ID")</x:f>
        <x:v>Food consumable</x:v>
      </x:c>
      <x:c r="I688" s="4" t="str">
        <x:f>IFERROR(INDEX('Material routes'!$G$6:$G$1505,MATCH(V688,'Material routes'!$A$6:$A$1505,0)),"MISSING ID")</x:f>
        <x:v>Consumables</x:v>
      </x:c>
      <x:c r="J688" s="4" t="str">
        <x:f>IFERROR(INDEX('Material routes'!$B$6:$B$1505,MATCH(U688,'Material routes'!$A$6:$A$1505,0)),"MISSING ID")</x:f>
        <x:v>design.collection.layered_savory_phagia_parcel</x:v>
      </x:c>
      <x:c r="K688" s="4" t="str">
        <x:f>IFERROR(INDEX('Crafting recipes'!$C$6:$C$1005,MATCH(J688,'Crafting recipes'!$A$6:$A$1005,0)),"MISSING ID")</x:f>
        <x:v>Finished-item crafting</x:v>
      </x:c>
      <x:c r="L688" s="4" t="str">
        <x:f>IFERROR(INDEX('Material routes'!$K$6:$K$1505,MATCH(U688,'Material routes'!$A$6:$A$1505,0)),"MISSING ID")</x:f>
        <x:v>Proposal</x:v>
      </x:c>
      <x:c r="M688" s="4" t="str">
        <x:f>IFERROR(INDEX('Material routes'!$M$6:$M$1505,MATCH(U688,'Material routes'!$A$6:$A$1505,0)),"MISSING ID")</x:f>
        <x:v>Partial proposal</x:v>
      </x:c>
      <x:c r="N688" s="4"/>
      <x:c r="O688" s="4" t="str">
        <x:f>IFERROR(INDEX('Material routes'!$J$6:$J$1505,MATCH(U688,'Material routes'!$A$6:$A$1505,0)),"MISSING ID")</x:f>
        <x:v>Unspecified</x:v>
      </x:c>
      <x:c r="P688" s="4"/>
      <x:c r="Q688" s="4" t="str">
        <x:f>IFERROR(INDEX('Material routes'!$J$6:$J$1505,MATCH(V688,'Material routes'!$A$6:$A$1505,0)),"MISSING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routes'!$D$6:$D$1505,MATCH(U688,'Material routes'!$A$6:$A$1505,0)),"MISSING ID")</x:f>
        <x:v>proposal.collection.pressed_culinary_phagia_flakes</x:v>
      </x:c>
      <x:c r="T688" s="4" t="str">
        <x:f>IFERROR(INDEX('Material routes'!$D$6:$D$1505,MATCH(V688,'Material routes'!$A$6:$A$1505,0)),"MISSING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routes'!$E$6:$E$1505,MATCH(U689,'Material routes'!$A$6:$A$1505,0)),"MISSING ID")</x:f>
        <x:v>Phagia-fauna savory filling</x:v>
      </x:c>
      <x:c r="B689" s="4" t="str">
        <x:f>IFERROR(INDEX('Material routes'!$F$6:$F$1505,MATCH(U689,'Material routes'!$A$6:$A$1505,0)),"MISSING ID")</x:f>
        <x:v>T2</x:v>
      </x:c>
      <x:c r="C689" s="4" t="str">
        <x:f>IFERROR(INDEX('Material routes'!$H$6:$H$1505,MATCH(U689,'Material routes'!$A$6:$A$1505,0)),"MISSING ID")</x:f>
        <x:v>Food material</x:v>
      </x:c>
      <x:c r="D689" s="4" t="str">
        <x:f>IFERROR(INDEX('Material routes'!$G$6:$G$1505,MATCH(U689,'Material routes'!$A$6:$A$1505,0)),"MISSING ID")</x:f>
        <x:v>Consumables</x:v>
      </x:c>
      <x:c r="E689" s="4" t="str">
        <x:f>IFERROR(INDEX('Material routes'!$C$6:$C$1505,MATCH(U689,'Material routes'!$A$6:$A$1505,0)),"MISSING ID")</x:f>
        <x:v>Ingredient candidate</x:v>
      </x:c>
      <x:c r="F689" s="4" t="str">
        <x:f>IFERROR(INDEX('Material routes'!$E$6:$E$1505,MATCH(V689,'Material routes'!$A$6:$A$1505,0)),"MISSING ID")</x:f>
        <x:v>Layered savory Phagia parcel</x:v>
      </x:c>
      <x:c r="G689" s="4" t="str">
        <x:f>IFERROR(INDEX('Material routes'!$F$6:$F$1505,MATCH(V689,'Material routes'!$A$6:$A$1505,0)),"MISSING ID")</x:f>
        <x:v>Not applicable</x:v>
      </x:c>
      <x:c r="H689" s="4" t="str">
        <x:f>IFERROR(INDEX('Material routes'!$H$6:$H$1505,MATCH(V689,'Material routes'!$A$6:$A$1505,0)),"MISSING ID")</x:f>
        <x:v>Food consumable</x:v>
      </x:c>
      <x:c r="I689" s="4" t="str">
        <x:f>IFERROR(INDEX('Material routes'!$G$6:$G$1505,MATCH(V689,'Material routes'!$A$6:$A$1505,0)),"MISSING ID")</x:f>
        <x:v>Consumables</x:v>
      </x:c>
      <x:c r="J689" s="4" t="str">
        <x:f>IFERROR(INDEX('Material routes'!$B$6:$B$1505,MATCH(U689,'Material routes'!$A$6:$A$1505,0)),"MISSING ID")</x:f>
        <x:v>design.collection.layered_savory_phagia_parcel</x:v>
      </x:c>
      <x:c r="K689" s="4" t="str">
        <x:f>IFERROR(INDEX('Crafting recipes'!$C$6:$C$1005,MATCH(J689,'Crafting recipes'!$A$6:$A$1005,0)),"MISSING ID")</x:f>
        <x:v>Finished-item crafting</x:v>
      </x:c>
      <x:c r="L689" s="4" t="str">
        <x:f>IFERROR(INDEX('Material routes'!$K$6:$K$1505,MATCH(U689,'Material routes'!$A$6:$A$1505,0)),"MISSING ID")</x:f>
        <x:v>Proposal</x:v>
      </x:c>
      <x:c r="M689" s="4" t="str">
        <x:f>IFERROR(INDEX('Material routes'!$M$6:$M$1505,MATCH(U689,'Material routes'!$A$6:$A$1505,0)),"MISSING ID")</x:f>
        <x:v>Partial proposal</x:v>
      </x:c>
      <x:c r="N689" s="4"/>
      <x:c r="O689" s="4" t="str">
        <x:f>IFERROR(INDEX('Material routes'!$J$6:$J$1505,MATCH(U689,'Material routes'!$A$6:$A$1505,0)),"MISSING ID")</x:f>
        <x:v>Unspecified</x:v>
      </x:c>
      <x:c r="P689" s="4"/>
      <x:c r="Q689" s="4" t="str">
        <x:f>IFERROR(INDEX('Material routes'!$J$6:$J$1505,MATCH(V689,'Material routes'!$A$6:$A$1505,0)),"MISSING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routes'!$D$6:$D$1505,MATCH(U689,'Material routes'!$A$6:$A$1505,0)),"MISSING ID")</x:f>
        <x:v>proposal.collection.phagia_fauna_savory_filling</x:v>
      </x:c>
      <x:c r="T689" s="4" t="str">
        <x:f>IFERROR(INDEX('Material routes'!$D$6:$D$1505,MATCH(V689,'Material routes'!$A$6:$A$1505,0)),"MISSING ID")</x:f>
        <x:v>proposal.collection.layered_savory_phagia_parcel</x:v>
      </x:c>
      <x:c r="U689" s="4" t="str">
        <x:v>design.collection.layered_savory_phagia_parcel.in.2</x:v>
      </x:c>
      <x:c r="V689" s="4" t="str">
        <x:v>design.collection.layered_savory_phagia_parcel.out</x:v>
      </x:c>
    </x:row>
    <x:row r="690" ht="64" customHeight="1">
      <x:c r="A690" s="4" t="str">
        <x:f>IFERROR(INDEX('Material routes'!$E$6:$E$1505,MATCH(U690,'Material routes'!$A$6:$A$1505,0)),"MISSING ID")</x:f>
        <x:v>Culinary Phagia liquid fraction</x:v>
      </x:c>
      <x:c r="B690" s="4" t="str">
        <x:f>IFERROR(INDEX('Material routes'!$F$6:$F$1505,MATCH(U690,'Material routes'!$A$6:$A$1505,0)),"MISSING ID")</x:f>
        <x:v>T1</x:v>
      </x:c>
      <x:c r="C690" s="4" t="str">
        <x:f>IFERROR(INDEX('Material routes'!$H$6:$H$1505,MATCH(U690,'Material routes'!$A$6:$A$1505,0)),"MISSING ID")</x:f>
        <x:v>Food material</x:v>
      </x:c>
      <x:c r="D690" s="4" t="str">
        <x:f>IFERROR(INDEX('Material routes'!$G$6:$G$1505,MATCH(U690,'Material routes'!$A$6:$A$1505,0)),"MISSING ID")</x:f>
        <x:v>Consumables</x:v>
      </x:c>
      <x:c r="E690" s="4" t="str">
        <x:f>IFERROR(INDEX('Material routes'!$C$6:$C$1505,MATCH(U690,'Material routes'!$A$6:$A$1505,0)),"MISSING ID")</x:f>
        <x:v>Ingredient candidate</x:v>
      </x:c>
      <x:c r="F690" s="4" t="str">
        <x:f>IFERROR(INDEX('Material routes'!$E$6:$E$1505,MATCH(V690,'Material routes'!$A$6:$A$1505,0)),"MISSING ID")</x:f>
        <x:v>Strained Phagia table drink</x:v>
      </x:c>
      <x:c r="G690" s="4" t="str">
        <x:f>IFERROR(INDEX('Material routes'!$F$6:$F$1505,MATCH(V690,'Material routes'!$A$6:$A$1505,0)),"MISSING ID")</x:f>
        <x:v>Not applicable</x:v>
      </x:c>
      <x:c r="H690" s="4" t="str">
        <x:f>IFERROR(INDEX('Material routes'!$H$6:$H$1505,MATCH(V690,'Material routes'!$A$6:$A$1505,0)),"MISSING ID")</x:f>
        <x:v>Drink consumable</x:v>
      </x:c>
      <x:c r="I690" s="4" t="str">
        <x:f>IFERROR(INDEX('Material routes'!$G$6:$G$1505,MATCH(V690,'Material routes'!$A$6:$A$1505,0)),"MISSING ID")</x:f>
        <x:v>Consumables</x:v>
      </x:c>
      <x:c r="J690" s="4" t="str">
        <x:f>IFERROR(INDEX('Material routes'!$B$6:$B$1505,MATCH(U690,'Material routes'!$A$6:$A$1505,0)),"MISSING ID")</x:f>
        <x:v>design.collection.strained_phagia_table_drink</x:v>
      </x:c>
      <x:c r="K690" s="4" t="str">
        <x:f>IFERROR(INDEX('Crafting recipes'!$C$6:$C$1005,MATCH(J690,'Crafting recipes'!$A$6:$A$1005,0)),"MISSING ID")</x:f>
        <x:v>Finished-item crafting</x:v>
      </x:c>
      <x:c r="L690" s="4" t="str">
        <x:f>IFERROR(INDEX('Material routes'!$K$6:$K$1505,MATCH(U690,'Material routes'!$A$6:$A$1505,0)),"MISSING ID")</x:f>
        <x:v>Proposal</x:v>
      </x:c>
      <x:c r="M690" s="4" t="str">
        <x:f>IFERROR(INDEX('Material routes'!$M$6:$M$1505,MATCH(U690,'Material routes'!$A$6:$A$1505,0)),"MISSING ID")</x:f>
        <x:v>Partial proposal</x:v>
      </x:c>
      <x:c r="N690" s="4"/>
      <x:c r="O690" s="4" t="str">
        <x:f>IFERROR(INDEX('Material routes'!$J$6:$J$1505,MATCH(U690,'Material routes'!$A$6:$A$1505,0)),"MISSING ID")</x:f>
        <x:v>Unspecified</x:v>
      </x:c>
      <x:c r="P690" s="4"/>
      <x:c r="Q690" s="4" t="str">
        <x:f>IFERROR(INDEX('Material routes'!$J$6:$J$1505,MATCH(V690,'Material routes'!$A$6:$A$1505,0)),"MISSING ID")</x:f>
        <x:v>Unspecified</x:v>
      </x:c>
      <x:c r="R690" s="4" t="str">
        <x:f>IF(L690="Withheld","Withheld premise",IF(E690="Tool candidate","Reusable prerequisite",IF(K690="Raw entry preparation","Entry-resource preparation",IF(G690="Not applicable",IF(IFERROR(INDEX('Items'!$AI$6:$AI$1005,MATCH(T690,'Items'!$A$6:$A$1005,0)),"MISSING ID")="Finished item","Finished endpoint",IF(IFERROR(INDEX('Items'!$AI$6:$AI$1005,MATCH(T690,'Items'!$A$6:$A$1005,0)),"MISSING ID")="Currency","Currency / no refinement tier","Recovered output / tier not applicable")),IF(OR(IFERROR(INDEX('Crafting recipes'!$H$6:$H$1005,MATCH(J690,'Crafting recipes'!$A$6:$A$1005,0)),"MISSING ID")="Unassigned",G690="Unassigned"),"Tier unresolved",IF(IFERROR(VALUE(RIGHT(G690,1))-VALUE(RIGHT(IFERROR(INDEX('Crafting recipes'!$H$6:$H$1005,MATCH(J690,'Crafting recipes'!$A$6:$A$1005,0)),"MISSING ID"),1)),0)=1,IF(B690=IFERROR(INDEX('Crafting recipes'!$H$6:$H$1005,MATCH(J690,'Crafting recipes'!$A$6:$A$1005,0)),"MISSING ID"),"Advances one material tier","Lower-tier ingredient; route advances one tier"),"Needs tier review"))))))</x:f>
        <x:v>Finished endpoint</x:v>
      </x:c>
      <x:c r="S690" s="4" t="str">
        <x:f>IFERROR(INDEX('Material routes'!$D$6:$D$1505,MATCH(U690,'Material routes'!$A$6:$A$1505,0)),"MISSING ID")</x:f>
        <x:v>proposal.collection.culinary_phagia_liquid_fraction</x:v>
      </x:c>
      <x:c r="T690" s="4" t="str">
        <x:f>IFERROR(INDEX('Material routes'!$D$6:$D$1505,MATCH(V690,'Material routes'!$A$6:$A$1505,0)),"MISSING ID")</x:f>
        <x:v>proposal.collection.strained_phagia_table_drink</x:v>
      </x:c>
      <x:c r="U690" s="4" t="str">
        <x:v>design.collection.strained_phagia_table_drink.in.1</x:v>
      </x:c>
      <x:c r="V690" s="4" t="str">
        <x:v>design.collection.strained_phagia_table_drink.out</x:v>
      </x:c>
    </x:row>
    <x:row r="691" ht="64" customHeight="1">
      <x:c r="A691" s="4" t="str">
        <x:f>IFERROR(INDEX('Material routes'!$E$6:$E$1505,MATCH(U691,'Material routes'!$A$6:$A$1505,0)),"MISSING ID")</x:f>
        <x:v>Drained culinary Phagia curd</x:v>
      </x:c>
      <x:c r="B691" s="4" t="str">
        <x:f>IFERROR(INDEX('Material routes'!$F$6:$F$1505,MATCH(U691,'Material routes'!$A$6:$A$1505,0)),"MISSING ID")</x:f>
        <x:v>T1</x:v>
      </x:c>
      <x:c r="C691" s="4" t="str">
        <x:f>IFERROR(INDEX('Material routes'!$H$6:$H$1505,MATCH(U691,'Material routes'!$A$6:$A$1505,0)),"MISSING ID")</x:f>
        <x:v>Food material</x:v>
      </x:c>
      <x:c r="D691" s="4" t="str">
        <x:f>IFERROR(INDEX('Material routes'!$G$6:$G$1505,MATCH(U691,'Material routes'!$A$6:$A$1505,0)),"MISSING ID")</x:f>
        <x:v>Consumables</x:v>
      </x:c>
      <x:c r="E691" s="4" t="str">
        <x:f>IFERROR(INDEX('Material routes'!$C$6:$C$1505,MATCH(U691,'Material routes'!$A$6:$A$1505,0)),"MISSING ID")</x:f>
        <x:v>Ingredient candidate</x:v>
      </x:c>
      <x:c r="F691" s="4" t="str">
        <x:f>IFERROR(INDEX('Material routes'!$E$6:$E$1505,MATCH(V691,'Material routes'!$A$6:$A$1505,0)),"MISSING ID")</x:f>
        <x:v>Smooth Phagia curd drink</x:v>
      </x:c>
      <x:c r="G691" s="4" t="str">
        <x:f>IFERROR(INDEX('Material routes'!$F$6:$F$1505,MATCH(V691,'Material routes'!$A$6:$A$1505,0)),"MISSING ID")</x:f>
        <x:v>Not applicable</x:v>
      </x:c>
      <x:c r="H691" s="4" t="str">
        <x:f>IFERROR(INDEX('Material routes'!$H$6:$H$1505,MATCH(V691,'Material routes'!$A$6:$A$1505,0)),"MISSING ID")</x:f>
        <x:v>Drink consumable</x:v>
      </x:c>
      <x:c r="I691" s="4" t="str">
        <x:f>IFERROR(INDEX('Material routes'!$G$6:$G$1505,MATCH(V691,'Material routes'!$A$6:$A$1505,0)),"MISSING ID")</x:f>
        <x:v>Consumables</x:v>
      </x:c>
      <x:c r="J691" s="4" t="str">
        <x:f>IFERROR(INDEX('Material routes'!$B$6:$B$1505,MATCH(U691,'Material routes'!$A$6:$A$1505,0)),"MISSING ID")</x:f>
        <x:v>design.collection.smooth_phagia_curd_drink</x:v>
      </x:c>
      <x:c r="K691" s="4" t="str">
        <x:f>IFERROR(INDEX('Crafting recipes'!$C$6:$C$1005,MATCH(J691,'Crafting recipes'!$A$6:$A$1005,0)),"MISSING ID")</x:f>
        <x:v>Finished-item crafting</x:v>
      </x:c>
      <x:c r="L691" s="4" t="str">
        <x:f>IFERROR(INDEX('Material routes'!$K$6:$K$1505,MATCH(U691,'Material routes'!$A$6:$A$1505,0)),"MISSING ID")</x:f>
        <x:v>Proposal</x:v>
      </x:c>
      <x:c r="M691" s="4" t="str">
        <x:f>IFERROR(INDEX('Material routes'!$M$6:$M$1505,MATCH(U691,'Material routes'!$A$6:$A$1505,0)),"MISSING ID")</x:f>
        <x:v>Partial proposal</x:v>
      </x:c>
      <x:c r="N691" s="4"/>
      <x:c r="O691" s="4" t="str">
        <x:f>IFERROR(INDEX('Material routes'!$J$6:$J$1505,MATCH(U691,'Material routes'!$A$6:$A$1505,0)),"MISSING ID")</x:f>
        <x:v>Unspecified</x:v>
      </x:c>
      <x:c r="P691" s="4"/>
      <x:c r="Q691" s="4" t="str">
        <x:f>IFERROR(INDEX('Material routes'!$J$6:$J$1505,MATCH(V691,'Material routes'!$A$6:$A$1505,0)),"MISSING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routes'!$D$6:$D$1505,MATCH(U691,'Material routes'!$A$6:$A$1505,0)),"MISSING ID")</x:f>
        <x:v>proposal.collection.drained_culinary_phagia_curd</x:v>
      </x:c>
      <x:c r="T691" s="4" t="str">
        <x:f>IFERROR(INDEX('Material routes'!$D$6:$D$1505,MATCH(V691,'Material routes'!$A$6:$A$1505,0)),"MISSING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routes'!$E$6:$E$1505,MATCH(U692,'Material routes'!$A$6:$A$1505,0)),"MISSING ID")</x:f>
        <x:v>Culinary Phagia liquid fraction</x:v>
      </x:c>
      <x:c r="B692" s="4" t="str">
        <x:f>IFERROR(INDEX('Material routes'!$F$6:$F$1505,MATCH(U692,'Material routes'!$A$6:$A$1505,0)),"MISSING ID")</x:f>
        <x:v>T1</x:v>
      </x:c>
      <x:c r="C692" s="4" t="str">
        <x:f>IFERROR(INDEX('Material routes'!$H$6:$H$1505,MATCH(U692,'Material routes'!$A$6:$A$1505,0)),"MISSING ID")</x:f>
        <x:v>Food material</x:v>
      </x:c>
      <x:c r="D692" s="4" t="str">
        <x:f>IFERROR(INDEX('Material routes'!$G$6:$G$1505,MATCH(U692,'Material routes'!$A$6:$A$1505,0)),"MISSING ID")</x:f>
        <x:v>Consumables</x:v>
      </x:c>
      <x:c r="E692" s="4" t="str">
        <x:f>IFERROR(INDEX('Material routes'!$C$6:$C$1505,MATCH(U692,'Material routes'!$A$6:$A$1505,0)),"MISSING ID")</x:f>
        <x:v>Ingredient candidate</x:v>
      </x:c>
      <x:c r="F692" s="4" t="str">
        <x:f>IFERROR(INDEX('Material routes'!$E$6:$E$1505,MATCH(V692,'Material routes'!$A$6:$A$1505,0)),"MISSING ID")</x:f>
        <x:v>Smooth Phagia curd drink</x:v>
      </x:c>
      <x:c r="G692" s="4" t="str">
        <x:f>IFERROR(INDEX('Material routes'!$F$6:$F$1505,MATCH(V692,'Material routes'!$A$6:$A$1505,0)),"MISSING ID")</x:f>
        <x:v>Not applicable</x:v>
      </x:c>
      <x:c r="H692" s="4" t="str">
        <x:f>IFERROR(INDEX('Material routes'!$H$6:$H$1505,MATCH(V692,'Material routes'!$A$6:$A$1505,0)),"MISSING ID")</x:f>
        <x:v>Drink consumable</x:v>
      </x:c>
      <x:c r="I692" s="4" t="str">
        <x:f>IFERROR(INDEX('Material routes'!$G$6:$G$1505,MATCH(V692,'Material routes'!$A$6:$A$1505,0)),"MISSING ID")</x:f>
        <x:v>Consumables</x:v>
      </x:c>
      <x:c r="J692" s="4" t="str">
        <x:f>IFERROR(INDEX('Material routes'!$B$6:$B$1505,MATCH(U692,'Material routes'!$A$6:$A$1505,0)),"MISSING ID")</x:f>
        <x:v>design.collection.smooth_phagia_curd_drink</x:v>
      </x:c>
      <x:c r="K692" s="4" t="str">
        <x:f>IFERROR(INDEX('Crafting recipes'!$C$6:$C$1005,MATCH(J692,'Crafting recipes'!$A$6:$A$1005,0)),"MISSING ID")</x:f>
        <x:v>Finished-item crafting</x:v>
      </x:c>
      <x:c r="L692" s="4" t="str">
        <x:f>IFERROR(INDEX('Material routes'!$K$6:$K$1505,MATCH(U692,'Material routes'!$A$6:$A$1505,0)),"MISSING ID")</x:f>
        <x:v>Proposal</x:v>
      </x:c>
      <x:c r="M692" s="4" t="str">
        <x:f>IFERROR(INDEX('Material routes'!$M$6:$M$1505,MATCH(U692,'Material routes'!$A$6:$A$1505,0)),"MISSING ID")</x:f>
        <x:v>Partial proposal</x:v>
      </x:c>
      <x:c r="N692" s="4"/>
      <x:c r="O692" s="4" t="str">
        <x:f>IFERROR(INDEX('Material routes'!$J$6:$J$1505,MATCH(U692,'Material routes'!$A$6:$A$1505,0)),"MISSING ID")</x:f>
        <x:v>Unspecified</x:v>
      </x:c>
      <x:c r="P692" s="4"/>
      <x:c r="Q692" s="4" t="str">
        <x:f>IFERROR(INDEX('Material routes'!$J$6:$J$1505,MATCH(V692,'Material routes'!$A$6:$A$1505,0)),"MISSING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routes'!$D$6:$D$1505,MATCH(U692,'Material routes'!$A$6:$A$1505,0)),"MISSING ID")</x:f>
        <x:v>proposal.collection.culinary_phagia_liquid_fraction</x:v>
      </x:c>
      <x:c r="T692" s="4" t="str">
        <x:f>IFERROR(INDEX('Material routes'!$D$6:$D$1505,MATCH(V692,'Material routes'!$A$6:$A$1505,0)),"MISSING ID")</x:f>
        <x:v>proposal.collection.smooth_phagia_curd_drink</x:v>
      </x:c>
      <x:c r="U692" s="4" t="str">
        <x:v>design.collection.smooth_phagia_curd_drink.in.2</x:v>
      </x:c>
      <x:c r="V692" s="4" t="str">
        <x:v>design.collection.smooth_phagia_curd_drink.out</x:v>
      </x:c>
    </x:row>
    <x:row r="693" ht="64" customHeight="1">
      <x:c r="A693" s="4" t="str">
        <x:f>IFERROR(INDEX('Material routes'!$E$6:$E$1505,MATCH(U693,'Material routes'!$A$6:$A$1505,0)),"MISSING ID")</x:f>
        <x:v>Controlled-sour Phagia base</x:v>
      </x:c>
      <x:c r="B693" s="4" t="str">
        <x:f>IFERROR(INDEX('Material routes'!$F$6:$F$1505,MATCH(U693,'Material routes'!$A$6:$A$1505,0)),"MISSING ID")</x:f>
        <x:v>T1</x:v>
      </x:c>
      <x:c r="C693" s="4" t="str">
        <x:f>IFERROR(INDEX('Material routes'!$H$6:$H$1505,MATCH(U693,'Material routes'!$A$6:$A$1505,0)),"MISSING ID")</x:f>
        <x:v>Food material</x:v>
      </x:c>
      <x:c r="D693" s="4" t="str">
        <x:f>IFERROR(INDEX('Material routes'!$G$6:$G$1505,MATCH(U693,'Material routes'!$A$6:$A$1505,0)),"MISSING ID")</x:f>
        <x:v>Consumables</x:v>
      </x:c>
      <x:c r="E693" s="4" t="str">
        <x:f>IFERROR(INDEX('Material routes'!$C$6:$C$1505,MATCH(U693,'Material routes'!$A$6:$A$1505,0)),"MISSING ID")</x:f>
        <x:v>Ingredient candidate</x:v>
      </x:c>
      <x:c r="F693" s="4" t="str">
        <x:f>IFERROR(INDEX('Material routes'!$E$6:$E$1505,MATCH(V693,'Material routes'!$A$6:$A$1505,0)),"MISSING ID")</x:f>
        <x:v>Sour Phagia cup</x:v>
      </x:c>
      <x:c r="G693" s="4" t="str">
        <x:f>IFERROR(INDEX('Material routes'!$F$6:$F$1505,MATCH(V693,'Material routes'!$A$6:$A$1505,0)),"MISSING ID")</x:f>
        <x:v>Not applicable</x:v>
      </x:c>
      <x:c r="H693" s="4" t="str">
        <x:f>IFERROR(INDEX('Material routes'!$H$6:$H$1505,MATCH(V693,'Material routes'!$A$6:$A$1505,0)),"MISSING ID")</x:f>
        <x:v>Drink consumable</x:v>
      </x:c>
      <x:c r="I693" s="4" t="str">
        <x:f>IFERROR(INDEX('Material routes'!$G$6:$G$1505,MATCH(V693,'Material routes'!$A$6:$A$1505,0)),"MISSING ID")</x:f>
        <x:v>Consumables</x:v>
      </x:c>
      <x:c r="J693" s="4" t="str">
        <x:f>IFERROR(INDEX('Material routes'!$B$6:$B$1505,MATCH(U693,'Material routes'!$A$6:$A$1505,0)),"MISSING ID")</x:f>
        <x:v>design.collection.sour_phagia_cup</x:v>
      </x:c>
      <x:c r="K693" s="4" t="str">
        <x:f>IFERROR(INDEX('Crafting recipes'!$C$6:$C$1005,MATCH(J693,'Crafting recipes'!$A$6:$A$1005,0)),"MISSING ID")</x:f>
        <x:v>Finished-item crafting</x:v>
      </x:c>
      <x:c r="L693" s="4" t="str">
        <x:f>IFERROR(INDEX('Material routes'!$K$6:$K$1505,MATCH(U693,'Material routes'!$A$6:$A$1505,0)),"MISSING ID")</x:f>
        <x:v>Proposal</x:v>
      </x:c>
      <x:c r="M693" s="4" t="str">
        <x:f>IFERROR(INDEX('Material routes'!$M$6:$M$1505,MATCH(U693,'Material routes'!$A$6:$A$1505,0)),"MISSING ID")</x:f>
        <x:v>Partial proposal</x:v>
      </x:c>
      <x:c r="N693" s="4"/>
      <x:c r="O693" s="4" t="str">
        <x:f>IFERROR(INDEX('Material routes'!$J$6:$J$1505,MATCH(U693,'Material routes'!$A$6:$A$1505,0)),"MISSING ID")</x:f>
        <x:v>Unspecified</x:v>
      </x:c>
      <x:c r="P693" s="4"/>
      <x:c r="Q693" s="4" t="str">
        <x:f>IFERROR(INDEX('Material routes'!$J$6:$J$1505,MATCH(V693,'Material routes'!$A$6:$A$1505,0)),"MISSING ID")</x:f>
        <x:v>Unspecified</x:v>
      </x:c>
      <x:c r="R693" s="4" t="str">
        <x:f>IF(L693="Withheld","Withheld premise",IF(E693="Tool candidate","Reusable prerequisite",IF(K693="Raw entry preparation","Entry-resource preparation",IF(G693="Not applicable",IF(IFERROR(INDEX('Items'!$AI$6:$AI$1005,MATCH(T693,'Items'!$A$6:$A$1005,0)),"MISSING ID")="Finished item","Finished endpoint",IF(IFERROR(INDEX('Items'!$AI$6:$AI$1005,MATCH(T693,'Items'!$A$6:$A$1005,0)),"MISSING ID")="Currency","Currency / no refinement tier","Recovered output / tier not applicable")),IF(OR(IFERROR(INDEX('Crafting recipes'!$H$6:$H$1005,MATCH(J693,'Crafting recipes'!$A$6:$A$1005,0)),"MISSING ID")="Unassigned",G693="Unassigned"),"Tier unresolved",IF(IFERROR(VALUE(RIGHT(G693,1))-VALUE(RIGHT(IFERROR(INDEX('Crafting recipes'!$H$6:$H$1005,MATCH(J693,'Crafting recipes'!$A$6:$A$1005,0)),"MISSING ID"),1)),0)=1,IF(B693=IFERROR(INDEX('Crafting recipes'!$H$6:$H$1005,MATCH(J693,'Crafting recipes'!$A$6:$A$1005,0)),"MISSING ID"),"Advances one material tier","Lower-tier ingredient; route advances one tier"),"Needs tier review"))))))</x:f>
        <x:v>Finished endpoint</x:v>
      </x:c>
      <x:c r="S693" s="4" t="str">
        <x:f>IFERROR(INDEX('Material routes'!$D$6:$D$1505,MATCH(U693,'Material routes'!$A$6:$A$1505,0)),"MISSING ID")</x:f>
        <x:v>proposal.collection.controlled_sour_phagia_base</x:v>
      </x:c>
      <x:c r="T693" s="4" t="str">
        <x:f>IFERROR(INDEX('Material routes'!$D$6:$D$1505,MATCH(V693,'Material routes'!$A$6:$A$1505,0)),"MISSING ID")</x:f>
        <x:v>proposal.collection.sour_phagia_cup</x:v>
      </x:c>
      <x:c r="U693" s="4" t="str">
        <x:v>design.collection.sour_phagia_cup.in.1</x:v>
      </x:c>
      <x:c r="V693" s="4" t="str">
        <x:v>design.collection.sour_phagia_cup.out</x:v>
      </x:c>
    </x:row>
    <x:row r="694" ht="64" customHeight="1">
      <x:c r="A694" s="4" t="str">
        <x:f>IFERROR(INDEX('Material routes'!$E$6:$E$1505,MATCH(U694,'Material routes'!$A$6:$A$1505,0)),"MISSING ID")</x:f>
        <x:v>Culinary Phagia liquid fraction</x:v>
      </x:c>
      <x:c r="B694" s="4" t="str">
        <x:f>IFERROR(INDEX('Material routes'!$F$6:$F$1505,MATCH(U694,'Material routes'!$A$6:$A$1505,0)),"MISSING ID")</x:f>
        <x:v>T1</x:v>
      </x:c>
      <x:c r="C694" s="4" t="str">
        <x:f>IFERROR(INDEX('Material routes'!$H$6:$H$1505,MATCH(U694,'Material routes'!$A$6:$A$1505,0)),"MISSING ID")</x:f>
        <x:v>Food material</x:v>
      </x:c>
      <x:c r="D694" s="4" t="str">
        <x:f>IFERROR(INDEX('Material routes'!$G$6:$G$1505,MATCH(U694,'Material routes'!$A$6:$A$1505,0)),"MISSING ID")</x:f>
        <x:v>Consumables</x:v>
      </x:c>
      <x:c r="E694" s="4" t="str">
        <x:f>IFERROR(INDEX('Material routes'!$C$6:$C$1505,MATCH(U694,'Material routes'!$A$6:$A$1505,0)),"MISSING ID")</x:f>
        <x:v>Ingredient candidate</x:v>
      </x:c>
      <x:c r="F694" s="4" t="str">
        <x:f>IFERROR(INDEX('Material routes'!$E$6:$E$1505,MATCH(V694,'Material routes'!$A$6:$A$1505,0)),"MISSING ID")</x:f>
        <x:v>Sour Phagia cup</x:v>
      </x:c>
      <x:c r="G694" s="4" t="str">
        <x:f>IFERROR(INDEX('Material routes'!$F$6:$F$1505,MATCH(V694,'Material routes'!$A$6:$A$1505,0)),"MISSING ID")</x:f>
        <x:v>Not applicable</x:v>
      </x:c>
      <x:c r="H694" s="4" t="str">
        <x:f>IFERROR(INDEX('Material routes'!$H$6:$H$1505,MATCH(V694,'Material routes'!$A$6:$A$1505,0)),"MISSING ID")</x:f>
        <x:v>Drink consumable</x:v>
      </x:c>
      <x:c r="I694" s="4" t="str">
        <x:f>IFERROR(INDEX('Material routes'!$G$6:$G$1505,MATCH(V694,'Material routes'!$A$6:$A$1505,0)),"MISSING ID")</x:f>
        <x:v>Consumables</x:v>
      </x:c>
      <x:c r="J694" s="4" t="str">
        <x:f>IFERROR(INDEX('Material routes'!$B$6:$B$1505,MATCH(U694,'Material routes'!$A$6:$A$1505,0)),"MISSING ID")</x:f>
        <x:v>design.collection.sour_phagia_cup</x:v>
      </x:c>
      <x:c r="K694" s="4" t="str">
        <x:f>IFERROR(INDEX('Crafting recipes'!$C$6:$C$1005,MATCH(J694,'Crafting recipes'!$A$6:$A$1005,0)),"MISSING ID")</x:f>
        <x:v>Finished-item crafting</x:v>
      </x:c>
      <x:c r="L694" s="4" t="str">
        <x:f>IFERROR(INDEX('Material routes'!$K$6:$K$1505,MATCH(U694,'Material routes'!$A$6:$A$1505,0)),"MISSING ID")</x:f>
        <x:v>Proposal</x:v>
      </x:c>
      <x:c r="M694" s="4" t="str">
        <x:f>IFERROR(INDEX('Material routes'!$M$6:$M$1505,MATCH(U694,'Material routes'!$A$6:$A$1505,0)),"MISSING ID")</x:f>
        <x:v>Partial proposal</x:v>
      </x:c>
      <x:c r="N694" s="4"/>
      <x:c r="O694" s="4" t="str">
        <x:f>IFERROR(INDEX('Material routes'!$J$6:$J$1505,MATCH(U694,'Material routes'!$A$6:$A$1505,0)),"MISSING ID")</x:f>
        <x:v>Unspecified</x:v>
      </x:c>
      <x:c r="P694" s="4"/>
      <x:c r="Q694" s="4" t="str">
        <x:f>IFERROR(INDEX('Material routes'!$J$6:$J$1505,MATCH(V694,'Material routes'!$A$6:$A$1505,0)),"MISSING ID")</x:f>
        <x:v>Unspecified</x:v>
      </x:c>
      <x:c r="R694" s="4" t="str">
        <x:f>IF(L694="Withheld","Withheld premise",IF(E694="Tool candidate","Reusable prerequisite",IF(K694="Raw entry preparation","Entry-resource preparation",IF(G694="Not applicable",IF(IFERROR(INDEX('Items'!$AI$6:$AI$1005,MATCH(T694,'Items'!$A$6:$A$1005,0)),"MISSING ID")="Finished item","Finished endpoint",IF(IFERROR(INDEX('Items'!$AI$6:$AI$1005,MATCH(T694,'Items'!$A$6:$A$1005,0)),"MISSING ID")="Currency","Currency / no refinement tier","Recovered output / tier not applicable")),IF(OR(IFERROR(INDEX('Crafting recipes'!$H$6:$H$1005,MATCH(J694,'Crafting recipes'!$A$6:$A$1005,0)),"MISSING ID")="Unassigned",G694="Unassigned"),"Tier unresolved",IF(IFERROR(VALUE(RIGHT(G694,1))-VALUE(RIGHT(IFERROR(INDEX('Crafting recipes'!$H$6:$H$1005,MATCH(J694,'Crafting recipes'!$A$6:$A$1005,0)),"MISSING ID"),1)),0)=1,IF(B694=IFERROR(INDEX('Crafting recipes'!$H$6:$H$1005,MATCH(J694,'Crafting recipes'!$A$6:$A$1005,0)),"MISSING ID"),"Advances one material tier","Lower-tier ingredient; route advances one tier"),"Needs tier review"))))))</x:f>
        <x:v>Finished endpoint</x:v>
      </x:c>
      <x:c r="S694" s="4" t="str">
        <x:f>IFERROR(INDEX('Material routes'!$D$6:$D$1505,MATCH(U694,'Material routes'!$A$6:$A$1505,0)),"MISSING ID")</x:f>
        <x:v>proposal.collection.culinary_phagia_liquid_fraction</x:v>
      </x:c>
      <x:c r="T694" s="4" t="str">
        <x:f>IFERROR(INDEX('Material routes'!$D$6:$D$1505,MATCH(V694,'Material routes'!$A$6:$A$1505,0)),"MISSING ID")</x:f>
        <x:v>proposal.collection.sour_phagia_cup</x:v>
      </x:c>
      <x:c r="U694" s="4" t="str">
        <x:v>design.collection.sour_phagia_cup.in.2</x:v>
      </x:c>
      <x:c r="V694" s="4" t="str">
        <x:v>design.collection.sour_phagia_cup.out</x:v>
      </x:c>
    </x:row>
    <x:row r="695" ht="64" customHeight="1">
      <x:c r="A695" s="4" t="str">
        <x:f>IFERROR(INDEX('Material routes'!$E$6:$E$1505,MATCH(U695,'Material routes'!$A$6:$A$1505,0)),"MISSING ID")</x:f>
        <x:v>Food-grade mineral seasoning</x:v>
      </x:c>
      <x:c r="B695" s="4" t="str">
        <x:f>IFERROR(INDEX('Material routes'!$F$6:$F$1505,MATCH(U695,'Material routes'!$A$6:$A$1505,0)),"MISSING ID")</x:f>
        <x:v>T1</x:v>
      </x:c>
      <x:c r="C695" s="4" t="str">
        <x:f>IFERROR(INDEX('Material routes'!$H$6:$H$1505,MATCH(U695,'Material routes'!$A$6:$A$1505,0)),"MISSING ID")</x:f>
        <x:v>Food material</x:v>
      </x:c>
      <x:c r="D695" s="4" t="str">
        <x:f>IFERROR(INDEX('Material routes'!$G$6:$G$1505,MATCH(U695,'Material routes'!$A$6:$A$1505,0)),"MISSING ID")</x:f>
        <x:v>Consumables</x:v>
      </x:c>
      <x:c r="E695" s="4" t="str">
        <x:f>IFERROR(INDEX('Material routes'!$C$6:$C$1505,MATCH(U695,'Material routes'!$A$6:$A$1505,0)),"MISSING ID")</x:f>
        <x:v>Ingredient candidate</x:v>
      </x:c>
      <x:c r="F695" s="4" t="str">
        <x:f>IFERROR(INDEX('Material routes'!$E$6:$E$1505,MATCH(V695,'Material routes'!$A$6:$A$1505,0)),"MISSING ID")</x:f>
        <x:v>Savory mineral Phagia drink</x:v>
      </x:c>
      <x:c r="G695" s="4" t="str">
        <x:f>IFERROR(INDEX('Material routes'!$F$6:$F$1505,MATCH(V695,'Material routes'!$A$6:$A$1505,0)),"MISSING ID")</x:f>
        <x:v>Not applicable</x:v>
      </x:c>
      <x:c r="H695" s="4" t="str">
        <x:f>IFERROR(INDEX('Material routes'!$H$6:$H$1505,MATCH(V695,'Material routes'!$A$6:$A$1505,0)),"MISSING ID")</x:f>
        <x:v>Drink consumable</x:v>
      </x:c>
      <x:c r="I695" s="4" t="str">
        <x:f>IFERROR(INDEX('Material routes'!$G$6:$G$1505,MATCH(V695,'Material routes'!$A$6:$A$1505,0)),"MISSING ID")</x:f>
        <x:v>Consumables</x:v>
      </x:c>
      <x:c r="J695" s="4" t="str">
        <x:f>IFERROR(INDEX('Material routes'!$B$6:$B$1505,MATCH(U695,'Material routes'!$A$6:$A$1505,0)),"MISSING ID")</x:f>
        <x:v>design.collection.savory_mineral_phagia_drink</x:v>
      </x:c>
      <x:c r="K695" s="4" t="str">
        <x:f>IFERROR(INDEX('Crafting recipes'!$C$6:$C$1005,MATCH(J695,'Crafting recipes'!$A$6:$A$1005,0)),"MISSING ID")</x:f>
        <x:v>Finished-item crafting</x:v>
      </x:c>
      <x:c r="L695" s="4" t="str">
        <x:f>IFERROR(INDEX('Material routes'!$K$6:$K$1505,MATCH(U695,'Material routes'!$A$6:$A$1505,0)),"MISSING ID")</x:f>
        <x:v>Proposal</x:v>
      </x:c>
      <x:c r="M695" s="4" t="str">
        <x:f>IFERROR(INDEX('Material routes'!$M$6:$M$1505,MATCH(U695,'Material routes'!$A$6:$A$1505,0)),"MISSING ID")</x:f>
        <x:v>Partial proposal</x:v>
      </x:c>
      <x:c r="N695" s="4"/>
      <x:c r="O695" s="4" t="str">
        <x:f>IFERROR(INDEX('Material routes'!$J$6:$J$1505,MATCH(U695,'Material routes'!$A$6:$A$1505,0)),"MISSING ID")</x:f>
        <x:v>Unspecified</x:v>
      </x:c>
      <x:c r="P695" s="4"/>
      <x:c r="Q695" s="4" t="str">
        <x:f>IFERROR(INDEX('Material routes'!$J$6:$J$1505,MATCH(V695,'Material routes'!$A$6:$A$1505,0)),"MISSING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routes'!$D$6:$D$1505,MATCH(U695,'Material routes'!$A$6:$A$1505,0)),"MISSING ID")</x:f>
        <x:v>proposal.collection.food_grade_mineral_seasoning</x:v>
      </x:c>
      <x:c r="T695" s="4" t="str">
        <x:f>IFERROR(INDEX('Material routes'!$D$6:$D$1505,MATCH(V695,'Material routes'!$A$6:$A$1505,0)),"MISSING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routes'!$E$6:$E$1505,MATCH(U696,'Material routes'!$A$6:$A$1505,0)),"MISSING ID")</x:f>
        <x:v>Culinary Phagia liquid fraction</x:v>
      </x:c>
      <x:c r="B696" s="4" t="str">
        <x:f>IFERROR(INDEX('Material routes'!$F$6:$F$1505,MATCH(U696,'Material routes'!$A$6:$A$1505,0)),"MISSING ID")</x:f>
        <x:v>T1</x:v>
      </x:c>
      <x:c r="C696" s="4" t="str">
        <x:f>IFERROR(INDEX('Material routes'!$H$6:$H$1505,MATCH(U696,'Material routes'!$A$6:$A$1505,0)),"MISSING ID")</x:f>
        <x:v>Food material</x:v>
      </x:c>
      <x:c r="D696" s="4" t="str">
        <x:f>IFERROR(INDEX('Material routes'!$G$6:$G$1505,MATCH(U696,'Material routes'!$A$6:$A$1505,0)),"MISSING ID")</x:f>
        <x:v>Consumables</x:v>
      </x:c>
      <x:c r="E696" s="4" t="str">
        <x:f>IFERROR(INDEX('Material routes'!$C$6:$C$1505,MATCH(U696,'Material routes'!$A$6:$A$1505,0)),"MISSING ID")</x:f>
        <x:v>Ingredient candidate</x:v>
      </x:c>
      <x:c r="F696" s="4" t="str">
        <x:f>IFERROR(INDEX('Material routes'!$E$6:$E$1505,MATCH(V696,'Material routes'!$A$6:$A$1505,0)),"MISSING ID")</x:f>
        <x:v>Savory mineral Phagia drink</x:v>
      </x:c>
      <x:c r="G696" s="4" t="str">
        <x:f>IFERROR(INDEX('Material routes'!$F$6:$F$1505,MATCH(V696,'Material routes'!$A$6:$A$1505,0)),"MISSING ID")</x:f>
        <x:v>Not applicable</x:v>
      </x:c>
      <x:c r="H696" s="4" t="str">
        <x:f>IFERROR(INDEX('Material routes'!$H$6:$H$1505,MATCH(V696,'Material routes'!$A$6:$A$1505,0)),"MISSING ID")</x:f>
        <x:v>Drink consumable</x:v>
      </x:c>
      <x:c r="I696" s="4" t="str">
        <x:f>IFERROR(INDEX('Material routes'!$G$6:$G$1505,MATCH(V696,'Material routes'!$A$6:$A$1505,0)),"MISSING ID")</x:f>
        <x:v>Consumables</x:v>
      </x:c>
      <x:c r="J696" s="4" t="str">
        <x:f>IFERROR(INDEX('Material routes'!$B$6:$B$1505,MATCH(U696,'Material routes'!$A$6:$A$1505,0)),"MISSING ID")</x:f>
        <x:v>design.collection.savory_mineral_phagia_drink</x:v>
      </x:c>
      <x:c r="K696" s="4" t="str">
        <x:f>IFERROR(INDEX('Crafting recipes'!$C$6:$C$1005,MATCH(J696,'Crafting recipes'!$A$6:$A$1005,0)),"MISSING ID")</x:f>
        <x:v>Finished-item crafting</x:v>
      </x:c>
      <x:c r="L696" s="4" t="str">
        <x:f>IFERROR(INDEX('Material routes'!$K$6:$K$1505,MATCH(U696,'Material routes'!$A$6:$A$1505,0)),"MISSING ID")</x:f>
        <x:v>Proposal</x:v>
      </x:c>
      <x:c r="M696" s="4" t="str">
        <x:f>IFERROR(INDEX('Material routes'!$M$6:$M$1505,MATCH(U696,'Material routes'!$A$6:$A$1505,0)),"MISSING ID")</x:f>
        <x:v>Partial proposal</x:v>
      </x:c>
      <x:c r="N696" s="4"/>
      <x:c r="O696" s="4" t="str">
        <x:f>IFERROR(INDEX('Material routes'!$J$6:$J$1505,MATCH(U696,'Material routes'!$A$6:$A$1505,0)),"MISSING ID")</x:f>
        <x:v>Unspecified</x:v>
      </x:c>
      <x:c r="P696" s="4"/>
      <x:c r="Q696" s="4" t="str">
        <x:f>IFERROR(INDEX('Material routes'!$J$6:$J$1505,MATCH(V696,'Material routes'!$A$6:$A$1505,0)),"MISSING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routes'!$D$6:$D$1505,MATCH(U696,'Material routes'!$A$6:$A$1505,0)),"MISSING ID")</x:f>
        <x:v>proposal.collection.culinary_phagia_liquid_fraction</x:v>
      </x:c>
      <x:c r="T696" s="4" t="str">
        <x:f>IFERROR(INDEX('Material routes'!$D$6:$D$1505,MATCH(V696,'Material routes'!$A$6:$A$1505,0)),"MISSING ID")</x:f>
        <x:v>proposal.collection.savory_mineral_phagia_drink</x:v>
      </x:c>
      <x:c r="U696" s="4" t="str">
        <x:v>design.collection.savory_mineral_phagia_drink.in.2</x:v>
      </x:c>
      <x:c r="V696" s="4" t="str">
        <x:v>design.collection.savory_mineral_phagia_drink.out</x:v>
      </x:c>
    </x:row>
    <x:row r="697" ht="64" customHeight="1">
      <x:c r="A697" s="4" t="str">
        <x:f>IFERROR(INDEX('Material routes'!$E$6:$E$1505,MATCH(U697,'Material routes'!$A$6:$A$1505,0)),"MISSING ID")</x:f>
        <x:v>Toasted culinary Phagia crumbs</x:v>
      </x:c>
      <x:c r="B697" s="4" t="str">
        <x:f>IFERROR(INDEX('Material routes'!$F$6:$F$1505,MATCH(U697,'Material routes'!$A$6:$A$1505,0)),"MISSING ID")</x:f>
        <x:v>T2</x:v>
      </x:c>
      <x:c r="C697" s="4" t="str">
        <x:f>IFERROR(INDEX('Material routes'!$H$6:$H$1505,MATCH(U697,'Material routes'!$A$6:$A$1505,0)),"MISSING ID")</x:f>
        <x:v>Food material</x:v>
      </x:c>
      <x:c r="D697" s="4" t="str">
        <x:f>IFERROR(INDEX('Material routes'!$G$6:$G$1505,MATCH(U697,'Material routes'!$A$6:$A$1505,0)),"MISSING ID")</x:f>
        <x:v>Consumables</x:v>
      </x:c>
      <x:c r="E697" s="4" t="str">
        <x:f>IFERROR(INDEX('Material routes'!$C$6:$C$1505,MATCH(U697,'Material routes'!$A$6:$A$1505,0)),"MISSING ID")</x:f>
        <x:v>Ingredient candidate</x:v>
      </x:c>
      <x:c r="F697" s="4" t="str">
        <x:f>IFERROR(INDEX('Material routes'!$E$6:$E$1505,MATCH(V697,'Material routes'!$A$6:$A$1505,0)),"MISSING ID")</x:f>
        <x:v>Toasted Phagia infusion</x:v>
      </x:c>
      <x:c r="G697" s="4" t="str">
        <x:f>IFERROR(INDEX('Material routes'!$F$6:$F$1505,MATCH(V697,'Material routes'!$A$6:$A$1505,0)),"MISSING ID")</x:f>
        <x:v>Not applicable</x:v>
      </x:c>
      <x:c r="H697" s="4" t="str">
        <x:f>IFERROR(INDEX('Material routes'!$H$6:$H$1505,MATCH(V697,'Material routes'!$A$6:$A$1505,0)),"MISSING ID")</x:f>
        <x:v>Drink consumable</x:v>
      </x:c>
      <x:c r="I697" s="4" t="str">
        <x:f>IFERROR(INDEX('Material routes'!$G$6:$G$1505,MATCH(V697,'Material routes'!$A$6:$A$1505,0)),"MISSING ID")</x:f>
        <x:v>Consumables</x:v>
      </x:c>
      <x:c r="J697" s="4" t="str">
        <x:f>IFERROR(INDEX('Material routes'!$B$6:$B$1505,MATCH(U697,'Material routes'!$A$6:$A$1505,0)),"MISSING ID")</x:f>
        <x:v>design.collection.toasted_phagia_infusion</x:v>
      </x:c>
      <x:c r="K697" s="4" t="str">
        <x:f>IFERROR(INDEX('Crafting recipes'!$C$6:$C$1005,MATCH(J697,'Crafting recipes'!$A$6:$A$1005,0)),"MISSING ID")</x:f>
        <x:v>Finished-item crafting</x:v>
      </x:c>
      <x:c r="L697" s="4" t="str">
        <x:f>IFERROR(INDEX('Material routes'!$K$6:$K$1505,MATCH(U697,'Material routes'!$A$6:$A$1505,0)),"MISSING ID")</x:f>
        <x:v>Proposal</x:v>
      </x:c>
      <x:c r="M697" s="4" t="str">
        <x:f>IFERROR(INDEX('Material routes'!$M$6:$M$1505,MATCH(U697,'Material routes'!$A$6:$A$1505,0)),"MISSING ID")</x:f>
        <x:v>Partial proposal</x:v>
      </x:c>
      <x:c r="N697" s="4"/>
      <x:c r="O697" s="4" t="str">
        <x:f>IFERROR(INDEX('Material routes'!$J$6:$J$1505,MATCH(U697,'Material routes'!$A$6:$A$1505,0)),"MISSING ID")</x:f>
        <x:v>Unspecified</x:v>
      </x:c>
      <x:c r="P697" s="4"/>
      <x:c r="Q697" s="4" t="str">
        <x:f>IFERROR(INDEX('Material routes'!$J$6:$J$1505,MATCH(V697,'Material routes'!$A$6:$A$1505,0)),"MISSING ID")</x:f>
        <x:v>Unspecified</x:v>
      </x:c>
      <x:c r="R697" s="4" t="str">
        <x:f>IF(L697="Withheld","Withheld premise",IF(E697="Tool candidate","Reusable prerequisite",IF(K697="Raw entry preparation","Entry-resource preparation",IF(G697="Not applicable",IF(IFERROR(INDEX('Items'!$AI$6:$AI$1005,MATCH(T697,'Items'!$A$6:$A$1005,0)),"MISSING ID")="Finished item","Finished endpoint",IF(IFERROR(INDEX('Items'!$AI$6:$AI$1005,MATCH(T697,'Items'!$A$6:$A$1005,0)),"MISSING ID")="Currency","Currency / no refinement tier","Recovered output / tier not applicable")),IF(OR(IFERROR(INDEX('Crafting recipes'!$H$6:$H$1005,MATCH(J697,'Crafting recipes'!$A$6:$A$1005,0)),"MISSING ID")="Unassigned",G697="Unassigned"),"Tier unresolved",IF(IFERROR(VALUE(RIGHT(G697,1))-VALUE(RIGHT(IFERROR(INDEX('Crafting recipes'!$H$6:$H$1005,MATCH(J697,'Crafting recipes'!$A$6:$A$1005,0)),"MISSING ID"),1)),0)=1,IF(B697=IFERROR(INDEX('Crafting recipes'!$H$6:$H$1005,MATCH(J697,'Crafting recipes'!$A$6:$A$1005,0)),"MISSING ID"),"Advances one material tier","Lower-tier ingredient; route advances one tier"),"Needs tier review"))))))</x:f>
        <x:v>Finished endpoint</x:v>
      </x:c>
      <x:c r="S697" s="4" t="str">
        <x:f>IFERROR(INDEX('Material routes'!$D$6:$D$1505,MATCH(U697,'Material routes'!$A$6:$A$1505,0)),"MISSING ID")</x:f>
        <x:v>proposal.collection.toasted_culinary_phagia_crumbs</x:v>
      </x:c>
      <x:c r="T697" s="4" t="str">
        <x:f>IFERROR(INDEX('Material routes'!$D$6:$D$1505,MATCH(V697,'Material routes'!$A$6:$A$1505,0)),"MISSING ID")</x:f>
        <x:v>proposal.collection.toasted_phagia_infusion</x:v>
      </x:c>
      <x:c r="U697" s="4" t="str">
        <x:v>design.collection.toasted_phagia_infusion.in.1</x:v>
      </x:c>
      <x:c r="V697" s="4" t="str">
        <x:v>design.collection.toasted_phagia_infusion.out</x:v>
      </x:c>
    </x:row>
    <x:row r="698" ht="64" customHeight="1">
      <x:c r="A698" s="4" t="str">
        <x:f>IFERROR(INDEX('Material routes'!$E$6:$E$1505,MATCH(U698,'Material routes'!$A$6:$A$1505,0)),"MISSING ID")</x:f>
        <x:v>Culinary Phagia liquid fraction</x:v>
      </x:c>
      <x:c r="B698" s="4" t="str">
        <x:f>IFERROR(INDEX('Material routes'!$F$6:$F$1505,MATCH(U698,'Material routes'!$A$6:$A$1505,0)),"MISSING ID")</x:f>
        <x:v>T1</x:v>
      </x:c>
      <x:c r="C698" s="4" t="str">
        <x:f>IFERROR(INDEX('Material routes'!$H$6:$H$1505,MATCH(U698,'Material routes'!$A$6:$A$1505,0)),"MISSING ID")</x:f>
        <x:v>Food material</x:v>
      </x:c>
      <x:c r="D698" s="4" t="str">
        <x:f>IFERROR(INDEX('Material routes'!$G$6:$G$1505,MATCH(U698,'Material routes'!$A$6:$A$1505,0)),"MISSING ID")</x:f>
        <x:v>Consumables</x:v>
      </x:c>
      <x:c r="E698" s="4" t="str">
        <x:f>IFERROR(INDEX('Material routes'!$C$6:$C$1505,MATCH(U698,'Material routes'!$A$6:$A$1505,0)),"MISSING ID")</x:f>
        <x:v>Ingredient candidate</x:v>
      </x:c>
      <x:c r="F698" s="4" t="str">
        <x:f>IFERROR(INDEX('Material routes'!$E$6:$E$1505,MATCH(V698,'Material routes'!$A$6:$A$1505,0)),"MISSING ID")</x:f>
        <x:v>Toasted Phagia infusion</x:v>
      </x:c>
      <x:c r="G698" s="4" t="str">
        <x:f>IFERROR(INDEX('Material routes'!$F$6:$F$1505,MATCH(V698,'Material routes'!$A$6:$A$1505,0)),"MISSING ID")</x:f>
        <x:v>Not applicable</x:v>
      </x:c>
      <x:c r="H698" s="4" t="str">
        <x:f>IFERROR(INDEX('Material routes'!$H$6:$H$1505,MATCH(V698,'Material routes'!$A$6:$A$1505,0)),"MISSING ID")</x:f>
        <x:v>Drink consumable</x:v>
      </x:c>
      <x:c r="I698" s="4" t="str">
        <x:f>IFERROR(INDEX('Material routes'!$G$6:$G$1505,MATCH(V698,'Material routes'!$A$6:$A$1505,0)),"MISSING ID")</x:f>
        <x:v>Consumables</x:v>
      </x:c>
      <x:c r="J698" s="4" t="str">
        <x:f>IFERROR(INDEX('Material routes'!$B$6:$B$1505,MATCH(U698,'Material routes'!$A$6:$A$1505,0)),"MISSING ID")</x:f>
        <x:v>design.collection.toasted_phagia_infusion</x:v>
      </x:c>
      <x:c r="K698" s="4" t="str">
        <x:f>IFERROR(INDEX('Crafting recipes'!$C$6:$C$1005,MATCH(J698,'Crafting recipes'!$A$6:$A$1005,0)),"MISSING ID")</x:f>
        <x:v>Finished-item crafting</x:v>
      </x:c>
      <x:c r="L698" s="4" t="str">
        <x:f>IFERROR(INDEX('Material routes'!$K$6:$K$1505,MATCH(U698,'Material routes'!$A$6:$A$1505,0)),"MISSING ID")</x:f>
        <x:v>Proposal</x:v>
      </x:c>
      <x:c r="M698" s="4" t="str">
        <x:f>IFERROR(INDEX('Material routes'!$M$6:$M$1505,MATCH(U698,'Material routes'!$A$6:$A$1505,0)),"MISSING ID")</x:f>
        <x:v>Partial proposal</x:v>
      </x:c>
      <x:c r="N698" s="4"/>
      <x:c r="O698" s="4" t="str">
        <x:f>IFERROR(INDEX('Material routes'!$J$6:$J$1505,MATCH(U698,'Material routes'!$A$6:$A$1505,0)),"MISSING ID")</x:f>
        <x:v>Unspecified</x:v>
      </x:c>
      <x:c r="P698" s="4"/>
      <x:c r="Q698" s="4" t="str">
        <x:f>IFERROR(INDEX('Material routes'!$J$6:$J$1505,MATCH(V698,'Material routes'!$A$6:$A$1505,0)),"MISSING ID")</x:f>
        <x:v>Unspecified</x:v>
      </x:c>
      <x:c r="R698" s="4" t="str">
        <x:f>IF(L698="Withheld","Withheld premise",IF(E698="Tool candidate","Reusable prerequisite",IF(K698="Raw entry preparation","Entry-resource preparation",IF(G698="Not applicable",IF(IFERROR(INDEX('Items'!$AI$6:$AI$1005,MATCH(T698,'Items'!$A$6:$A$1005,0)),"MISSING ID")="Finished item","Finished endpoint",IF(IFERROR(INDEX('Items'!$AI$6:$AI$1005,MATCH(T698,'Items'!$A$6:$A$1005,0)),"MISSING ID")="Currency","Currency / no refinement tier","Recovered output / tier not applicable")),IF(OR(IFERROR(INDEX('Crafting recipes'!$H$6:$H$1005,MATCH(J698,'Crafting recipes'!$A$6:$A$1005,0)),"MISSING ID")="Unassigned",G698="Unassigned"),"Tier unresolved",IF(IFERROR(VALUE(RIGHT(G698,1))-VALUE(RIGHT(IFERROR(INDEX('Crafting recipes'!$H$6:$H$1005,MATCH(J698,'Crafting recipes'!$A$6:$A$1005,0)),"MISSING ID"),1)),0)=1,IF(B698=IFERROR(INDEX('Crafting recipes'!$H$6:$H$1005,MATCH(J698,'Crafting recipes'!$A$6:$A$1005,0)),"MISSING ID"),"Advances one material tier","Lower-tier ingredient; route advances one tier"),"Needs tier review"))))))</x:f>
        <x:v>Finished endpoint</x:v>
      </x:c>
      <x:c r="S698" s="4" t="str">
        <x:f>IFERROR(INDEX('Material routes'!$D$6:$D$1505,MATCH(U698,'Material routes'!$A$6:$A$1505,0)),"MISSING ID")</x:f>
        <x:v>proposal.collection.culinary_phagia_liquid_fraction</x:v>
      </x:c>
      <x:c r="T698" s="4" t="str">
        <x:f>IFERROR(INDEX('Material routes'!$D$6:$D$1505,MATCH(V698,'Material routes'!$A$6:$A$1505,0)),"MISSING ID")</x:f>
        <x:v>proposal.collection.toasted_phagia_infusion</x:v>
      </x:c>
      <x:c r="U698" s="4" t="str">
        <x:v>design.collection.toasted_phagia_infusion.in.2</x:v>
      </x:c>
      <x:c r="V698" s="4" t="str">
        <x:v>design.collection.toasted_phagia_infusion.out</x:v>
      </x:c>
    </x:row>
    <x:row r="699" ht="64" customHeight="1">
      <x:c r="A699" s="4" t="str">
        <x:f>IFERROR(INDEX('Material routes'!$E$6:$E$1505,MATCH(U699,'Material routes'!$A$6:$A$1505,0)),"MISSING ID")</x:f>
        <x:v>Reduced culinary Phagia concentrate</x:v>
      </x:c>
      <x:c r="B699" s="4" t="str">
        <x:f>IFERROR(INDEX('Material routes'!$F$6:$F$1505,MATCH(U699,'Material routes'!$A$6:$A$1505,0)),"MISSING ID")</x:f>
        <x:v>T2</x:v>
      </x:c>
      <x:c r="C699" s="4" t="str">
        <x:f>IFERROR(INDEX('Material routes'!$H$6:$H$1505,MATCH(U699,'Material routes'!$A$6:$A$1505,0)),"MISSING ID")</x:f>
        <x:v>Food material</x:v>
      </x:c>
      <x:c r="D699" s="4" t="str">
        <x:f>IFERROR(INDEX('Material routes'!$G$6:$G$1505,MATCH(U699,'Material routes'!$A$6:$A$1505,0)),"MISSING ID")</x:f>
        <x:v>Consumables</x:v>
      </x:c>
      <x:c r="E699" s="4" t="str">
        <x:f>IFERROR(INDEX('Material routes'!$C$6:$C$1505,MATCH(U699,'Material routes'!$A$6:$A$1505,0)),"MISSING ID")</x:f>
        <x:v>Ingredient candidate</x:v>
      </x:c>
      <x:c r="F699" s="4" t="str">
        <x:f>IFERROR(INDEX('Material routes'!$E$6:$E$1505,MATCH(V699,'Material routes'!$A$6:$A$1505,0)),"MISSING ID")</x:f>
        <x:v>Travel Phagia concentrate drink</x:v>
      </x:c>
      <x:c r="G699" s="4" t="str">
        <x:f>IFERROR(INDEX('Material routes'!$F$6:$F$1505,MATCH(V699,'Material routes'!$A$6:$A$1505,0)),"MISSING ID")</x:f>
        <x:v>Not applicable</x:v>
      </x:c>
      <x:c r="H699" s="4" t="str">
        <x:f>IFERROR(INDEX('Material routes'!$H$6:$H$1505,MATCH(V699,'Material routes'!$A$6:$A$1505,0)),"MISSING ID")</x:f>
        <x:v>Drink consumable</x:v>
      </x:c>
      <x:c r="I699" s="4" t="str">
        <x:f>IFERROR(INDEX('Material routes'!$G$6:$G$1505,MATCH(V699,'Material routes'!$A$6:$A$1505,0)),"MISSING ID")</x:f>
        <x:v>Consumables</x:v>
      </x:c>
      <x:c r="J699" s="4" t="str">
        <x:f>IFERROR(INDEX('Material routes'!$B$6:$B$1505,MATCH(U699,'Material routes'!$A$6:$A$1505,0)),"MISSING ID")</x:f>
        <x:v>design.collection.travel_phagia_concentrate_drink</x:v>
      </x:c>
      <x:c r="K699" s="4" t="str">
        <x:f>IFERROR(INDEX('Crafting recipes'!$C$6:$C$1005,MATCH(J699,'Crafting recipes'!$A$6:$A$1005,0)),"MISSING ID")</x:f>
        <x:v>Finished-item crafting</x:v>
      </x:c>
      <x:c r="L699" s="4" t="str">
        <x:f>IFERROR(INDEX('Material routes'!$K$6:$K$1505,MATCH(U699,'Material routes'!$A$6:$A$1505,0)),"MISSING ID")</x:f>
        <x:v>Proposal</x:v>
      </x:c>
      <x:c r="M699" s="4" t="str">
        <x:f>IFERROR(INDEX('Material routes'!$M$6:$M$1505,MATCH(U699,'Material routes'!$A$6:$A$1505,0)),"MISSING ID")</x:f>
        <x:v>Partial proposal</x:v>
      </x:c>
      <x:c r="N699" s="4"/>
      <x:c r="O699" s="4" t="str">
        <x:f>IFERROR(INDEX('Material routes'!$J$6:$J$1505,MATCH(U699,'Material routes'!$A$6:$A$1505,0)),"MISSING ID")</x:f>
        <x:v>Unspecified</x:v>
      </x:c>
      <x:c r="P699" s="4"/>
      <x:c r="Q699" s="4" t="str">
        <x:f>IFERROR(INDEX('Material routes'!$J$6:$J$1505,MATCH(V699,'Material routes'!$A$6:$A$1505,0)),"MISSING ID")</x:f>
        <x:v>Unspecified</x:v>
      </x:c>
      <x:c r="R699" s="4" t="str">
        <x:f>IF(L699="Withheld","Withheld premise",IF(E699="Tool candidate","Reusable prerequisite",IF(K699="Raw entry preparation","Entry-resource preparation",IF(G699="Not applicable",IF(IFERROR(INDEX('Items'!$AI$6:$AI$1005,MATCH(T699,'Items'!$A$6:$A$1005,0)),"MISSING ID")="Finished item","Finished endpoint",IF(IFERROR(INDEX('Items'!$AI$6:$AI$1005,MATCH(T699,'Items'!$A$6:$A$1005,0)),"MISSING ID")="Currency","Currency / no refinement tier","Recovered output / tier not applicable")),IF(OR(IFERROR(INDEX('Crafting recipes'!$H$6:$H$1005,MATCH(J699,'Crafting recipes'!$A$6:$A$1005,0)),"MISSING ID")="Unassigned",G699="Unassigned"),"Tier unresolved",IF(IFERROR(VALUE(RIGHT(G699,1))-VALUE(RIGHT(IFERROR(INDEX('Crafting recipes'!$H$6:$H$1005,MATCH(J699,'Crafting recipes'!$A$6:$A$1005,0)),"MISSING ID"),1)),0)=1,IF(B699=IFERROR(INDEX('Crafting recipes'!$H$6:$H$1005,MATCH(J699,'Crafting recipes'!$A$6:$A$1005,0)),"MISSING ID"),"Advances one material tier","Lower-tier ingredient; route advances one tier"),"Needs tier review"))))))</x:f>
        <x:v>Finished endpoint</x:v>
      </x:c>
      <x:c r="S699" s="4" t="str">
        <x:f>IFERROR(INDEX('Material routes'!$D$6:$D$1505,MATCH(U699,'Material routes'!$A$6:$A$1505,0)),"MISSING ID")</x:f>
        <x:v>proposal.collection.reduced_culinary_phagia_concentrate</x:v>
      </x:c>
      <x:c r="T699" s="4" t="str">
        <x:f>IFERROR(INDEX('Material routes'!$D$6:$D$1505,MATCH(V699,'Material routes'!$A$6:$A$1505,0)),"MISSING ID")</x:f>
        <x:v>proposal.collection.travel_phagia_concentrate_drink</x:v>
      </x:c>
      <x:c r="U699" s="4" t="str">
        <x:v>design.collection.travel_phagia_concentrate_drink.in.1</x:v>
      </x:c>
      <x:c r="V699" s="4" t="str">
        <x:v>design.collection.travel_phagia_concentrate_drink.out</x:v>
      </x:c>
    </x:row>
    <x:row r="700" ht="64" customHeight="1">
      <x:c r="A700" s="4" t="str">
        <x:f>IFERROR(INDEX('Material routes'!$E$6:$E$1505,MATCH(U700,'Material routes'!$A$6:$A$1505,0)),"MISSING ID")</x:f>
        <x:v>Culinary Phagia liquid fraction</x:v>
      </x:c>
      <x:c r="B700" s="4" t="str">
        <x:f>IFERROR(INDEX('Material routes'!$F$6:$F$1505,MATCH(U700,'Material routes'!$A$6:$A$1505,0)),"MISSING ID")</x:f>
        <x:v>T1</x:v>
      </x:c>
      <x:c r="C700" s="4" t="str">
        <x:f>IFERROR(INDEX('Material routes'!$H$6:$H$1505,MATCH(U700,'Material routes'!$A$6:$A$1505,0)),"MISSING ID")</x:f>
        <x:v>Food material</x:v>
      </x:c>
      <x:c r="D700" s="4" t="str">
        <x:f>IFERROR(INDEX('Material routes'!$G$6:$G$1505,MATCH(U700,'Material routes'!$A$6:$A$1505,0)),"MISSING ID")</x:f>
        <x:v>Consumables</x:v>
      </x:c>
      <x:c r="E700" s="4" t="str">
        <x:f>IFERROR(INDEX('Material routes'!$C$6:$C$1505,MATCH(U700,'Material routes'!$A$6:$A$1505,0)),"MISSING ID")</x:f>
        <x:v>Ingredient candidate</x:v>
      </x:c>
      <x:c r="F700" s="4" t="str">
        <x:f>IFERROR(INDEX('Material routes'!$E$6:$E$1505,MATCH(V700,'Material routes'!$A$6:$A$1505,0)),"MISSING ID")</x:f>
        <x:v>Travel Phagia concentrate drink</x:v>
      </x:c>
      <x:c r="G700" s="4" t="str">
        <x:f>IFERROR(INDEX('Material routes'!$F$6:$F$1505,MATCH(V700,'Material routes'!$A$6:$A$1505,0)),"MISSING ID")</x:f>
        <x:v>Not applicable</x:v>
      </x:c>
      <x:c r="H700" s="4" t="str">
        <x:f>IFERROR(INDEX('Material routes'!$H$6:$H$1505,MATCH(V700,'Material routes'!$A$6:$A$1505,0)),"MISSING ID")</x:f>
        <x:v>Drink consumable</x:v>
      </x:c>
      <x:c r="I700" s="4" t="str">
        <x:f>IFERROR(INDEX('Material routes'!$G$6:$G$1505,MATCH(V700,'Material routes'!$A$6:$A$1505,0)),"MISSING ID")</x:f>
        <x:v>Consumables</x:v>
      </x:c>
      <x:c r="J700" s="4" t="str">
        <x:f>IFERROR(INDEX('Material routes'!$B$6:$B$1505,MATCH(U700,'Material routes'!$A$6:$A$1505,0)),"MISSING ID")</x:f>
        <x:v>design.collection.travel_phagia_concentrate_drink</x:v>
      </x:c>
      <x:c r="K700" s="4" t="str">
        <x:f>IFERROR(INDEX('Crafting recipes'!$C$6:$C$1005,MATCH(J700,'Crafting recipes'!$A$6:$A$1005,0)),"MISSING ID")</x:f>
        <x:v>Finished-item crafting</x:v>
      </x:c>
      <x:c r="L700" s="4" t="str">
        <x:f>IFERROR(INDEX('Material routes'!$K$6:$K$1505,MATCH(U700,'Material routes'!$A$6:$A$1505,0)),"MISSING ID")</x:f>
        <x:v>Proposal</x:v>
      </x:c>
      <x:c r="M700" s="4" t="str">
        <x:f>IFERROR(INDEX('Material routes'!$M$6:$M$1505,MATCH(U700,'Material routes'!$A$6:$A$1505,0)),"MISSING ID")</x:f>
        <x:v>Partial proposal</x:v>
      </x:c>
      <x:c r="N700" s="4"/>
      <x:c r="O700" s="4" t="str">
        <x:f>IFERROR(INDEX('Material routes'!$J$6:$J$1505,MATCH(U700,'Material routes'!$A$6:$A$1505,0)),"MISSING ID")</x:f>
        <x:v>Unspecified</x:v>
      </x:c>
      <x:c r="P700" s="4"/>
      <x:c r="Q700" s="4" t="str">
        <x:f>IFERROR(INDEX('Material routes'!$J$6:$J$1505,MATCH(V700,'Material routes'!$A$6:$A$1505,0)),"MISSING ID")</x:f>
        <x:v>Unspecified</x:v>
      </x:c>
      <x:c r="R700" s="4" t="str">
        <x:f>IF(L700="Withheld","Withheld premise",IF(E700="Tool candidate","Reusable prerequisite",IF(K700="Raw entry preparation","Entry-resource preparation",IF(G700="Not applicable",IF(IFERROR(INDEX('Items'!$AI$6:$AI$1005,MATCH(T700,'Items'!$A$6:$A$1005,0)),"MISSING ID")="Finished item","Finished endpoint",IF(IFERROR(INDEX('Items'!$AI$6:$AI$1005,MATCH(T700,'Items'!$A$6:$A$1005,0)),"MISSING ID")="Currency","Currency / no refinement tier","Recovered output / tier not applicable")),IF(OR(IFERROR(INDEX('Crafting recipes'!$H$6:$H$1005,MATCH(J700,'Crafting recipes'!$A$6:$A$1005,0)),"MISSING ID")="Unassigned",G700="Unassigned"),"Tier unresolved",IF(IFERROR(VALUE(RIGHT(G700,1))-VALUE(RIGHT(IFERROR(INDEX('Crafting recipes'!$H$6:$H$1005,MATCH(J700,'Crafting recipes'!$A$6:$A$1005,0)),"MISSING ID"),1)),0)=1,IF(B700=IFERROR(INDEX('Crafting recipes'!$H$6:$H$1005,MATCH(J700,'Crafting recipes'!$A$6:$A$1005,0)),"MISSING ID"),"Advances one material tier","Lower-tier ingredient; route advances one tier"),"Needs tier review"))))))</x:f>
        <x:v>Finished endpoint</x:v>
      </x:c>
      <x:c r="S700" s="4" t="str">
        <x:f>IFERROR(INDEX('Material routes'!$D$6:$D$1505,MATCH(U700,'Material routes'!$A$6:$A$1505,0)),"MISSING ID")</x:f>
        <x:v>proposal.collection.culinary_phagia_liquid_fraction</x:v>
      </x:c>
      <x:c r="T700" s="4" t="str">
        <x:f>IFERROR(INDEX('Material routes'!$D$6:$D$1505,MATCH(V700,'Material routes'!$A$6:$A$1505,0)),"MISSING ID")</x:f>
        <x:v>proposal.collection.travel_phagia_concentrate_drink</x:v>
      </x:c>
      <x:c r="U700" s="4" t="str">
        <x:v>design.collection.travel_phagia_concentrate_drink.in.2</x:v>
      </x:c>
      <x:c r="V700" s="4" t="str">
        <x:v>design.collection.travel_phagia_concentrate_drink.out</x:v>
      </x:c>
    </x:row>
    <x:row r="701" ht="64" customHeight="1">
      <x:c r="A701" s="4" t="str">
        <x:f>IFERROR(INDEX('Material routes'!$E$6:$E$1505,MATCH(U701,'Material routes'!$A$6:$A$1505,0)),"MISSING ID")</x:f>
        <x:v>Pressed culinary Phagia flakes</x:v>
      </x:c>
      <x:c r="B701" s="4" t="str">
        <x:f>IFERROR(INDEX('Material routes'!$F$6:$F$1505,MATCH(U701,'Material routes'!$A$6:$A$1505,0)),"MISSING ID")</x:f>
        <x:v>T1</x:v>
      </x:c>
      <x:c r="C701" s="4" t="str">
        <x:f>IFERROR(INDEX('Material routes'!$H$6:$H$1505,MATCH(U701,'Material routes'!$A$6:$A$1505,0)),"MISSING ID")</x:f>
        <x:v>Food material</x:v>
      </x:c>
      <x:c r="D701" s="4" t="str">
        <x:f>IFERROR(INDEX('Material routes'!$G$6:$G$1505,MATCH(U701,'Material routes'!$A$6:$A$1505,0)),"MISSING ID")</x:f>
        <x:v>Consumables</x:v>
      </x:c>
      <x:c r="E701" s="4" t="str">
        <x:f>IFERROR(INDEX('Material routes'!$C$6:$C$1505,MATCH(U701,'Material routes'!$A$6:$A$1505,0)),"MISSING ID")</x:f>
        <x:v>Ingredient candidate</x:v>
      </x:c>
      <x:c r="F701" s="4" t="str">
        <x:f>IFERROR(INDEX('Material routes'!$E$6:$E$1505,MATCH(V701,'Material routes'!$A$6:$A$1505,0)),"MISSING ID")</x:f>
        <x:v>Phagia flake suspension</x:v>
      </x:c>
      <x:c r="G701" s="4" t="str">
        <x:f>IFERROR(INDEX('Material routes'!$F$6:$F$1505,MATCH(V701,'Material routes'!$A$6:$A$1505,0)),"MISSING ID")</x:f>
        <x:v>Not applicable</x:v>
      </x:c>
      <x:c r="H701" s="4" t="str">
        <x:f>IFERROR(INDEX('Material routes'!$H$6:$H$1505,MATCH(V701,'Material routes'!$A$6:$A$1505,0)),"MISSING ID")</x:f>
        <x:v>Drink consumable</x:v>
      </x:c>
      <x:c r="I701" s="4" t="str">
        <x:f>IFERROR(INDEX('Material routes'!$G$6:$G$1505,MATCH(V701,'Material routes'!$A$6:$A$1505,0)),"MISSING ID")</x:f>
        <x:v>Consumables</x:v>
      </x:c>
      <x:c r="J701" s="4" t="str">
        <x:f>IFERROR(INDEX('Material routes'!$B$6:$B$1505,MATCH(U701,'Material routes'!$A$6:$A$1505,0)),"MISSING ID")</x:f>
        <x:v>design.collection.phagia_flake_suspension</x:v>
      </x:c>
      <x:c r="K701" s="4" t="str">
        <x:f>IFERROR(INDEX('Crafting recipes'!$C$6:$C$1005,MATCH(J701,'Crafting recipes'!$A$6:$A$1005,0)),"MISSING ID")</x:f>
        <x:v>Finished-item crafting</x:v>
      </x:c>
      <x:c r="L701" s="4" t="str">
        <x:f>IFERROR(INDEX('Material routes'!$K$6:$K$1505,MATCH(U701,'Material routes'!$A$6:$A$1505,0)),"MISSING ID")</x:f>
        <x:v>Proposal</x:v>
      </x:c>
      <x:c r="M701" s="4" t="str">
        <x:f>IFERROR(INDEX('Material routes'!$M$6:$M$1505,MATCH(U701,'Material routes'!$A$6:$A$1505,0)),"MISSING ID")</x:f>
        <x:v>Partial proposal</x:v>
      </x:c>
      <x:c r="N701" s="4"/>
      <x:c r="O701" s="4" t="str">
        <x:f>IFERROR(INDEX('Material routes'!$J$6:$J$1505,MATCH(U701,'Material routes'!$A$6:$A$1505,0)),"MISSING ID")</x:f>
        <x:v>Unspecified</x:v>
      </x:c>
      <x:c r="P701" s="4"/>
      <x:c r="Q701" s="4" t="str">
        <x:f>IFERROR(INDEX('Material routes'!$J$6:$J$1505,MATCH(V701,'Material routes'!$A$6:$A$1505,0)),"MISSING ID")</x:f>
        <x:v>Unspecified</x:v>
      </x:c>
      <x:c r="R701" s="4" t="str">
        <x:f>IF(L701="Withheld","Withheld premise",IF(E701="Tool candidate","Reusable prerequisite",IF(K701="Raw entry preparation","Entry-resource preparation",IF(G701="Not applicable",IF(IFERROR(INDEX('Items'!$AI$6:$AI$1005,MATCH(T701,'Items'!$A$6:$A$1005,0)),"MISSING ID")="Finished item","Finished endpoint",IF(IFERROR(INDEX('Items'!$AI$6:$AI$1005,MATCH(T701,'Items'!$A$6:$A$1005,0)),"MISSING ID")="Currency","Currency / no refinement tier","Recovered output / tier not applicable")),IF(OR(IFERROR(INDEX('Crafting recipes'!$H$6:$H$1005,MATCH(J701,'Crafting recipes'!$A$6:$A$1005,0)),"MISSING ID")="Unassigned",G701="Unassigned"),"Tier unresolved",IF(IFERROR(VALUE(RIGHT(G701,1))-VALUE(RIGHT(IFERROR(INDEX('Crafting recipes'!$H$6:$H$1005,MATCH(J701,'Crafting recipes'!$A$6:$A$1005,0)),"MISSING ID"),1)),0)=1,IF(B701=IFERROR(INDEX('Crafting recipes'!$H$6:$H$1005,MATCH(J701,'Crafting recipes'!$A$6:$A$1005,0)),"MISSING ID"),"Advances one material tier","Lower-tier ingredient; route advances one tier"),"Needs tier review"))))))</x:f>
        <x:v>Finished endpoint</x:v>
      </x:c>
      <x:c r="S701" s="4" t="str">
        <x:f>IFERROR(INDEX('Material routes'!$D$6:$D$1505,MATCH(U701,'Material routes'!$A$6:$A$1505,0)),"MISSING ID")</x:f>
        <x:v>proposal.collection.pressed_culinary_phagia_flakes</x:v>
      </x:c>
      <x:c r="T701" s="4" t="str">
        <x:f>IFERROR(INDEX('Material routes'!$D$6:$D$1505,MATCH(V701,'Material routes'!$A$6:$A$1505,0)),"MISSING ID")</x:f>
        <x:v>proposal.collection.phagia_flake_suspension</x:v>
      </x:c>
      <x:c r="U701" s="4" t="str">
        <x:v>design.collection.phagia_flake_suspension.in.1</x:v>
      </x:c>
      <x:c r="V701" s="4" t="str">
        <x:v>design.collection.phagia_flake_suspension.out</x:v>
      </x:c>
    </x:row>
    <x:row r="702" ht="64" customHeight="1">
      <x:c r="A702" s="4" t="str">
        <x:f>IFERROR(INDEX('Material routes'!$E$6:$E$1505,MATCH(U702,'Material routes'!$A$6:$A$1505,0)),"MISSING ID")</x:f>
        <x:v>Culinary Phagia liquid fraction</x:v>
      </x:c>
      <x:c r="B702" s="4" t="str">
        <x:f>IFERROR(INDEX('Material routes'!$F$6:$F$1505,MATCH(U702,'Material routes'!$A$6:$A$1505,0)),"MISSING ID")</x:f>
        <x:v>T1</x:v>
      </x:c>
      <x:c r="C702" s="4" t="str">
        <x:f>IFERROR(INDEX('Material routes'!$H$6:$H$1505,MATCH(U702,'Material routes'!$A$6:$A$1505,0)),"MISSING ID")</x:f>
        <x:v>Food material</x:v>
      </x:c>
      <x:c r="D702" s="4" t="str">
        <x:f>IFERROR(INDEX('Material routes'!$G$6:$G$1505,MATCH(U702,'Material routes'!$A$6:$A$1505,0)),"MISSING ID")</x:f>
        <x:v>Consumables</x:v>
      </x:c>
      <x:c r="E702" s="4" t="str">
        <x:f>IFERROR(INDEX('Material routes'!$C$6:$C$1505,MATCH(U702,'Material routes'!$A$6:$A$1505,0)),"MISSING ID")</x:f>
        <x:v>Ingredient candidate</x:v>
      </x:c>
      <x:c r="F702" s="4" t="str">
        <x:f>IFERROR(INDEX('Material routes'!$E$6:$E$1505,MATCH(V702,'Material routes'!$A$6:$A$1505,0)),"MISSING ID")</x:f>
        <x:v>Phagia flake suspension</x:v>
      </x:c>
      <x:c r="G702" s="4" t="str">
        <x:f>IFERROR(INDEX('Material routes'!$F$6:$F$1505,MATCH(V702,'Material routes'!$A$6:$A$1505,0)),"MISSING ID")</x:f>
        <x:v>Not applicable</x:v>
      </x:c>
      <x:c r="H702" s="4" t="str">
        <x:f>IFERROR(INDEX('Material routes'!$H$6:$H$1505,MATCH(V702,'Material routes'!$A$6:$A$1505,0)),"MISSING ID")</x:f>
        <x:v>Drink consumable</x:v>
      </x:c>
      <x:c r="I702" s="4" t="str">
        <x:f>IFERROR(INDEX('Material routes'!$G$6:$G$1505,MATCH(V702,'Material routes'!$A$6:$A$1505,0)),"MISSING ID")</x:f>
        <x:v>Consumables</x:v>
      </x:c>
      <x:c r="J702" s="4" t="str">
        <x:f>IFERROR(INDEX('Material routes'!$B$6:$B$1505,MATCH(U702,'Material routes'!$A$6:$A$1505,0)),"MISSING ID")</x:f>
        <x:v>design.collection.phagia_flake_suspension</x:v>
      </x:c>
      <x:c r="K702" s="4" t="str">
        <x:f>IFERROR(INDEX('Crafting recipes'!$C$6:$C$1005,MATCH(J702,'Crafting recipes'!$A$6:$A$1005,0)),"MISSING ID")</x:f>
        <x:v>Finished-item crafting</x:v>
      </x:c>
      <x:c r="L702" s="4" t="str">
        <x:f>IFERROR(INDEX('Material routes'!$K$6:$K$1505,MATCH(U702,'Material routes'!$A$6:$A$1505,0)),"MISSING ID")</x:f>
        <x:v>Proposal</x:v>
      </x:c>
      <x:c r="M702" s="4" t="str">
        <x:f>IFERROR(INDEX('Material routes'!$M$6:$M$1505,MATCH(U702,'Material routes'!$A$6:$A$1505,0)),"MISSING ID")</x:f>
        <x:v>Partial proposal</x:v>
      </x:c>
      <x:c r="N702" s="4"/>
      <x:c r="O702" s="4" t="str">
        <x:f>IFERROR(INDEX('Material routes'!$J$6:$J$1505,MATCH(U702,'Material routes'!$A$6:$A$1505,0)),"MISSING ID")</x:f>
        <x:v>Unspecified</x:v>
      </x:c>
      <x:c r="P702" s="4"/>
      <x:c r="Q702" s="4" t="str">
        <x:f>IFERROR(INDEX('Material routes'!$J$6:$J$1505,MATCH(V702,'Material routes'!$A$6:$A$1505,0)),"MISSING ID")</x:f>
        <x:v>Unspecified</x:v>
      </x:c>
      <x:c r="R702" s="4" t="str">
        <x:f>IF(L702="Withheld","Withheld premise",IF(E702="Tool candidate","Reusable prerequisite",IF(K702="Raw entry preparation","Entry-resource preparation",IF(G702="Not applicable",IF(IFERROR(INDEX('Items'!$AI$6:$AI$1005,MATCH(T702,'Items'!$A$6:$A$1005,0)),"MISSING ID")="Finished item","Finished endpoint",IF(IFERROR(INDEX('Items'!$AI$6:$AI$1005,MATCH(T702,'Items'!$A$6:$A$1005,0)),"MISSING ID")="Currency","Currency / no refinement tier","Recovered output / tier not applicable")),IF(OR(IFERROR(INDEX('Crafting recipes'!$H$6:$H$1005,MATCH(J702,'Crafting recipes'!$A$6:$A$1005,0)),"MISSING ID")="Unassigned",G702="Unassigned"),"Tier unresolved",IF(IFERROR(VALUE(RIGHT(G702,1))-VALUE(RIGHT(IFERROR(INDEX('Crafting recipes'!$H$6:$H$1005,MATCH(J702,'Crafting recipes'!$A$6:$A$1005,0)),"MISSING ID"),1)),0)=1,IF(B702=IFERROR(INDEX('Crafting recipes'!$H$6:$H$1005,MATCH(J702,'Crafting recipes'!$A$6:$A$1005,0)),"MISSING ID"),"Advances one material tier","Lower-tier ingredient; route advances one tier"),"Needs tier review"))))))</x:f>
        <x:v>Finished endpoint</x:v>
      </x:c>
      <x:c r="S702" s="4" t="str">
        <x:f>IFERROR(INDEX('Material routes'!$D$6:$D$1505,MATCH(U702,'Material routes'!$A$6:$A$1505,0)),"MISSING ID")</x:f>
        <x:v>proposal.collection.culinary_phagia_liquid_fraction</x:v>
      </x:c>
      <x:c r="T702" s="4" t="str">
        <x:f>IFERROR(INDEX('Material routes'!$D$6:$D$1505,MATCH(V702,'Material routes'!$A$6:$A$1505,0)),"MISSING ID")</x:f>
        <x:v>proposal.collection.phagia_flake_suspension</x:v>
      </x:c>
      <x:c r="U702" s="4" t="str">
        <x:v>design.collection.phagia_flake_suspension.in.2</x:v>
      </x:c>
      <x:c r="V702" s="4" t="str">
        <x:v>design.collection.phagia_flake_suspension.out</x:v>
      </x:c>
    </x:row>
    <x:row r="703" ht="64" customHeight="1">
      <x:c r="A703" s="4" t="str">
        <x:f>IFERROR(INDEX('Material routes'!$E$6:$E$1505,MATCH(U703,'Material routes'!$A$6:$A$1505,0)),"MISSING ID")</x:f>
        <x:v>Aerated culinary Phagia curd</x:v>
      </x:c>
      <x:c r="B703" s="4" t="str">
        <x:f>IFERROR(INDEX('Material routes'!$F$6:$F$1505,MATCH(U703,'Material routes'!$A$6:$A$1505,0)),"MISSING ID")</x:f>
        <x:v>T2</x:v>
      </x:c>
      <x:c r="C703" s="4" t="str">
        <x:f>IFERROR(INDEX('Material routes'!$H$6:$H$1505,MATCH(U703,'Material routes'!$A$6:$A$1505,0)),"MISSING ID")</x:f>
        <x:v>Food material</x:v>
      </x:c>
      <x:c r="D703" s="4" t="str">
        <x:f>IFERROR(INDEX('Material routes'!$G$6:$G$1505,MATCH(U703,'Material routes'!$A$6:$A$1505,0)),"MISSING ID")</x:f>
        <x:v>Consumables</x:v>
      </x:c>
      <x:c r="E703" s="4" t="str">
        <x:f>IFERROR(INDEX('Material routes'!$C$6:$C$1505,MATCH(U703,'Material routes'!$A$6:$A$1505,0)),"MISSING ID")</x:f>
        <x:v>Ingredient candidate</x:v>
      </x:c>
      <x:c r="F703" s="4" t="str">
        <x:f>IFERROR(INDEX('Material routes'!$E$6:$E$1505,MATCH(V703,'Material routes'!$A$6:$A$1505,0)),"MISSING ID")</x:f>
        <x:v>Whipped Phagia foam cup</x:v>
      </x:c>
      <x:c r="G703" s="4" t="str">
        <x:f>IFERROR(INDEX('Material routes'!$F$6:$F$1505,MATCH(V703,'Material routes'!$A$6:$A$1505,0)),"MISSING ID")</x:f>
        <x:v>Not applicable</x:v>
      </x:c>
      <x:c r="H703" s="4" t="str">
        <x:f>IFERROR(INDEX('Material routes'!$H$6:$H$1505,MATCH(V703,'Material routes'!$A$6:$A$1505,0)),"MISSING ID")</x:f>
        <x:v>Drink consumable</x:v>
      </x:c>
      <x:c r="I703" s="4" t="str">
        <x:f>IFERROR(INDEX('Material routes'!$G$6:$G$1505,MATCH(V703,'Material routes'!$A$6:$A$1505,0)),"MISSING ID")</x:f>
        <x:v>Consumables</x:v>
      </x:c>
      <x:c r="J703" s="4" t="str">
        <x:f>IFERROR(INDEX('Material routes'!$B$6:$B$1505,MATCH(U703,'Material routes'!$A$6:$A$1505,0)),"MISSING ID")</x:f>
        <x:v>design.collection.whipped_phagia_foam_cup</x:v>
      </x:c>
      <x:c r="K703" s="4" t="str">
        <x:f>IFERROR(INDEX('Crafting recipes'!$C$6:$C$1005,MATCH(J703,'Crafting recipes'!$A$6:$A$1005,0)),"MISSING ID")</x:f>
        <x:v>Finished-item crafting</x:v>
      </x:c>
      <x:c r="L703" s="4" t="str">
        <x:f>IFERROR(INDEX('Material routes'!$K$6:$K$1505,MATCH(U703,'Material routes'!$A$6:$A$1505,0)),"MISSING ID")</x:f>
        <x:v>Proposal</x:v>
      </x:c>
      <x:c r="M703" s="4" t="str">
        <x:f>IFERROR(INDEX('Material routes'!$M$6:$M$1505,MATCH(U703,'Material routes'!$A$6:$A$1505,0)),"MISSING ID")</x:f>
        <x:v>Partial proposal</x:v>
      </x:c>
      <x:c r="N703" s="4"/>
      <x:c r="O703" s="4" t="str">
        <x:f>IFERROR(INDEX('Material routes'!$J$6:$J$1505,MATCH(U703,'Material routes'!$A$6:$A$1505,0)),"MISSING ID")</x:f>
        <x:v>Unspecified</x:v>
      </x:c>
      <x:c r="P703" s="4"/>
      <x:c r="Q703" s="4" t="str">
        <x:f>IFERROR(INDEX('Material routes'!$J$6:$J$1505,MATCH(V703,'Material routes'!$A$6:$A$1505,0)),"MISSING ID")</x:f>
        <x:v>Unspecified</x:v>
      </x:c>
      <x:c r="R703" s="4" t="str">
        <x:f>IF(L703="Withheld","Withheld premise",IF(E703="Tool candidate","Reusable prerequisite",IF(K703="Raw entry preparation","Entry-resource preparation",IF(G703="Not applicable",IF(IFERROR(INDEX('Items'!$AI$6:$AI$1005,MATCH(T703,'Items'!$A$6:$A$1005,0)),"MISSING ID")="Finished item","Finished endpoint",IF(IFERROR(INDEX('Items'!$AI$6:$AI$1005,MATCH(T703,'Items'!$A$6:$A$1005,0)),"MISSING ID")="Currency","Currency / no refinement tier","Recovered output / tier not applicable")),IF(OR(IFERROR(INDEX('Crafting recipes'!$H$6:$H$1005,MATCH(J703,'Crafting recipes'!$A$6:$A$1005,0)),"MISSING ID")="Unassigned",G703="Unassigned"),"Tier unresolved",IF(IFERROR(VALUE(RIGHT(G703,1))-VALUE(RIGHT(IFERROR(INDEX('Crafting recipes'!$H$6:$H$1005,MATCH(J703,'Crafting recipes'!$A$6:$A$1005,0)),"MISSING ID"),1)),0)=1,IF(B703=IFERROR(INDEX('Crafting recipes'!$H$6:$H$1005,MATCH(J703,'Crafting recipes'!$A$6:$A$1005,0)),"MISSING ID"),"Advances one material tier","Lower-tier ingredient; route advances one tier"),"Needs tier review"))))))</x:f>
        <x:v>Finished endpoint</x:v>
      </x:c>
      <x:c r="S703" s="4" t="str">
        <x:f>IFERROR(INDEX('Material routes'!$D$6:$D$1505,MATCH(U703,'Material routes'!$A$6:$A$1505,0)),"MISSING ID")</x:f>
        <x:v>proposal.collection.aerated_culinary_phagia_curd</x:v>
      </x:c>
      <x:c r="T703" s="4" t="str">
        <x:f>IFERROR(INDEX('Material routes'!$D$6:$D$1505,MATCH(V703,'Material routes'!$A$6:$A$1505,0)),"MISSING ID")</x:f>
        <x:v>proposal.collection.whipped_phagia_foam_cup</x:v>
      </x:c>
      <x:c r="U703" s="4" t="str">
        <x:v>design.collection.whipped_phagia_foam_cup.in.1</x:v>
      </x:c>
      <x:c r="V703" s="4" t="str">
        <x:v>design.collection.whipped_phagia_foam_cup.out</x:v>
      </x:c>
    </x:row>
    <x:row r="704" ht="64" customHeight="1">
      <x:c r="A704" s="4" t="str">
        <x:f>IFERROR(INDEX('Material routes'!$E$6:$E$1505,MATCH(U704,'Material routes'!$A$6:$A$1505,0)),"MISSING ID")</x:f>
        <x:v>Culinary Phagia liquid fraction</x:v>
      </x:c>
      <x:c r="B704" s="4" t="str">
        <x:f>IFERROR(INDEX('Material routes'!$F$6:$F$1505,MATCH(U704,'Material routes'!$A$6:$A$1505,0)),"MISSING ID")</x:f>
        <x:v>T1</x:v>
      </x:c>
      <x:c r="C704" s="4" t="str">
        <x:f>IFERROR(INDEX('Material routes'!$H$6:$H$1505,MATCH(U704,'Material routes'!$A$6:$A$1505,0)),"MISSING ID")</x:f>
        <x:v>Food material</x:v>
      </x:c>
      <x:c r="D704" s="4" t="str">
        <x:f>IFERROR(INDEX('Material routes'!$G$6:$G$1505,MATCH(U704,'Material routes'!$A$6:$A$1505,0)),"MISSING ID")</x:f>
        <x:v>Consumables</x:v>
      </x:c>
      <x:c r="E704" s="4" t="str">
        <x:f>IFERROR(INDEX('Material routes'!$C$6:$C$1505,MATCH(U704,'Material routes'!$A$6:$A$1505,0)),"MISSING ID")</x:f>
        <x:v>Ingredient candidate</x:v>
      </x:c>
      <x:c r="F704" s="4" t="str">
        <x:f>IFERROR(INDEX('Material routes'!$E$6:$E$1505,MATCH(V704,'Material routes'!$A$6:$A$1505,0)),"MISSING ID")</x:f>
        <x:v>Whipped Phagia foam cup</x:v>
      </x:c>
      <x:c r="G704" s="4" t="str">
        <x:f>IFERROR(INDEX('Material routes'!$F$6:$F$1505,MATCH(V704,'Material routes'!$A$6:$A$1505,0)),"MISSING ID")</x:f>
        <x:v>Not applicable</x:v>
      </x:c>
      <x:c r="H704" s="4" t="str">
        <x:f>IFERROR(INDEX('Material routes'!$H$6:$H$1505,MATCH(V704,'Material routes'!$A$6:$A$1505,0)),"MISSING ID")</x:f>
        <x:v>Drink consumable</x:v>
      </x:c>
      <x:c r="I704" s="4" t="str">
        <x:f>IFERROR(INDEX('Material routes'!$G$6:$G$1505,MATCH(V704,'Material routes'!$A$6:$A$1505,0)),"MISSING ID")</x:f>
        <x:v>Consumables</x:v>
      </x:c>
      <x:c r="J704" s="4" t="str">
        <x:f>IFERROR(INDEX('Material routes'!$B$6:$B$1505,MATCH(U704,'Material routes'!$A$6:$A$1505,0)),"MISSING ID")</x:f>
        <x:v>design.collection.whipped_phagia_foam_cup</x:v>
      </x:c>
      <x:c r="K704" s="4" t="str">
        <x:f>IFERROR(INDEX('Crafting recipes'!$C$6:$C$1005,MATCH(J704,'Crafting recipes'!$A$6:$A$1005,0)),"MISSING ID")</x:f>
        <x:v>Finished-item crafting</x:v>
      </x:c>
      <x:c r="L704" s="4" t="str">
        <x:f>IFERROR(INDEX('Material routes'!$K$6:$K$1505,MATCH(U704,'Material routes'!$A$6:$A$1505,0)),"MISSING ID")</x:f>
        <x:v>Proposal</x:v>
      </x:c>
      <x:c r="M704" s="4" t="str">
        <x:f>IFERROR(INDEX('Material routes'!$M$6:$M$1505,MATCH(U704,'Material routes'!$A$6:$A$1505,0)),"MISSING ID")</x:f>
        <x:v>Partial proposal</x:v>
      </x:c>
      <x:c r="N704" s="4"/>
      <x:c r="O704" s="4" t="str">
        <x:f>IFERROR(INDEX('Material routes'!$J$6:$J$1505,MATCH(U704,'Material routes'!$A$6:$A$1505,0)),"MISSING ID")</x:f>
        <x:v>Unspecified</x:v>
      </x:c>
      <x:c r="P704" s="4"/>
      <x:c r="Q704" s="4" t="str">
        <x:f>IFERROR(INDEX('Material routes'!$J$6:$J$1505,MATCH(V704,'Material routes'!$A$6:$A$1505,0)),"MISSING ID")</x:f>
        <x:v>Unspecified</x:v>
      </x:c>
      <x:c r="R704" s="4" t="str">
        <x:f>IF(L704="Withheld","Withheld premise",IF(E704="Tool candidate","Reusable prerequisite",IF(K704="Raw entry preparation","Entry-resource preparation",IF(G704="Not applicable",IF(IFERROR(INDEX('Items'!$AI$6:$AI$1005,MATCH(T704,'Items'!$A$6:$A$1005,0)),"MISSING ID")="Finished item","Finished endpoint",IF(IFERROR(INDEX('Items'!$AI$6:$AI$1005,MATCH(T704,'Items'!$A$6:$A$1005,0)),"MISSING ID")="Currency","Currency / no refinement tier","Recovered output / tier not applicable")),IF(OR(IFERROR(INDEX('Crafting recipes'!$H$6:$H$1005,MATCH(J704,'Crafting recipes'!$A$6:$A$1005,0)),"MISSING ID")="Unassigned",G704="Unassigned"),"Tier unresolved",IF(IFERROR(VALUE(RIGHT(G704,1))-VALUE(RIGHT(IFERROR(INDEX('Crafting recipes'!$H$6:$H$1005,MATCH(J704,'Crafting recipes'!$A$6:$A$1005,0)),"MISSING ID"),1)),0)=1,IF(B704=IFERROR(INDEX('Crafting recipes'!$H$6:$H$1005,MATCH(J704,'Crafting recipes'!$A$6:$A$1005,0)),"MISSING ID"),"Advances one material tier","Lower-tier ingredient; route advances one tier"),"Needs tier review"))))))</x:f>
        <x:v>Finished endpoint</x:v>
      </x:c>
      <x:c r="S704" s="4" t="str">
        <x:f>IFERROR(INDEX('Material routes'!$D$6:$D$1505,MATCH(U704,'Material routes'!$A$6:$A$1505,0)),"MISSING ID")</x:f>
        <x:v>proposal.collection.culinary_phagia_liquid_fraction</x:v>
      </x:c>
      <x:c r="T704" s="4" t="str">
        <x:f>IFERROR(INDEX('Material routes'!$D$6:$D$1505,MATCH(V704,'Material routes'!$A$6:$A$1505,0)),"MISSING ID")</x:f>
        <x:v>proposal.collection.whipped_phagia_foam_cup</x:v>
      </x:c>
      <x:c r="U704" s="4" t="str">
        <x:v>design.collection.whipped_phagia_foam_cup.in.2</x:v>
      </x:c>
      <x:c r="V704" s="4" t="str">
        <x:v>design.collection.whipped_phagia_foam_cup.out</x:v>
      </x:c>
    </x:row>
    <x:row r="705" ht="64" customHeight="1">
      <x:c r="A705" s="4" t="str">
        <x:f>IFERROR(INDEX('Material routes'!$E$6:$E$1505,MATCH(U705,'Material routes'!$A$6:$A$1505,0)),"MISSING ID")</x:f>
        <x:v>Culinary Phagia binding paste</x:v>
      </x:c>
      <x:c r="B705" s="4" t="str">
        <x:f>IFERROR(INDEX('Material routes'!$F$6:$F$1505,MATCH(U705,'Material routes'!$A$6:$A$1505,0)),"MISSING ID")</x:f>
        <x:v>T1</x:v>
      </x:c>
      <x:c r="C705" s="4" t="str">
        <x:f>IFERROR(INDEX('Material routes'!$H$6:$H$1505,MATCH(U705,'Material routes'!$A$6:$A$1505,0)),"MISSING ID")</x:f>
        <x:v>Food material</x:v>
      </x:c>
      <x:c r="D705" s="4" t="str">
        <x:f>IFERROR(INDEX('Material routes'!$G$6:$G$1505,MATCH(U705,'Material routes'!$A$6:$A$1505,0)),"MISSING ID")</x:f>
        <x:v>Consumables</x:v>
      </x:c>
      <x:c r="E705" s="4" t="str">
        <x:f>IFERROR(INDEX('Material routes'!$C$6:$C$1505,MATCH(U705,'Material routes'!$A$6:$A$1505,0)),"MISSING ID")</x:f>
        <x:v>Ingredient candidate</x:v>
      </x:c>
      <x:c r="F705" s="4" t="str">
        <x:f>IFERROR(INDEX('Material routes'!$E$6:$E$1505,MATCH(V705,'Material routes'!$A$6:$A$1505,0)),"MISSING ID")</x:f>
        <x:v>Warm Phagia meal drink</x:v>
      </x:c>
      <x:c r="G705" s="4" t="str">
        <x:f>IFERROR(INDEX('Material routes'!$F$6:$F$1505,MATCH(V705,'Material routes'!$A$6:$A$1505,0)),"MISSING ID")</x:f>
        <x:v>Not applicable</x:v>
      </x:c>
      <x:c r="H705" s="4" t="str">
        <x:f>IFERROR(INDEX('Material routes'!$H$6:$H$1505,MATCH(V705,'Material routes'!$A$6:$A$1505,0)),"MISSING ID")</x:f>
        <x:v>Drink consumable</x:v>
      </x:c>
      <x:c r="I705" s="4" t="str">
        <x:f>IFERROR(INDEX('Material routes'!$G$6:$G$1505,MATCH(V705,'Material routes'!$A$6:$A$1505,0)),"MISSING ID")</x:f>
        <x:v>Consumables</x:v>
      </x:c>
      <x:c r="J705" s="4" t="str">
        <x:f>IFERROR(INDEX('Material routes'!$B$6:$B$1505,MATCH(U705,'Material routes'!$A$6:$A$1505,0)),"MISSING ID")</x:f>
        <x:v>design.collection.warm_phagia_meal_drink</x:v>
      </x:c>
      <x:c r="K705" s="4" t="str">
        <x:f>IFERROR(INDEX('Crafting recipes'!$C$6:$C$1005,MATCH(J705,'Crafting recipes'!$A$6:$A$1005,0)),"MISSING ID")</x:f>
        <x:v>Finished-item crafting</x:v>
      </x:c>
      <x:c r="L705" s="4" t="str">
        <x:f>IFERROR(INDEX('Material routes'!$K$6:$K$1505,MATCH(U705,'Material routes'!$A$6:$A$1505,0)),"MISSING ID")</x:f>
        <x:v>Proposal</x:v>
      </x:c>
      <x:c r="M705" s="4" t="str">
        <x:f>IFERROR(INDEX('Material routes'!$M$6:$M$1505,MATCH(U705,'Material routes'!$A$6:$A$1505,0)),"MISSING ID")</x:f>
        <x:v>Partial proposal</x:v>
      </x:c>
      <x:c r="N705" s="4"/>
      <x:c r="O705" s="4" t="str">
        <x:f>IFERROR(INDEX('Material routes'!$J$6:$J$1505,MATCH(U705,'Material routes'!$A$6:$A$1505,0)),"MISSING ID")</x:f>
        <x:v>Unspecified</x:v>
      </x:c>
      <x:c r="P705" s="4"/>
      <x:c r="Q705" s="4" t="str">
        <x:f>IFERROR(INDEX('Material routes'!$J$6:$J$1505,MATCH(V705,'Material routes'!$A$6:$A$1505,0)),"MISSING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routes'!$D$6:$D$1505,MATCH(U705,'Material routes'!$A$6:$A$1505,0)),"MISSING ID")</x:f>
        <x:v>proposal.collection.culinary_phagia_binding_paste</x:v>
      </x:c>
      <x:c r="T705" s="4" t="str">
        <x:f>IFERROR(INDEX('Material routes'!$D$6:$D$1505,MATCH(V705,'Material routes'!$A$6:$A$1505,0)),"MISSING ID")</x:f>
        <x:v>proposal.collection.warm_phagia_meal_drink</x:v>
      </x:c>
      <x:c r="U705" s="4" t="str">
        <x:v>design.collection.warm_phagia_meal_drink.in.1</x:v>
      </x:c>
      <x:c r="V705" s="4" t="str">
        <x:v>design.collection.warm_phagia_meal_drink.out</x:v>
      </x:c>
    </x:row>
    <x:row r="706" ht="64" customHeight="1">
      <x:c r="A706" s="4" t="str">
        <x:f>IFERROR(INDEX('Material routes'!$E$6:$E$1505,MATCH(U706,'Material routes'!$A$6:$A$1505,0)),"MISSING ID")</x:f>
        <x:v>Culinary Phagia liquid fraction</x:v>
      </x:c>
      <x:c r="B706" s="4" t="str">
        <x:f>IFERROR(INDEX('Material routes'!$F$6:$F$1505,MATCH(U706,'Material routes'!$A$6:$A$1505,0)),"MISSING ID")</x:f>
        <x:v>T1</x:v>
      </x:c>
      <x:c r="C706" s="4" t="str">
        <x:f>IFERROR(INDEX('Material routes'!$H$6:$H$1505,MATCH(U706,'Material routes'!$A$6:$A$1505,0)),"MISSING ID")</x:f>
        <x:v>Food material</x:v>
      </x:c>
      <x:c r="D706" s="4" t="str">
        <x:f>IFERROR(INDEX('Material routes'!$G$6:$G$1505,MATCH(U706,'Material routes'!$A$6:$A$1505,0)),"MISSING ID")</x:f>
        <x:v>Consumables</x:v>
      </x:c>
      <x:c r="E706" s="4" t="str">
        <x:f>IFERROR(INDEX('Material routes'!$C$6:$C$1505,MATCH(U706,'Material routes'!$A$6:$A$1505,0)),"MISSING ID")</x:f>
        <x:v>Ingredient candidate</x:v>
      </x:c>
      <x:c r="F706" s="4" t="str">
        <x:f>IFERROR(INDEX('Material routes'!$E$6:$E$1505,MATCH(V706,'Material routes'!$A$6:$A$1505,0)),"MISSING ID")</x:f>
        <x:v>Warm Phagia meal drink</x:v>
      </x:c>
      <x:c r="G706" s="4" t="str">
        <x:f>IFERROR(INDEX('Material routes'!$F$6:$F$1505,MATCH(V706,'Material routes'!$A$6:$A$1505,0)),"MISSING ID")</x:f>
        <x:v>Not applicable</x:v>
      </x:c>
      <x:c r="H706" s="4" t="str">
        <x:f>IFERROR(INDEX('Material routes'!$H$6:$H$1505,MATCH(V706,'Material routes'!$A$6:$A$1505,0)),"MISSING ID")</x:f>
        <x:v>Drink consumable</x:v>
      </x:c>
      <x:c r="I706" s="4" t="str">
        <x:f>IFERROR(INDEX('Material routes'!$G$6:$G$1505,MATCH(V706,'Material routes'!$A$6:$A$1505,0)),"MISSING ID")</x:f>
        <x:v>Consumables</x:v>
      </x:c>
      <x:c r="J706" s="4" t="str">
        <x:f>IFERROR(INDEX('Material routes'!$B$6:$B$1505,MATCH(U706,'Material routes'!$A$6:$A$1505,0)),"MISSING ID")</x:f>
        <x:v>design.collection.warm_phagia_meal_drink</x:v>
      </x:c>
      <x:c r="K706" s="4" t="str">
        <x:f>IFERROR(INDEX('Crafting recipes'!$C$6:$C$1005,MATCH(J706,'Crafting recipes'!$A$6:$A$1005,0)),"MISSING ID")</x:f>
        <x:v>Finished-item crafting</x:v>
      </x:c>
      <x:c r="L706" s="4" t="str">
        <x:f>IFERROR(INDEX('Material routes'!$K$6:$K$1505,MATCH(U706,'Material routes'!$A$6:$A$1505,0)),"MISSING ID")</x:f>
        <x:v>Proposal</x:v>
      </x:c>
      <x:c r="M706" s="4" t="str">
        <x:f>IFERROR(INDEX('Material routes'!$M$6:$M$1505,MATCH(U706,'Material routes'!$A$6:$A$1505,0)),"MISSING ID")</x:f>
        <x:v>Partial proposal</x:v>
      </x:c>
      <x:c r="N706" s="4"/>
      <x:c r="O706" s="4" t="str">
        <x:f>IFERROR(INDEX('Material routes'!$J$6:$J$1505,MATCH(U706,'Material routes'!$A$6:$A$1505,0)),"MISSING ID")</x:f>
        <x:v>Unspecified</x:v>
      </x:c>
      <x:c r="P706" s="4"/>
      <x:c r="Q706" s="4" t="str">
        <x:f>IFERROR(INDEX('Material routes'!$J$6:$J$1505,MATCH(V706,'Material routes'!$A$6:$A$1505,0)),"MISSING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routes'!$D$6:$D$1505,MATCH(U706,'Material routes'!$A$6:$A$1505,0)),"MISSING ID")</x:f>
        <x:v>proposal.collection.culinary_phagia_liquid_fraction</x:v>
      </x:c>
      <x:c r="T706" s="4" t="str">
        <x:f>IFERROR(INDEX('Material routes'!$D$6:$D$1505,MATCH(V706,'Material routes'!$A$6:$A$1505,0)),"MISSING ID")</x:f>
        <x:v>proposal.collection.warm_phagia_meal_drink</x:v>
      </x:c>
      <x:c r="U706" s="4" t="str">
        <x:v>design.collection.warm_phagia_meal_drink.in.2</x:v>
      </x:c>
      <x:c r="V706" s="4" t="str">
        <x:v>design.collection.warm_phagia_meal_drink.out</x:v>
      </x:c>
    </x:row>
    <x:row r="707" ht="64" customHeight="1">
      <x:c r="A707" s="4" t="str">
        <x:f>IFERROR(INDEX('Material routes'!$E$6:$E$1505,MATCH(U707,'Material routes'!$A$6:$A$1505,0)),"MISSING ID")</x:f>
        <x:v>Culinary Phagia liquid fraction</x:v>
      </x:c>
      <x:c r="B707" s="4" t="str">
        <x:f>IFERROR(INDEX('Material routes'!$F$6:$F$1505,MATCH(U707,'Material routes'!$A$6:$A$1505,0)),"MISSING ID")</x:f>
        <x:v>T1</x:v>
      </x:c>
      <x:c r="C707" s="4" t="str">
        <x:f>IFERROR(INDEX('Material routes'!$H$6:$H$1505,MATCH(U707,'Material routes'!$A$6:$A$1505,0)),"MISSING ID")</x:f>
        <x:v>Food material</x:v>
      </x:c>
      <x:c r="D707" s="4" t="str">
        <x:f>IFERROR(INDEX('Material routes'!$G$6:$G$1505,MATCH(U707,'Material routes'!$A$6:$A$1505,0)),"MISSING ID")</x:f>
        <x:v>Consumables</x:v>
      </x:c>
      <x:c r="E707" s="4" t="str">
        <x:f>IFERROR(INDEX('Material routes'!$C$6:$C$1505,MATCH(U707,'Material routes'!$A$6:$A$1505,0)),"MISSING ID")</x:f>
        <x:v>Ingredient candidate</x:v>
      </x:c>
      <x:c r="F707" s="4" t="str">
        <x:f>IFERROR(INDEX('Material routes'!$E$6:$E$1505,MATCH(V707,'Material routes'!$A$6:$A$1505,0)),"MISSING ID")</x:f>
        <x:v>Cool-cellar Phagia drink</x:v>
      </x:c>
      <x:c r="G707" s="4" t="str">
        <x:f>IFERROR(INDEX('Material routes'!$F$6:$F$1505,MATCH(V707,'Material routes'!$A$6:$A$1505,0)),"MISSING ID")</x:f>
        <x:v>Not applicable</x:v>
      </x:c>
      <x:c r="H707" s="4" t="str">
        <x:f>IFERROR(INDEX('Material routes'!$H$6:$H$1505,MATCH(V707,'Material routes'!$A$6:$A$1505,0)),"MISSING ID")</x:f>
        <x:v>Drink consumable</x:v>
      </x:c>
      <x:c r="I707" s="4" t="str">
        <x:f>IFERROR(INDEX('Material routes'!$G$6:$G$1505,MATCH(V707,'Material routes'!$A$6:$A$1505,0)),"MISSING ID")</x:f>
        <x:v>Consumables</x:v>
      </x:c>
      <x:c r="J707" s="4" t="str">
        <x:f>IFERROR(INDEX('Material routes'!$B$6:$B$1505,MATCH(U707,'Material routes'!$A$6:$A$1505,0)),"MISSING ID")</x:f>
        <x:v>design.collection.cool_cellar_phagia_drink</x:v>
      </x:c>
      <x:c r="K707" s="4" t="str">
        <x:f>IFERROR(INDEX('Crafting recipes'!$C$6:$C$1005,MATCH(J707,'Crafting recipes'!$A$6:$A$1005,0)),"MISSING ID")</x:f>
        <x:v>Finished-item crafting</x:v>
      </x:c>
      <x:c r="L707" s="4" t="str">
        <x:f>IFERROR(INDEX('Material routes'!$K$6:$K$1505,MATCH(U707,'Material routes'!$A$6:$A$1505,0)),"MISSING ID")</x:f>
        <x:v>Proposal</x:v>
      </x:c>
      <x:c r="M707" s="4" t="str">
        <x:f>IFERROR(INDEX('Material routes'!$M$6:$M$1505,MATCH(U707,'Material routes'!$A$6:$A$1505,0)),"MISSING ID")</x:f>
        <x:v>Partial proposal</x:v>
      </x:c>
      <x:c r="N707" s="4"/>
      <x:c r="O707" s="4" t="str">
        <x:f>IFERROR(INDEX('Material routes'!$J$6:$J$1505,MATCH(U707,'Material routes'!$A$6:$A$1505,0)),"MISSING ID")</x:f>
        <x:v>Unspecified</x:v>
      </x:c>
      <x:c r="P707" s="4"/>
      <x:c r="Q707" s="4" t="str">
        <x:f>IFERROR(INDEX('Material routes'!$J$6:$J$1505,MATCH(V707,'Material routes'!$A$6:$A$1505,0)),"MISSING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routes'!$D$6:$D$1505,MATCH(U707,'Material routes'!$A$6:$A$1505,0)),"MISSING ID")</x:f>
        <x:v>proposal.collection.culinary_phagia_liquid_fraction</x:v>
      </x:c>
      <x:c r="T707" s="4" t="str">
        <x:f>IFERROR(INDEX('Material routes'!$D$6:$D$1505,MATCH(V707,'Material routes'!$A$6:$A$1505,0)),"MISSING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routes'!$E$6:$E$1505,MATCH(U708,'Material routes'!$A$6:$A$1505,0)),"MISSING ID")</x:f>
        <x:v>Strained edible-fauna broth base</x:v>
      </x:c>
      <x:c r="B708" s="4" t="str">
        <x:f>IFERROR(INDEX('Material routes'!$F$6:$F$1505,MATCH(U708,'Material routes'!$A$6:$A$1505,0)),"MISSING ID")</x:f>
        <x:v>T2</x:v>
      </x:c>
      <x:c r="C708" s="4" t="str">
        <x:f>IFERROR(INDEX('Material routes'!$H$6:$H$1505,MATCH(U708,'Material routes'!$A$6:$A$1505,0)),"MISSING ID")</x:f>
        <x:v>Food material</x:v>
      </x:c>
      <x:c r="D708" s="4" t="str">
        <x:f>IFERROR(INDEX('Material routes'!$G$6:$G$1505,MATCH(U708,'Material routes'!$A$6:$A$1505,0)),"MISSING ID")</x:f>
        <x:v>Consumables</x:v>
      </x:c>
      <x:c r="E708" s="4" t="str">
        <x:f>IFERROR(INDEX('Material routes'!$C$6:$C$1505,MATCH(U708,'Material routes'!$A$6:$A$1505,0)),"MISSING ID")</x:f>
        <x:v>Ingredient candidate</x:v>
      </x:c>
      <x:c r="F708" s="4" t="str">
        <x:f>IFERROR(INDEX('Material routes'!$E$6:$E$1505,MATCH(V708,'Material routes'!$A$6:$A$1505,0)),"MISSING ID")</x:f>
        <x:v>Phagia-fauna savory broth</x:v>
      </x:c>
      <x:c r="G708" s="4" t="str">
        <x:f>IFERROR(INDEX('Material routes'!$F$6:$F$1505,MATCH(V708,'Material routes'!$A$6:$A$1505,0)),"MISSING ID")</x:f>
        <x:v>Not applicable</x:v>
      </x:c>
      <x:c r="H708" s="4" t="str">
        <x:f>IFERROR(INDEX('Material routes'!$H$6:$H$1505,MATCH(V708,'Material routes'!$A$6:$A$1505,0)),"MISSING ID")</x:f>
        <x:v>Drink consumable</x:v>
      </x:c>
      <x:c r="I708" s="4" t="str">
        <x:f>IFERROR(INDEX('Material routes'!$G$6:$G$1505,MATCH(V708,'Material routes'!$A$6:$A$1505,0)),"MISSING ID")</x:f>
        <x:v>Consumables</x:v>
      </x:c>
      <x:c r="J708" s="4" t="str">
        <x:f>IFERROR(INDEX('Material routes'!$B$6:$B$1505,MATCH(U708,'Material routes'!$A$6:$A$1505,0)),"MISSING ID")</x:f>
        <x:v>design.collection.phagia_fauna_savory_broth</x:v>
      </x:c>
      <x:c r="K708" s="4" t="str">
        <x:f>IFERROR(INDEX('Crafting recipes'!$C$6:$C$1005,MATCH(J708,'Crafting recipes'!$A$6:$A$1005,0)),"MISSING ID")</x:f>
        <x:v>Finished-item crafting</x:v>
      </x:c>
      <x:c r="L708" s="4" t="str">
        <x:f>IFERROR(INDEX('Material routes'!$K$6:$K$1505,MATCH(U708,'Material routes'!$A$6:$A$1505,0)),"MISSING ID")</x:f>
        <x:v>Proposal</x:v>
      </x:c>
      <x:c r="M708" s="4" t="str">
        <x:f>IFERROR(INDEX('Material routes'!$M$6:$M$1505,MATCH(U708,'Material routes'!$A$6:$A$1505,0)),"MISSING ID")</x:f>
        <x:v>Partial proposal</x:v>
      </x:c>
      <x:c r="N708" s="4"/>
      <x:c r="O708" s="4" t="str">
        <x:f>IFERROR(INDEX('Material routes'!$J$6:$J$1505,MATCH(U708,'Material routes'!$A$6:$A$1505,0)),"MISSING ID")</x:f>
        <x:v>Unspecified</x:v>
      </x:c>
      <x:c r="P708" s="4"/>
      <x:c r="Q708" s="4" t="str">
        <x:f>IFERROR(INDEX('Material routes'!$J$6:$J$1505,MATCH(V708,'Material routes'!$A$6:$A$1505,0)),"MISSING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routes'!$D$6:$D$1505,MATCH(U708,'Material routes'!$A$6:$A$1505,0)),"MISSING ID")</x:f>
        <x:v>proposal.collection.strained_edible_fauna_broth_base</x:v>
      </x:c>
      <x:c r="T708" s="4" t="str">
        <x:f>IFERROR(INDEX('Material routes'!$D$6:$D$1505,MATCH(V708,'Material routes'!$A$6:$A$1505,0)),"MISSING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routes'!$E$6:$E$1505,MATCH(U709,'Material routes'!$A$6:$A$1505,0)),"MISSING ID")</x:f>
        <x:v>Culinary Phagia liquid fraction</x:v>
      </x:c>
      <x:c r="B709" s="4" t="str">
        <x:f>IFERROR(INDEX('Material routes'!$F$6:$F$1505,MATCH(U709,'Material routes'!$A$6:$A$1505,0)),"MISSING ID")</x:f>
        <x:v>T1</x:v>
      </x:c>
      <x:c r="C709" s="4" t="str">
        <x:f>IFERROR(INDEX('Material routes'!$H$6:$H$1505,MATCH(U709,'Material routes'!$A$6:$A$1505,0)),"MISSING ID")</x:f>
        <x:v>Food material</x:v>
      </x:c>
      <x:c r="D709" s="4" t="str">
        <x:f>IFERROR(INDEX('Material routes'!$G$6:$G$1505,MATCH(U709,'Material routes'!$A$6:$A$1505,0)),"MISSING ID")</x:f>
        <x:v>Consumables</x:v>
      </x:c>
      <x:c r="E709" s="4" t="str">
        <x:f>IFERROR(INDEX('Material routes'!$C$6:$C$1505,MATCH(U709,'Material routes'!$A$6:$A$1505,0)),"MISSING ID")</x:f>
        <x:v>Ingredient candidate</x:v>
      </x:c>
      <x:c r="F709" s="4" t="str">
        <x:f>IFERROR(INDEX('Material routes'!$E$6:$E$1505,MATCH(V709,'Material routes'!$A$6:$A$1505,0)),"MISSING ID")</x:f>
        <x:v>Phagia-fauna savory broth</x:v>
      </x:c>
      <x:c r="G709" s="4" t="str">
        <x:f>IFERROR(INDEX('Material routes'!$F$6:$F$1505,MATCH(V709,'Material routes'!$A$6:$A$1505,0)),"MISSING ID")</x:f>
        <x:v>Not applicable</x:v>
      </x:c>
      <x:c r="H709" s="4" t="str">
        <x:f>IFERROR(INDEX('Material routes'!$H$6:$H$1505,MATCH(V709,'Material routes'!$A$6:$A$1505,0)),"MISSING ID")</x:f>
        <x:v>Drink consumable</x:v>
      </x:c>
      <x:c r="I709" s="4" t="str">
        <x:f>IFERROR(INDEX('Material routes'!$G$6:$G$1505,MATCH(V709,'Material routes'!$A$6:$A$1505,0)),"MISSING ID")</x:f>
        <x:v>Consumables</x:v>
      </x:c>
      <x:c r="J709" s="4" t="str">
        <x:f>IFERROR(INDEX('Material routes'!$B$6:$B$1505,MATCH(U709,'Material routes'!$A$6:$A$1505,0)),"MISSING ID")</x:f>
        <x:v>design.collection.phagia_fauna_savory_broth</x:v>
      </x:c>
      <x:c r="K709" s="4" t="str">
        <x:f>IFERROR(INDEX('Crafting recipes'!$C$6:$C$1005,MATCH(J709,'Crafting recipes'!$A$6:$A$1005,0)),"MISSING ID")</x:f>
        <x:v>Finished-item crafting</x:v>
      </x:c>
      <x:c r="L709" s="4" t="str">
        <x:f>IFERROR(INDEX('Material routes'!$K$6:$K$1505,MATCH(U709,'Material routes'!$A$6:$A$1505,0)),"MISSING ID")</x:f>
        <x:v>Proposal</x:v>
      </x:c>
      <x:c r="M709" s="4" t="str">
        <x:f>IFERROR(INDEX('Material routes'!$M$6:$M$1505,MATCH(U709,'Material routes'!$A$6:$A$1505,0)),"MISSING ID")</x:f>
        <x:v>Partial proposal</x:v>
      </x:c>
      <x:c r="N709" s="4"/>
      <x:c r="O709" s="4" t="str">
        <x:f>IFERROR(INDEX('Material routes'!$J$6:$J$1505,MATCH(U709,'Material routes'!$A$6:$A$1505,0)),"MISSING ID")</x:f>
        <x:v>Unspecified</x:v>
      </x:c>
      <x:c r="P709" s="4"/>
      <x:c r="Q709" s="4" t="str">
        <x:f>IFERROR(INDEX('Material routes'!$J$6:$J$1505,MATCH(V709,'Material routes'!$A$6:$A$1505,0)),"MISSING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routes'!$D$6:$D$1505,MATCH(U709,'Material routes'!$A$6:$A$1505,0)),"MISSING ID")</x:f>
        <x:v>proposal.collection.culinary_phagia_liquid_fraction</x:v>
      </x:c>
      <x:c r="T709" s="4" t="str">
        <x:f>IFERROR(INDEX('Material routes'!$D$6:$D$1505,MATCH(V709,'Material routes'!$A$6:$A$1505,0)),"MISSING ID")</x:f>
        <x:v>proposal.collection.phagia_fauna_savory_broth</x:v>
      </x:c>
      <x:c r="U709" s="4" t="str">
        <x:v>design.collection.phagia_fauna_savory_broth.in.2</x:v>
      </x:c>
      <x:c r="V709" s="4" t="str">
        <x:v>design.collection.phagia_fauna_savory_broth.out</x:v>
      </x:c>
    </x:row>
    <x:row r="710" ht="64" customHeight="1">
      <x:c r="A710" s="4" t="str">
        <x:f>IFERROR(INDEX('Material routes'!$E$6:$E$1505,MATCH(U710,'Material routes'!$A$6:$A$1505,0)),"MISSING ID")</x:f>
        <x:v>Selected edible-fauna roe</x:v>
      </x:c>
      <x:c r="B710" s="4" t="str">
        <x:f>IFERROR(INDEX('Material routes'!$F$6:$F$1505,MATCH(U710,'Material routes'!$A$6:$A$1505,0)),"MISSING ID")</x:f>
        <x:v>T1</x:v>
      </x:c>
      <x:c r="C710" s="4" t="str">
        <x:f>IFERROR(INDEX('Material routes'!$H$6:$H$1505,MATCH(U710,'Material routes'!$A$6:$A$1505,0)),"MISSING ID")</x:f>
        <x:v>Food material</x:v>
      </x:c>
      <x:c r="D710" s="4" t="str">
        <x:f>IFERROR(INDEX('Material routes'!$G$6:$G$1505,MATCH(U710,'Material routes'!$A$6:$A$1505,0)),"MISSING ID")</x:f>
        <x:v>Consumables</x:v>
      </x:c>
      <x:c r="E710" s="4" t="str">
        <x:f>IFERROR(INDEX('Material routes'!$C$6:$C$1505,MATCH(U710,'Material routes'!$A$6:$A$1505,0)),"MISSING ID")</x:f>
        <x:v>Ingredient candidate</x:v>
      </x:c>
      <x:c r="F710" s="4" t="str">
        <x:f>IFERROR(INDEX('Material routes'!$E$6:$E$1505,MATCH(V710,'Material routes'!$A$6:$A$1505,0)),"MISSING ID")</x:f>
        <x:v>Phagia roe celebration drink</x:v>
      </x:c>
      <x:c r="G710" s="4" t="str">
        <x:f>IFERROR(INDEX('Material routes'!$F$6:$F$1505,MATCH(V710,'Material routes'!$A$6:$A$1505,0)),"MISSING ID")</x:f>
        <x:v>Not applicable</x:v>
      </x:c>
      <x:c r="H710" s="4" t="str">
        <x:f>IFERROR(INDEX('Material routes'!$H$6:$H$1505,MATCH(V710,'Material routes'!$A$6:$A$1505,0)),"MISSING ID")</x:f>
        <x:v>Drink consumable</x:v>
      </x:c>
      <x:c r="I710" s="4" t="str">
        <x:f>IFERROR(INDEX('Material routes'!$G$6:$G$1505,MATCH(V710,'Material routes'!$A$6:$A$1505,0)),"MISSING ID")</x:f>
        <x:v>Consumables</x:v>
      </x:c>
      <x:c r="J710" s="4" t="str">
        <x:f>IFERROR(INDEX('Material routes'!$B$6:$B$1505,MATCH(U710,'Material routes'!$A$6:$A$1505,0)),"MISSING ID")</x:f>
        <x:v>design.collection.phagia_roe_celebration_drink</x:v>
      </x:c>
      <x:c r="K710" s="4" t="str">
        <x:f>IFERROR(INDEX('Crafting recipes'!$C$6:$C$1005,MATCH(J710,'Crafting recipes'!$A$6:$A$1005,0)),"MISSING ID")</x:f>
        <x:v>Finished-item crafting</x:v>
      </x:c>
      <x:c r="L710" s="4" t="str">
        <x:f>IFERROR(INDEX('Material routes'!$K$6:$K$1505,MATCH(U710,'Material routes'!$A$6:$A$1505,0)),"MISSING ID")</x:f>
        <x:v>Proposal</x:v>
      </x:c>
      <x:c r="M710" s="4" t="str">
        <x:f>IFERROR(INDEX('Material routes'!$M$6:$M$1505,MATCH(U710,'Material routes'!$A$6:$A$1505,0)),"MISSING ID")</x:f>
        <x:v>Partial proposal</x:v>
      </x:c>
      <x:c r="N710" s="4"/>
      <x:c r="O710" s="4" t="str">
        <x:f>IFERROR(INDEX('Material routes'!$J$6:$J$1505,MATCH(U710,'Material routes'!$A$6:$A$1505,0)),"MISSING ID")</x:f>
        <x:v>Unspecified</x:v>
      </x:c>
      <x:c r="P710" s="4"/>
      <x:c r="Q710" s="4" t="str">
        <x:f>IFERROR(INDEX('Material routes'!$J$6:$J$1505,MATCH(V710,'Material routes'!$A$6:$A$1505,0)),"MISSING ID")</x:f>
        <x:v>Unspecified</x:v>
      </x:c>
      <x:c r="R710" s="4" t="str">
        <x:f>IF(L710="Withheld","Withheld premise",IF(E710="Tool candidate","Reusable prerequisite",IF(K710="Raw entry preparation","Entry-resource preparation",IF(G710="Not applicable",IF(IFERROR(INDEX('Items'!$AI$6:$AI$1005,MATCH(T710,'Items'!$A$6:$A$1005,0)),"MISSING ID")="Finished item","Finished endpoint",IF(IFERROR(INDEX('Items'!$AI$6:$AI$1005,MATCH(T710,'Items'!$A$6:$A$1005,0)),"MISSING ID")="Currency","Currency / no refinement tier","Recovered output / tier not applicable")),IF(OR(IFERROR(INDEX('Crafting recipes'!$H$6:$H$1005,MATCH(J710,'Crafting recipes'!$A$6:$A$1005,0)),"MISSING ID")="Unassigned",G710="Unassigned"),"Tier unresolved",IF(IFERROR(VALUE(RIGHT(G710,1))-VALUE(RIGHT(IFERROR(INDEX('Crafting recipes'!$H$6:$H$1005,MATCH(J710,'Crafting recipes'!$A$6:$A$1005,0)),"MISSING ID"),1)),0)=1,IF(B710=IFERROR(INDEX('Crafting recipes'!$H$6:$H$1005,MATCH(J710,'Crafting recipes'!$A$6:$A$1005,0)),"MISSING ID"),"Advances one material tier","Lower-tier ingredient; route advances one tier"),"Needs tier review"))))))</x:f>
        <x:v>Finished endpoint</x:v>
      </x:c>
      <x:c r="S710" s="4" t="str">
        <x:f>IFERROR(INDEX('Material routes'!$D$6:$D$1505,MATCH(U710,'Material routes'!$A$6:$A$1505,0)),"MISSING ID")</x:f>
        <x:v>proposal.collection.selected_edible_fauna_roe</x:v>
      </x:c>
      <x:c r="T710" s="4" t="str">
        <x:f>IFERROR(INDEX('Material routes'!$D$6:$D$1505,MATCH(V710,'Material routes'!$A$6:$A$1505,0)),"MISSING ID")</x:f>
        <x:v>proposal.collection.phagia_roe_celebration_drink</x:v>
      </x:c>
      <x:c r="U710" s="4" t="str">
        <x:v>design.collection.phagia_roe_celebration_drink.in.1</x:v>
      </x:c>
      <x:c r="V710" s="4" t="str">
        <x:v>design.collection.phagia_roe_celebration_drink.out</x:v>
      </x:c>
    </x:row>
    <x:row r="711" ht="64" customHeight="1">
      <x:c r="A711" s="4" t="str">
        <x:f>IFERROR(INDEX('Material routes'!$E$6:$E$1505,MATCH(U711,'Material routes'!$A$6:$A$1505,0)),"MISSING ID")</x:f>
        <x:v>Culinary Phagia liquid fraction</x:v>
      </x:c>
      <x:c r="B711" s="4" t="str">
        <x:f>IFERROR(INDEX('Material routes'!$F$6:$F$1505,MATCH(U711,'Material routes'!$A$6:$A$1505,0)),"MISSING ID")</x:f>
        <x:v>T1</x:v>
      </x:c>
      <x:c r="C711" s="4" t="str">
        <x:f>IFERROR(INDEX('Material routes'!$H$6:$H$1505,MATCH(U711,'Material routes'!$A$6:$A$1505,0)),"MISSING ID")</x:f>
        <x:v>Food material</x:v>
      </x:c>
      <x:c r="D711" s="4" t="str">
        <x:f>IFERROR(INDEX('Material routes'!$G$6:$G$1505,MATCH(U711,'Material routes'!$A$6:$A$1505,0)),"MISSING ID")</x:f>
        <x:v>Consumables</x:v>
      </x:c>
      <x:c r="E711" s="4" t="str">
        <x:f>IFERROR(INDEX('Material routes'!$C$6:$C$1505,MATCH(U711,'Material routes'!$A$6:$A$1505,0)),"MISSING ID")</x:f>
        <x:v>Ingredient candidate</x:v>
      </x:c>
      <x:c r="F711" s="4" t="str">
        <x:f>IFERROR(INDEX('Material routes'!$E$6:$E$1505,MATCH(V711,'Material routes'!$A$6:$A$1505,0)),"MISSING ID")</x:f>
        <x:v>Phagia roe celebration drink</x:v>
      </x:c>
      <x:c r="G711" s="4" t="str">
        <x:f>IFERROR(INDEX('Material routes'!$F$6:$F$1505,MATCH(V711,'Material routes'!$A$6:$A$1505,0)),"MISSING ID")</x:f>
        <x:v>Not applicable</x:v>
      </x:c>
      <x:c r="H711" s="4" t="str">
        <x:f>IFERROR(INDEX('Material routes'!$H$6:$H$1505,MATCH(V711,'Material routes'!$A$6:$A$1505,0)),"MISSING ID")</x:f>
        <x:v>Drink consumable</x:v>
      </x:c>
      <x:c r="I711" s="4" t="str">
        <x:f>IFERROR(INDEX('Material routes'!$G$6:$G$1505,MATCH(V711,'Material routes'!$A$6:$A$1505,0)),"MISSING ID")</x:f>
        <x:v>Consumables</x:v>
      </x:c>
      <x:c r="J711" s="4" t="str">
        <x:f>IFERROR(INDEX('Material routes'!$B$6:$B$1505,MATCH(U711,'Material routes'!$A$6:$A$1505,0)),"MISSING ID")</x:f>
        <x:v>design.collection.phagia_roe_celebration_drink</x:v>
      </x:c>
      <x:c r="K711" s="4" t="str">
        <x:f>IFERROR(INDEX('Crafting recipes'!$C$6:$C$1005,MATCH(J711,'Crafting recipes'!$A$6:$A$1005,0)),"MISSING ID")</x:f>
        <x:v>Finished-item crafting</x:v>
      </x:c>
      <x:c r="L711" s="4" t="str">
        <x:f>IFERROR(INDEX('Material routes'!$K$6:$K$1505,MATCH(U711,'Material routes'!$A$6:$A$1505,0)),"MISSING ID")</x:f>
        <x:v>Proposal</x:v>
      </x:c>
      <x:c r="M711" s="4" t="str">
        <x:f>IFERROR(INDEX('Material routes'!$M$6:$M$1505,MATCH(U711,'Material routes'!$A$6:$A$1505,0)),"MISSING ID")</x:f>
        <x:v>Partial proposal</x:v>
      </x:c>
      <x:c r="N711" s="4"/>
      <x:c r="O711" s="4" t="str">
        <x:f>IFERROR(INDEX('Material routes'!$J$6:$J$1505,MATCH(U711,'Material routes'!$A$6:$A$1505,0)),"MISSING ID")</x:f>
        <x:v>Unspecified</x:v>
      </x:c>
      <x:c r="P711" s="4"/>
      <x:c r="Q711" s="4" t="str">
        <x:f>IFERROR(INDEX('Material routes'!$J$6:$J$1505,MATCH(V711,'Material routes'!$A$6:$A$1505,0)),"MISSING ID")</x:f>
        <x:v>Unspecified</x:v>
      </x:c>
      <x:c r="R711" s="4" t="str">
        <x:f>IF(L711="Withheld","Withheld premise",IF(E711="Tool candidate","Reusable prerequisite",IF(K711="Raw entry preparation","Entry-resource preparation",IF(G711="Not applicable",IF(IFERROR(INDEX('Items'!$AI$6:$AI$1005,MATCH(T711,'Items'!$A$6:$A$1005,0)),"MISSING ID")="Finished item","Finished endpoint",IF(IFERROR(INDEX('Items'!$AI$6:$AI$1005,MATCH(T711,'Items'!$A$6:$A$1005,0)),"MISSING ID")="Currency","Currency / no refinement tier","Recovered output / tier not applicable")),IF(OR(IFERROR(INDEX('Crafting recipes'!$H$6:$H$1005,MATCH(J711,'Crafting recipes'!$A$6:$A$1005,0)),"MISSING ID")="Unassigned",G711="Unassigned"),"Tier unresolved",IF(IFERROR(VALUE(RIGHT(G711,1))-VALUE(RIGHT(IFERROR(INDEX('Crafting recipes'!$H$6:$H$1005,MATCH(J711,'Crafting recipes'!$A$6:$A$1005,0)),"MISSING ID"),1)),0)=1,IF(B711=IFERROR(INDEX('Crafting recipes'!$H$6:$H$1005,MATCH(J711,'Crafting recipes'!$A$6:$A$1005,0)),"MISSING ID"),"Advances one material tier","Lower-tier ingredient; route advances one tier"),"Needs tier review"))))))</x:f>
        <x:v>Finished endpoint</x:v>
      </x:c>
      <x:c r="S711" s="4" t="str">
        <x:f>IFERROR(INDEX('Material routes'!$D$6:$D$1505,MATCH(U711,'Material routes'!$A$6:$A$1505,0)),"MISSING ID")</x:f>
        <x:v>proposal.collection.culinary_phagia_liquid_fraction</x:v>
      </x:c>
      <x:c r="T711" s="4" t="str">
        <x:f>IFERROR(INDEX('Material routes'!$D$6:$D$1505,MATCH(V711,'Material routes'!$A$6:$A$1505,0)),"MISSING ID")</x:f>
        <x:v>proposal.collection.phagia_roe_celebration_drink</x:v>
      </x:c>
      <x:c r="U711" s="4" t="str">
        <x:v>design.collection.phagia_roe_celebration_drink.in.2</x:v>
      </x:c>
      <x:c r="V711" s="4" t="str">
        <x:v>design.collection.phagia_roe_celebration_drink.out</x:v>
      </x:c>
    </x:row>
    <x:row r="712" ht="64" customHeight="1">
      <x:c r="A712" s="4" t="str">
        <x:f>IFERROR(INDEX('Material routes'!$E$6:$E$1505,MATCH(U712,'Material routes'!$A$6:$A$1505,0)),"MISSING ID")</x:f>
        <x:v>Culinary fauna aroma fraction</x:v>
      </x:c>
      <x:c r="B712" s="4" t="str">
        <x:f>IFERROR(INDEX('Material routes'!$F$6:$F$1505,MATCH(U712,'Material routes'!$A$6:$A$1505,0)),"MISSING ID")</x:f>
        <x:v>T1</x:v>
      </x:c>
      <x:c r="C712" s="4" t="str">
        <x:f>IFERROR(INDEX('Material routes'!$H$6:$H$1505,MATCH(U712,'Material routes'!$A$6:$A$1505,0)),"MISSING ID")</x:f>
        <x:v>Food material</x:v>
      </x:c>
      <x:c r="D712" s="4" t="str">
        <x:f>IFERROR(INDEX('Material routes'!$G$6:$G$1505,MATCH(U712,'Material routes'!$A$6:$A$1505,0)),"MISSING ID")</x:f>
        <x:v>Consumables</x:v>
      </x:c>
      <x:c r="E712" s="4" t="str">
        <x:f>IFERROR(INDEX('Material routes'!$C$6:$C$1505,MATCH(U712,'Material routes'!$A$6:$A$1505,0)),"MISSING ID")</x:f>
        <x:v>Ingredient candidate</x:v>
      </x:c>
      <x:c r="F712" s="4" t="str">
        <x:f>IFERROR(INDEX('Material routes'!$E$6:$E$1505,MATCH(V712,'Material routes'!$A$6:$A$1505,0)),"MISSING ID")</x:f>
        <x:v>Phagia aroma tasting cup</x:v>
      </x:c>
      <x:c r="G712" s="4" t="str">
        <x:f>IFERROR(INDEX('Material routes'!$F$6:$F$1505,MATCH(V712,'Material routes'!$A$6:$A$1505,0)),"MISSING ID")</x:f>
        <x:v>Not applicable</x:v>
      </x:c>
      <x:c r="H712" s="4" t="str">
        <x:f>IFERROR(INDEX('Material routes'!$H$6:$H$1505,MATCH(V712,'Material routes'!$A$6:$A$1505,0)),"MISSING ID")</x:f>
        <x:v>Drink consumable</x:v>
      </x:c>
      <x:c r="I712" s="4" t="str">
        <x:f>IFERROR(INDEX('Material routes'!$G$6:$G$1505,MATCH(V712,'Material routes'!$A$6:$A$1505,0)),"MISSING ID")</x:f>
        <x:v>Consumables</x:v>
      </x:c>
      <x:c r="J712" s="4" t="str">
        <x:f>IFERROR(INDEX('Material routes'!$B$6:$B$1505,MATCH(U712,'Material routes'!$A$6:$A$1505,0)),"MISSING ID")</x:f>
        <x:v>design.collection.phagia_aroma_tasting_cup</x:v>
      </x:c>
      <x:c r="K712" s="4" t="str">
        <x:f>IFERROR(INDEX('Crafting recipes'!$C$6:$C$1005,MATCH(J712,'Crafting recipes'!$A$6:$A$1005,0)),"MISSING ID")</x:f>
        <x:v>Finished-item crafting</x:v>
      </x:c>
      <x:c r="L712" s="4" t="str">
        <x:f>IFERROR(INDEX('Material routes'!$K$6:$K$1505,MATCH(U712,'Material routes'!$A$6:$A$1505,0)),"MISSING ID")</x:f>
        <x:v>Proposal</x:v>
      </x:c>
      <x:c r="M712" s="4" t="str">
        <x:f>IFERROR(INDEX('Material routes'!$M$6:$M$1505,MATCH(U712,'Material routes'!$A$6:$A$1505,0)),"MISSING ID")</x:f>
        <x:v>Partial proposal</x:v>
      </x:c>
      <x:c r="N712" s="4"/>
      <x:c r="O712" s="4" t="str">
        <x:f>IFERROR(INDEX('Material routes'!$J$6:$J$1505,MATCH(U712,'Material routes'!$A$6:$A$1505,0)),"MISSING ID")</x:f>
        <x:v>Unspecified</x:v>
      </x:c>
      <x:c r="P712" s="4"/>
      <x:c r="Q712" s="4" t="str">
        <x:f>IFERROR(INDEX('Material routes'!$J$6:$J$1505,MATCH(V712,'Material routes'!$A$6:$A$1505,0)),"MISSING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routes'!$D$6:$D$1505,MATCH(U712,'Material routes'!$A$6:$A$1505,0)),"MISSING ID")</x:f>
        <x:v>proposal.collection.culinary_fauna_aroma_fraction</x:v>
      </x:c>
      <x:c r="T712" s="4" t="str">
        <x:f>IFERROR(INDEX('Material routes'!$D$6:$D$1505,MATCH(V712,'Material routes'!$A$6:$A$1505,0)),"MISSING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routes'!$E$6:$E$1505,MATCH(U713,'Material routes'!$A$6:$A$1505,0)),"MISSING ID")</x:f>
        <x:v>Culinary Phagia liquid fraction</x:v>
      </x:c>
      <x:c r="B713" s="4" t="str">
        <x:f>IFERROR(INDEX('Material routes'!$F$6:$F$1505,MATCH(U713,'Material routes'!$A$6:$A$1505,0)),"MISSING ID")</x:f>
        <x:v>T1</x:v>
      </x:c>
      <x:c r="C713" s="4" t="str">
        <x:f>IFERROR(INDEX('Material routes'!$H$6:$H$1505,MATCH(U713,'Material routes'!$A$6:$A$1505,0)),"MISSING ID")</x:f>
        <x:v>Food material</x:v>
      </x:c>
      <x:c r="D713" s="4" t="str">
        <x:f>IFERROR(INDEX('Material routes'!$G$6:$G$1505,MATCH(U713,'Material routes'!$A$6:$A$1505,0)),"MISSING ID")</x:f>
        <x:v>Consumables</x:v>
      </x:c>
      <x:c r="E713" s="4" t="str">
        <x:f>IFERROR(INDEX('Material routes'!$C$6:$C$1505,MATCH(U713,'Material routes'!$A$6:$A$1505,0)),"MISSING ID")</x:f>
        <x:v>Ingredient candidate</x:v>
      </x:c>
      <x:c r="F713" s="4" t="str">
        <x:f>IFERROR(INDEX('Material routes'!$E$6:$E$1505,MATCH(V713,'Material routes'!$A$6:$A$1505,0)),"MISSING ID")</x:f>
        <x:v>Phagia aroma tasting cup</x:v>
      </x:c>
      <x:c r="G713" s="4" t="str">
        <x:f>IFERROR(INDEX('Material routes'!$F$6:$F$1505,MATCH(V713,'Material routes'!$A$6:$A$1505,0)),"MISSING ID")</x:f>
        <x:v>Not applicable</x:v>
      </x:c>
      <x:c r="H713" s="4" t="str">
        <x:f>IFERROR(INDEX('Material routes'!$H$6:$H$1505,MATCH(V713,'Material routes'!$A$6:$A$1505,0)),"MISSING ID")</x:f>
        <x:v>Drink consumable</x:v>
      </x:c>
      <x:c r="I713" s="4" t="str">
        <x:f>IFERROR(INDEX('Material routes'!$G$6:$G$1505,MATCH(V713,'Material routes'!$A$6:$A$1505,0)),"MISSING ID")</x:f>
        <x:v>Consumables</x:v>
      </x:c>
      <x:c r="J713" s="4" t="str">
        <x:f>IFERROR(INDEX('Material routes'!$B$6:$B$1505,MATCH(U713,'Material routes'!$A$6:$A$1505,0)),"MISSING ID")</x:f>
        <x:v>design.collection.phagia_aroma_tasting_cup</x:v>
      </x:c>
      <x:c r="K713" s="4" t="str">
        <x:f>IFERROR(INDEX('Crafting recipes'!$C$6:$C$1005,MATCH(J713,'Crafting recipes'!$A$6:$A$1005,0)),"MISSING ID")</x:f>
        <x:v>Finished-item crafting</x:v>
      </x:c>
      <x:c r="L713" s="4" t="str">
        <x:f>IFERROR(INDEX('Material routes'!$K$6:$K$1505,MATCH(U713,'Material routes'!$A$6:$A$1505,0)),"MISSING ID")</x:f>
        <x:v>Proposal</x:v>
      </x:c>
      <x:c r="M713" s="4" t="str">
        <x:f>IFERROR(INDEX('Material routes'!$M$6:$M$1505,MATCH(U713,'Material routes'!$A$6:$A$1505,0)),"MISSING ID")</x:f>
        <x:v>Partial proposal</x:v>
      </x:c>
      <x:c r="N713" s="4"/>
      <x:c r="O713" s="4" t="str">
        <x:f>IFERROR(INDEX('Material routes'!$J$6:$J$1505,MATCH(U713,'Material routes'!$A$6:$A$1505,0)),"MISSING ID")</x:f>
        <x:v>Unspecified</x:v>
      </x:c>
      <x:c r="P713" s="4"/>
      <x:c r="Q713" s="4" t="str">
        <x:f>IFERROR(INDEX('Material routes'!$J$6:$J$1505,MATCH(V713,'Material routes'!$A$6:$A$1505,0)),"MISSING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routes'!$D$6:$D$1505,MATCH(U713,'Material routes'!$A$6:$A$1505,0)),"MISSING ID")</x:f>
        <x:v>proposal.collection.culinary_phagia_liquid_fraction</x:v>
      </x:c>
      <x:c r="T713" s="4" t="str">
        <x:f>IFERROR(INDEX('Material routes'!$D$6:$D$1505,MATCH(V713,'Material routes'!$A$6:$A$1505,0)),"MISSING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routes'!$E$6:$E$1505,MATCH(U714,'Material routes'!$A$6:$A$1505,0)),"MISSING ID")</x:f>
        <x:v>Fine culinary Phagia meal</x:v>
      </x:c>
      <x:c r="B714" s="4" t="str">
        <x:f>IFERROR(INDEX('Material routes'!$F$6:$F$1505,MATCH(U714,'Material routes'!$A$6:$A$1505,0)),"MISSING ID")</x:f>
        <x:v>T1</x:v>
      </x:c>
      <x:c r="C714" s="4" t="str">
        <x:f>IFERROR(INDEX('Material routes'!$H$6:$H$1505,MATCH(U714,'Material routes'!$A$6:$A$1505,0)),"MISSING ID")</x:f>
        <x:v>Food material</x:v>
      </x:c>
      <x:c r="D714" s="4" t="str">
        <x:f>IFERROR(INDEX('Material routes'!$G$6:$G$1505,MATCH(U714,'Material routes'!$A$6:$A$1505,0)),"MISSING ID")</x:f>
        <x:v>Consumables</x:v>
      </x:c>
      <x:c r="E714" s="4" t="str">
        <x:f>IFERROR(INDEX('Material routes'!$C$6:$C$1505,MATCH(U714,'Material routes'!$A$6:$A$1505,0)),"MISSING ID")</x:f>
        <x:v>Ingredient candidate</x:v>
      </x:c>
      <x:c r="F714" s="4" t="str">
        <x:f>IFERROR(INDEX('Material routes'!$E$6:$E$1505,MATCH(V714,'Material routes'!$A$6:$A$1505,0)),"MISSING ID")</x:f>
        <x:v>Coarse-meal Phagia drink</x:v>
      </x:c>
      <x:c r="G714" s="4" t="str">
        <x:f>IFERROR(INDEX('Material routes'!$F$6:$F$1505,MATCH(V714,'Material routes'!$A$6:$A$1505,0)),"MISSING ID")</x:f>
        <x:v>Not applicable</x:v>
      </x:c>
      <x:c r="H714" s="4" t="str">
        <x:f>IFERROR(INDEX('Material routes'!$H$6:$H$1505,MATCH(V714,'Material routes'!$A$6:$A$1505,0)),"MISSING ID")</x:f>
        <x:v>Drink consumable</x:v>
      </x:c>
      <x:c r="I714" s="4" t="str">
        <x:f>IFERROR(INDEX('Material routes'!$G$6:$G$1505,MATCH(V714,'Material routes'!$A$6:$A$1505,0)),"MISSING ID")</x:f>
        <x:v>Consumables</x:v>
      </x:c>
      <x:c r="J714" s="4" t="str">
        <x:f>IFERROR(INDEX('Material routes'!$B$6:$B$1505,MATCH(U714,'Material routes'!$A$6:$A$1505,0)),"MISSING ID")</x:f>
        <x:v>design.collection.coarse_meal_phagia_drink</x:v>
      </x:c>
      <x:c r="K714" s="4" t="str">
        <x:f>IFERROR(INDEX('Crafting recipes'!$C$6:$C$1005,MATCH(J714,'Crafting recipes'!$A$6:$A$1005,0)),"MISSING ID")</x:f>
        <x:v>Finished-item crafting</x:v>
      </x:c>
      <x:c r="L714" s="4" t="str">
        <x:f>IFERROR(INDEX('Material routes'!$K$6:$K$1505,MATCH(U714,'Material routes'!$A$6:$A$1505,0)),"MISSING ID")</x:f>
        <x:v>Proposal</x:v>
      </x:c>
      <x:c r="M714" s="4" t="str">
        <x:f>IFERROR(INDEX('Material routes'!$M$6:$M$1505,MATCH(U714,'Material routes'!$A$6:$A$1505,0)),"MISSING ID")</x:f>
        <x:v>Partial proposal</x:v>
      </x:c>
      <x:c r="N714" s="4"/>
      <x:c r="O714" s="4" t="str">
        <x:f>IFERROR(INDEX('Material routes'!$J$6:$J$1505,MATCH(U714,'Material routes'!$A$6:$A$1505,0)),"MISSING ID")</x:f>
        <x:v>Unspecified</x:v>
      </x:c>
      <x:c r="P714" s="4"/>
      <x:c r="Q714" s="4" t="str">
        <x:f>IFERROR(INDEX('Material routes'!$J$6:$J$1505,MATCH(V714,'Material routes'!$A$6:$A$1505,0)),"MISSING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routes'!$D$6:$D$1505,MATCH(U714,'Material routes'!$A$6:$A$1505,0)),"MISSING ID")</x:f>
        <x:v>proposal.collection.fine_culinary_phagia_meal</x:v>
      </x:c>
      <x:c r="T714" s="4" t="str">
        <x:f>IFERROR(INDEX('Material routes'!$D$6:$D$1505,MATCH(V714,'Material routes'!$A$6:$A$1505,0)),"MISSING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routes'!$E$6:$E$1505,MATCH(U715,'Material routes'!$A$6:$A$1505,0)),"MISSING ID")</x:f>
        <x:v>Culinary Phagia liquid fraction</x:v>
      </x:c>
      <x:c r="B715" s="4" t="str">
        <x:f>IFERROR(INDEX('Material routes'!$F$6:$F$1505,MATCH(U715,'Material routes'!$A$6:$A$1505,0)),"MISSING ID")</x:f>
        <x:v>T1</x:v>
      </x:c>
      <x:c r="C715" s="4" t="str">
        <x:f>IFERROR(INDEX('Material routes'!$H$6:$H$1505,MATCH(U715,'Material routes'!$A$6:$A$1505,0)),"MISSING ID")</x:f>
        <x:v>Food material</x:v>
      </x:c>
      <x:c r="D715" s="4" t="str">
        <x:f>IFERROR(INDEX('Material routes'!$G$6:$G$1505,MATCH(U715,'Material routes'!$A$6:$A$1505,0)),"MISSING ID")</x:f>
        <x:v>Consumables</x:v>
      </x:c>
      <x:c r="E715" s="4" t="str">
        <x:f>IFERROR(INDEX('Material routes'!$C$6:$C$1505,MATCH(U715,'Material routes'!$A$6:$A$1505,0)),"MISSING ID")</x:f>
        <x:v>Ingredient candidate</x:v>
      </x:c>
      <x:c r="F715" s="4" t="str">
        <x:f>IFERROR(INDEX('Material routes'!$E$6:$E$1505,MATCH(V715,'Material routes'!$A$6:$A$1505,0)),"MISSING ID")</x:f>
        <x:v>Coarse-meal Phagia drink</x:v>
      </x:c>
      <x:c r="G715" s="4" t="str">
        <x:f>IFERROR(INDEX('Material routes'!$F$6:$F$1505,MATCH(V715,'Material routes'!$A$6:$A$1505,0)),"MISSING ID")</x:f>
        <x:v>Not applicable</x:v>
      </x:c>
      <x:c r="H715" s="4" t="str">
        <x:f>IFERROR(INDEX('Material routes'!$H$6:$H$1505,MATCH(V715,'Material routes'!$A$6:$A$1505,0)),"MISSING ID")</x:f>
        <x:v>Drink consumable</x:v>
      </x:c>
      <x:c r="I715" s="4" t="str">
        <x:f>IFERROR(INDEX('Material routes'!$G$6:$G$1505,MATCH(V715,'Material routes'!$A$6:$A$1505,0)),"MISSING ID")</x:f>
        <x:v>Consumables</x:v>
      </x:c>
      <x:c r="J715" s="4" t="str">
        <x:f>IFERROR(INDEX('Material routes'!$B$6:$B$1505,MATCH(U715,'Material routes'!$A$6:$A$1505,0)),"MISSING ID")</x:f>
        <x:v>design.collection.coarse_meal_phagia_drink</x:v>
      </x:c>
      <x:c r="K715" s="4" t="str">
        <x:f>IFERROR(INDEX('Crafting recipes'!$C$6:$C$1005,MATCH(J715,'Crafting recipes'!$A$6:$A$1005,0)),"MISSING ID")</x:f>
        <x:v>Finished-item crafting</x:v>
      </x:c>
      <x:c r="L715" s="4" t="str">
        <x:f>IFERROR(INDEX('Material routes'!$K$6:$K$1505,MATCH(U715,'Material routes'!$A$6:$A$1505,0)),"MISSING ID")</x:f>
        <x:v>Proposal</x:v>
      </x:c>
      <x:c r="M715" s="4" t="str">
        <x:f>IFERROR(INDEX('Material routes'!$M$6:$M$1505,MATCH(U715,'Material routes'!$A$6:$A$1505,0)),"MISSING ID")</x:f>
        <x:v>Partial proposal</x:v>
      </x:c>
      <x:c r="N715" s="4"/>
      <x:c r="O715" s="4" t="str">
        <x:f>IFERROR(INDEX('Material routes'!$J$6:$J$1505,MATCH(U715,'Material routes'!$A$6:$A$1505,0)),"MISSING ID")</x:f>
        <x:v>Unspecified</x:v>
      </x:c>
      <x:c r="P715" s="4"/>
      <x:c r="Q715" s="4" t="str">
        <x:f>IFERROR(INDEX('Material routes'!$J$6:$J$1505,MATCH(V715,'Material routes'!$A$6:$A$1505,0)),"MISSING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routes'!$D$6:$D$1505,MATCH(U715,'Material routes'!$A$6:$A$1505,0)),"MISSING ID")</x:f>
        <x:v>proposal.collection.culinary_phagia_liquid_fraction</x:v>
      </x:c>
      <x:c r="T715" s="4" t="str">
        <x:f>IFERROR(INDEX('Material routes'!$D$6:$D$1505,MATCH(V715,'Material routes'!$A$6:$A$1505,0)),"MISSING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routes'!$E$6:$E$1505,MATCH(U716,'Material routes'!$A$6:$A$1505,0)),"MISSING ID")</x:f>
        <x:v>Drained culinary Phagia curd</x:v>
      </x:c>
      <x:c r="B716" s="4" t="str">
        <x:f>IFERROR(INDEX('Material routes'!$F$6:$F$1505,MATCH(U716,'Material routes'!$A$6:$A$1505,0)),"MISSING ID")</x:f>
        <x:v>T1</x:v>
      </x:c>
      <x:c r="C716" s="4" t="str">
        <x:f>IFERROR(INDEX('Material routes'!$H$6:$H$1505,MATCH(U716,'Material routes'!$A$6:$A$1505,0)),"MISSING ID")</x:f>
        <x:v>Food material</x:v>
      </x:c>
      <x:c r="D716" s="4" t="str">
        <x:f>IFERROR(INDEX('Material routes'!$G$6:$G$1505,MATCH(U716,'Material routes'!$A$6:$A$1505,0)),"MISSING ID")</x:f>
        <x:v>Consumables</x:v>
      </x:c>
      <x:c r="E716" s="4" t="str">
        <x:f>IFERROR(INDEX('Material routes'!$C$6:$C$1505,MATCH(U716,'Material routes'!$A$6:$A$1505,0)),"MISSING ID")</x:f>
        <x:v>Ingredient candidate</x:v>
      </x:c>
      <x:c r="F716" s="4" t="str">
        <x:f>IFERROR(INDEX('Material routes'!$E$6:$E$1505,MATCH(V716,'Material routes'!$A$6:$A$1505,0)),"MISSING ID")</x:f>
        <x:v>Two-layer Phagia cup</x:v>
      </x:c>
      <x:c r="G716" s="4" t="str">
        <x:f>IFERROR(INDEX('Material routes'!$F$6:$F$1505,MATCH(V716,'Material routes'!$A$6:$A$1505,0)),"MISSING ID")</x:f>
        <x:v>Not applicable</x:v>
      </x:c>
      <x:c r="H716" s="4" t="str">
        <x:f>IFERROR(INDEX('Material routes'!$H$6:$H$1505,MATCH(V716,'Material routes'!$A$6:$A$1505,0)),"MISSING ID")</x:f>
        <x:v>Drink consumable</x:v>
      </x:c>
      <x:c r="I716" s="4" t="str">
        <x:f>IFERROR(INDEX('Material routes'!$G$6:$G$1505,MATCH(V716,'Material routes'!$A$6:$A$1505,0)),"MISSING ID")</x:f>
        <x:v>Consumables</x:v>
      </x:c>
      <x:c r="J716" s="4" t="str">
        <x:f>IFERROR(INDEX('Material routes'!$B$6:$B$1505,MATCH(U716,'Material routes'!$A$6:$A$1505,0)),"MISSING ID")</x:f>
        <x:v>design.collection.two_layer_phagia_cup</x:v>
      </x:c>
      <x:c r="K716" s="4" t="str">
        <x:f>IFERROR(INDEX('Crafting recipes'!$C$6:$C$1005,MATCH(J716,'Crafting recipes'!$A$6:$A$1005,0)),"MISSING ID")</x:f>
        <x:v>Finished-item crafting</x:v>
      </x:c>
      <x:c r="L716" s="4" t="str">
        <x:f>IFERROR(INDEX('Material routes'!$K$6:$K$1505,MATCH(U716,'Material routes'!$A$6:$A$1505,0)),"MISSING ID")</x:f>
        <x:v>Proposal</x:v>
      </x:c>
      <x:c r="M716" s="4" t="str">
        <x:f>IFERROR(INDEX('Material routes'!$M$6:$M$1505,MATCH(U716,'Material routes'!$A$6:$A$1505,0)),"MISSING ID")</x:f>
        <x:v>Partial proposal</x:v>
      </x:c>
      <x:c r="N716" s="4"/>
      <x:c r="O716" s="4" t="str">
        <x:f>IFERROR(INDEX('Material routes'!$J$6:$J$1505,MATCH(U716,'Material routes'!$A$6:$A$1505,0)),"MISSING ID")</x:f>
        <x:v>Unspecified</x:v>
      </x:c>
      <x:c r="P716" s="4"/>
      <x:c r="Q716" s="4" t="str">
        <x:f>IFERROR(INDEX('Material routes'!$J$6:$J$1505,MATCH(V716,'Material routes'!$A$6:$A$1505,0)),"MISSING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routes'!$D$6:$D$1505,MATCH(U716,'Material routes'!$A$6:$A$1505,0)),"MISSING ID")</x:f>
        <x:v>proposal.collection.drained_culinary_phagia_curd</x:v>
      </x:c>
      <x:c r="T716" s="4" t="str">
        <x:f>IFERROR(INDEX('Material routes'!$D$6:$D$1505,MATCH(V716,'Material routes'!$A$6:$A$1505,0)),"MISSING ID")</x:f>
        <x:v>proposal.collection.two_layer_phagia_cup</x:v>
      </x:c>
      <x:c r="U716" s="4" t="str">
        <x:v>design.collection.two_layer_phagia_cup.in.1</x:v>
      </x:c>
      <x:c r="V716" s="4" t="str">
        <x:v>design.collection.two_layer_phagia_cup.out</x:v>
      </x:c>
    </x:row>
    <x:row r="717" ht="64" customHeight="1">
      <x:c r="A717" s="4" t="str">
        <x:f>IFERROR(INDEX('Material routes'!$E$6:$E$1505,MATCH(U717,'Material routes'!$A$6:$A$1505,0)),"MISSING ID")</x:f>
        <x:v>Culinary Phagia liquid fraction</x:v>
      </x:c>
      <x:c r="B717" s="4" t="str">
        <x:f>IFERROR(INDEX('Material routes'!$F$6:$F$1505,MATCH(U717,'Material routes'!$A$6:$A$1505,0)),"MISSING ID")</x:f>
        <x:v>T1</x:v>
      </x:c>
      <x:c r="C717" s="4" t="str">
        <x:f>IFERROR(INDEX('Material routes'!$H$6:$H$1505,MATCH(U717,'Material routes'!$A$6:$A$1505,0)),"MISSING ID")</x:f>
        <x:v>Food material</x:v>
      </x:c>
      <x:c r="D717" s="4" t="str">
        <x:f>IFERROR(INDEX('Material routes'!$G$6:$G$1505,MATCH(U717,'Material routes'!$A$6:$A$1505,0)),"MISSING ID")</x:f>
        <x:v>Consumables</x:v>
      </x:c>
      <x:c r="E717" s="4" t="str">
        <x:f>IFERROR(INDEX('Material routes'!$C$6:$C$1505,MATCH(U717,'Material routes'!$A$6:$A$1505,0)),"MISSING ID")</x:f>
        <x:v>Ingredient candidate</x:v>
      </x:c>
      <x:c r="F717" s="4" t="str">
        <x:f>IFERROR(INDEX('Material routes'!$E$6:$E$1505,MATCH(V717,'Material routes'!$A$6:$A$1505,0)),"MISSING ID")</x:f>
        <x:v>Two-layer Phagia cup</x:v>
      </x:c>
      <x:c r="G717" s="4" t="str">
        <x:f>IFERROR(INDEX('Material routes'!$F$6:$F$1505,MATCH(V717,'Material routes'!$A$6:$A$1505,0)),"MISSING ID")</x:f>
        <x:v>Not applicable</x:v>
      </x:c>
      <x:c r="H717" s="4" t="str">
        <x:f>IFERROR(INDEX('Material routes'!$H$6:$H$1505,MATCH(V717,'Material routes'!$A$6:$A$1505,0)),"MISSING ID")</x:f>
        <x:v>Drink consumable</x:v>
      </x:c>
      <x:c r="I717" s="4" t="str">
        <x:f>IFERROR(INDEX('Material routes'!$G$6:$G$1505,MATCH(V717,'Material routes'!$A$6:$A$1505,0)),"MISSING ID")</x:f>
        <x:v>Consumables</x:v>
      </x:c>
      <x:c r="J717" s="4" t="str">
        <x:f>IFERROR(INDEX('Material routes'!$B$6:$B$1505,MATCH(U717,'Material routes'!$A$6:$A$1505,0)),"MISSING ID")</x:f>
        <x:v>design.collection.two_layer_phagia_cup</x:v>
      </x:c>
      <x:c r="K717" s="4" t="str">
        <x:f>IFERROR(INDEX('Crafting recipes'!$C$6:$C$1005,MATCH(J717,'Crafting recipes'!$A$6:$A$1005,0)),"MISSING ID")</x:f>
        <x:v>Finished-item crafting</x:v>
      </x:c>
      <x:c r="L717" s="4" t="str">
        <x:f>IFERROR(INDEX('Material routes'!$K$6:$K$1505,MATCH(U717,'Material routes'!$A$6:$A$1505,0)),"MISSING ID")</x:f>
        <x:v>Proposal</x:v>
      </x:c>
      <x:c r="M717" s="4" t="str">
        <x:f>IFERROR(INDEX('Material routes'!$M$6:$M$1505,MATCH(U717,'Material routes'!$A$6:$A$1505,0)),"MISSING ID")</x:f>
        <x:v>Partial proposal</x:v>
      </x:c>
      <x:c r="N717" s="4"/>
      <x:c r="O717" s="4" t="str">
        <x:f>IFERROR(INDEX('Material routes'!$J$6:$J$1505,MATCH(U717,'Material routes'!$A$6:$A$1505,0)),"MISSING ID")</x:f>
        <x:v>Unspecified</x:v>
      </x:c>
      <x:c r="P717" s="4"/>
      <x:c r="Q717" s="4" t="str">
        <x:f>IFERROR(INDEX('Material routes'!$J$6:$J$1505,MATCH(V717,'Material routes'!$A$6:$A$1505,0)),"MISSING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routes'!$D$6:$D$1505,MATCH(U717,'Material routes'!$A$6:$A$1505,0)),"MISSING ID")</x:f>
        <x:v>proposal.collection.culinary_phagia_liquid_fraction</x:v>
      </x:c>
      <x:c r="T717" s="4" t="str">
        <x:f>IFERROR(INDEX('Material routes'!$D$6:$D$1505,MATCH(V717,'Material routes'!$A$6:$A$1505,0)),"MISSING ID")</x:f>
        <x:v>proposal.collection.two_layer_phagia_cup</x:v>
      </x:c>
      <x:c r="U717" s="4" t="str">
        <x:v>design.collection.two_layer_phagia_cup.in.2</x:v>
      </x:c>
      <x:c r="V717" s="4" t="str">
        <x:v>design.collection.two_layer_phagia_cup.out</x:v>
      </x:c>
    </x:row>
    <x:row r="718" ht="64" customHeight="1">
      <x:c r="A718" s="4" t="str">
        <x:f>IFERROR(INDEX('Material routes'!$E$6:$E$1505,MATCH(U718,'Material routes'!$A$6:$A$1505,0)),"MISSING ID")</x:f>
        <x:v>Selected edible-fauna gel</x:v>
      </x:c>
      <x:c r="B718" s="4" t="str">
        <x:f>IFERROR(INDEX('Material routes'!$F$6:$F$1505,MATCH(U718,'Material routes'!$A$6:$A$1505,0)),"MISSING ID")</x:f>
        <x:v>T1</x:v>
      </x:c>
      <x:c r="C718" s="4" t="str">
        <x:f>IFERROR(INDEX('Material routes'!$H$6:$H$1505,MATCH(U718,'Material routes'!$A$6:$A$1505,0)),"MISSING ID")</x:f>
        <x:v>Food material</x:v>
      </x:c>
      <x:c r="D718" s="4" t="str">
        <x:f>IFERROR(INDEX('Material routes'!$G$6:$G$1505,MATCH(U718,'Material routes'!$A$6:$A$1505,0)),"MISSING ID")</x:f>
        <x:v>Consumables</x:v>
      </x:c>
      <x:c r="E718" s="4" t="str">
        <x:f>IFERROR(INDEX('Material routes'!$C$6:$C$1505,MATCH(U718,'Material routes'!$A$6:$A$1505,0)),"MISSING ID")</x:f>
        <x:v>Ingredient candidate</x:v>
      </x:c>
      <x:c r="F718" s="4" t="str">
        <x:f>IFERROR(INDEX('Material routes'!$E$6:$E$1505,MATCH(V718,'Material routes'!$A$6:$A$1505,0)),"MISSING ID")</x:f>
        <x:v>Phagia gel sipping portion</x:v>
      </x:c>
      <x:c r="G718" s="4" t="str">
        <x:f>IFERROR(INDEX('Material routes'!$F$6:$F$1505,MATCH(V718,'Material routes'!$A$6:$A$1505,0)),"MISSING ID")</x:f>
        <x:v>Not applicable</x:v>
      </x:c>
      <x:c r="H718" s="4" t="str">
        <x:f>IFERROR(INDEX('Material routes'!$H$6:$H$1505,MATCH(V718,'Material routes'!$A$6:$A$1505,0)),"MISSING ID")</x:f>
        <x:v>Drink consumable</x:v>
      </x:c>
      <x:c r="I718" s="4" t="str">
        <x:f>IFERROR(INDEX('Material routes'!$G$6:$G$1505,MATCH(V718,'Material routes'!$A$6:$A$1505,0)),"MISSING ID")</x:f>
        <x:v>Consumables</x:v>
      </x:c>
      <x:c r="J718" s="4" t="str">
        <x:f>IFERROR(INDEX('Material routes'!$B$6:$B$1505,MATCH(U718,'Material routes'!$A$6:$A$1505,0)),"MISSING ID")</x:f>
        <x:v>design.collection.phagia_gel_sipping_portion</x:v>
      </x:c>
      <x:c r="K718" s="4" t="str">
        <x:f>IFERROR(INDEX('Crafting recipes'!$C$6:$C$1005,MATCH(J718,'Crafting recipes'!$A$6:$A$1005,0)),"MISSING ID")</x:f>
        <x:v>Finished-item crafting</x:v>
      </x:c>
      <x:c r="L718" s="4" t="str">
        <x:f>IFERROR(INDEX('Material routes'!$K$6:$K$1505,MATCH(U718,'Material routes'!$A$6:$A$1505,0)),"MISSING ID")</x:f>
        <x:v>Proposal</x:v>
      </x:c>
      <x:c r="M718" s="4" t="str">
        <x:f>IFERROR(INDEX('Material routes'!$M$6:$M$1505,MATCH(U718,'Material routes'!$A$6:$A$1505,0)),"MISSING ID")</x:f>
        <x:v>Partial proposal</x:v>
      </x:c>
      <x:c r="N718" s="4"/>
      <x:c r="O718" s="4" t="str">
        <x:f>IFERROR(INDEX('Material routes'!$J$6:$J$1505,MATCH(U718,'Material routes'!$A$6:$A$1505,0)),"MISSING ID")</x:f>
        <x:v>Unspecified</x:v>
      </x:c>
      <x:c r="P718" s="4"/>
      <x:c r="Q718" s="4" t="str">
        <x:f>IFERROR(INDEX('Material routes'!$J$6:$J$1505,MATCH(V718,'Material routes'!$A$6:$A$1505,0)),"MISSING ID")</x:f>
        <x:v>Unspecified</x:v>
      </x:c>
      <x:c r="R718" s="4" t="str">
        <x:f>IF(L718="Withheld","Withheld premise",IF(E718="Tool candidate","Reusable prerequisite",IF(K718="Raw entry preparation","Entry-resource preparation",IF(G718="Not applicable",IF(IFERROR(INDEX('Items'!$AI$6:$AI$1005,MATCH(T718,'Items'!$A$6:$A$1005,0)),"MISSING ID")="Finished item","Finished endpoint",IF(IFERROR(INDEX('Items'!$AI$6:$AI$1005,MATCH(T718,'Items'!$A$6:$A$1005,0)),"MISSING ID")="Currency","Currency / no refinement tier","Recovered output / tier not applicable")),IF(OR(IFERROR(INDEX('Crafting recipes'!$H$6:$H$1005,MATCH(J718,'Crafting recipes'!$A$6:$A$1005,0)),"MISSING ID")="Unassigned",G718="Unassigned"),"Tier unresolved",IF(IFERROR(VALUE(RIGHT(G718,1))-VALUE(RIGHT(IFERROR(INDEX('Crafting recipes'!$H$6:$H$1005,MATCH(J718,'Crafting recipes'!$A$6:$A$1005,0)),"MISSING ID"),1)),0)=1,IF(B718=IFERROR(INDEX('Crafting recipes'!$H$6:$H$1005,MATCH(J718,'Crafting recipes'!$A$6:$A$1005,0)),"MISSING ID"),"Advances one material tier","Lower-tier ingredient; route advances one tier"),"Needs tier review"))))))</x:f>
        <x:v>Finished endpoint</x:v>
      </x:c>
      <x:c r="S718" s="4" t="str">
        <x:f>IFERROR(INDEX('Material routes'!$D$6:$D$1505,MATCH(U718,'Material routes'!$A$6:$A$1505,0)),"MISSING ID")</x:f>
        <x:v>proposal.collection.selected_edible_fauna_gel</x:v>
      </x:c>
      <x:c r="T718" s="4" t="str">
        <x:f>IFERROR(INDEX('Material routes'!$D$6:$D$1505,MATCH(V718,'Material routes'!$A$6:$A$1505,0)),"MISSING ID")</x:f>
        <x:v>proposal.collection.phagia_gel_sipping_portion</x:v>
      </x:c>
      <x:c r="U718" s="4" t="str">
        <x:v>design.collection.phagia_gel_sipping_portion.in.1</x:v>
      </x:c>
      <x:c r="V718" s="4" t="str">
        <x:v>design.collection.phagia_gel_sipping_portion.out</x:v>
      </x:c>
    </x:row>
    <x:row r="719" ht="64" customHeight="1">
      <x:c r="A719" s="4" t="str">
        <x:f>IFERROR(INDEX('Material routes'!$E$6:$E$1505,MATCH(U719,'Material routes'!$A$6:$A$1505,0)),"MISSING ID")</x:f>
        <x:v>Culinary Phagia liquid fraction</x:v>
      </x:c>
      <x:c r="B719" s="4" t="str">
        <x:f>IFERROR(INDEX('Material routes'!$F$6:$F$1505,MATCH(U719,'Material routes'!$A$6:$A$1505,0)),"MISSING ID")</x:f>
        <x:v>T1</x:v>
      </x:c>
      <x:c r="C719" s="4" t="str">
        <x:f>IFERROR(INDEX('Material routes'!$H$6:$H$1505,MATCH(U719,'Material routes'!$A$6:$A$1505,0)),"MISSING ID")</x:f>
        <x:v>Food material</x:v>
      </x:c>
      <x:c r="D719" s="4" t="str">
        <x:f>IFERROR(INDEX('Material routes'!$G$6:$G$1505,MATCH(U719,'Material routes'!$A$6:$A$1505,0)),"MISSING ID")</x:f>
        <x:v>Consumables</x:v>
      </x:c>
      <x:c r="E719" s="4" t="str">
        <x:f>IFERROR(INDEX('Material routes'!$C$6:$C$1505,MATCH(U719,'Material routes'!$A$6:$A$1505,0)),"MISSING ID")</x:f>
        <x:v>Ingredient candidate</x:v>
      </x:c>
      <x:c r="F719" s="4" t="str">
        <x:f>IFERROR(INDEX('Material routes'!$E$6:$E$1505,MATCH(V719,'Material routes'!$A$6:$A$1505,0)),"MISSING ID")</x:f>
        <x:v>Phagia gel sipping portion</x:v>
      </x:c>
      <x:c r="G719" s="4" t="str">
        <x:f>IFERROR(INDEX('Material routes'!$F$6:$F$1505,MATCH(V719,'Material routes'!$A$6:$A$1505,0)),"MISSING ID")</x:f>
        <x:v>Not applicable</x:v>
      </x:c>
      <x:c r="H719" s="4" t="str">
        <x:f>IFERROR(INDEX('Material routes'!$H$6:$H$1505,MATCH(V719,'Material routes'!$A$6:$A$1505,0)),"MISSING ID")</x:f>
        <x:v>Drink consumable</x:v>
      </x:c>
      <x:c r="I719" s="4" t="str">
        <x:f>IFERROR(INDEX('Material routes'!$G$6:$G$1505,MATCH(V719,'Material routes'!$A$6:$A$1505,0)),"MISSING ID")</x:f>
        <x:v>Consumables</x:v>
      </x:c>
      <x:c r="J719" s="4" t="str">
        <x:f>IFERROR(INDEX('Material routes'!$B$6:$B$1505,MATCH(U719,'Material routes'!$A$6:$A$1505,0)),"MISSING ID")</x:f>
        <x:v>design.collection.phagia_gel_sipping_portion</x:v>
      </x:c>
      <x:c r="K719" s="4" t="str">
        <x:f>IFERROR(INDEX('Crafting recipes'!$C$6:$C$1005,MATCH(J719,'Crafting recipes'!$A$6:$A$1005,0)),"MISSING ID")</x:f>
        <x:v>Finished-item crafting</x:v>
      </x:c>
      <x:c r="L719" s="4" t="str">
        <x:f>IFERROR(INDEX('Material routes'!$K$6:$K$1505,MATCH(U719,'Material routes'!$A$6:$A$1505,0)),"MISSING ID")</x:f>
        <x:v>Proposal</x:v>
      </x:c>
      <x:c r="M719" s="4" t="str">
        <x:f>IFERROR(INDEX('Material routes'!$M$6:$M$1505,MATCH(U719,'Material routes'!$A$6:$A$1505,0)),"MISSING ID")</x:f>
        <x:v>Partial proposal</x:v>
      </x:c>
      <x:c r="N719" s="4"/>
      <x:c r="O719" s="4" t="str">
        <x:f>IFERROR(INDEX('Material routes'!$J$6:$J$1505,MATCH(U719,'Material routes'!$A$6:$A$1505,0)),"MISSING ID")</x:f>
        <x:v>Unspecified</x:v>
      </x:c>
      <x:c r="P719" s="4"/>
      <x:c r="Q719" s="4" t="str">
        <x:f>IFERROR(INDEX('Material routes'!$J$6:$J$1505,MATCH(V719,'Material routes'!$A$6:$A$1505,0)),"MISSING ID")</x:f>
        <x:v>Unspecified</x:v>
      </x:c>
      <x:c r="R719" s="4" t="str">
        <x:f>IF(L719="Withheld","Withheld premise",IF(E719="Tool candidate","Reusable prerequisite",IF(K719="Raw entry preparation","Entry-resource preparation",IF(G719="Not applicable",IF(IFERROR(INDEX('Items'!$AI$6:$AI$1005,MATCH(T719,'Items'!$A$6:$A$1005,0)),"MISSING ID")="Finished item","Finished endpoint",IF(IFERROR(INDEX('Items'!$AI$6:$AI$1005,MATCH(T719,'Items'!$A$6:$A$1005,0)),"MISSING ID")="Currency","Currency / no refinement tier","Recovered output / tier not applicable")),IF(OR(IFERROR(INDEX('Crafting recipes'!$H$6:$H$1005,MATCH(J719,'Crafting recipes'!$A$6:$A$1005,0)),"MISSING ID")="Unassigned",G719="Unassigned"),"Tier unresolved",IF(IFERROR(VALUE(RIGHT(G719,1))-VALUE(RIGHT(IFERROR(INDEX('Crafting recipes'!$H$6:$H$1005,MATCH(J719,'Crafting recipes'!$A$6:$A$1005,0)),"MISSING ID"),1)),0)=1,IF(B719=IFERROR(INDEX('Crafting recipes'!$H$6:$H$1005,MATCH(J719,'Crafting recipes'!$A$6:$A$1005,0)),"MISSING ID"),"Advances one material tier","Lower-tier ingredient; route advances one tier"),"Needs tier review"))))))</x:f>
        <x:v>Finished endpoint</x:v>
      </x:c>
      <x:c r="S719" s="4" t="str">
        <x:f>IFERROR(INDEX('Material routes'!$D$6:$D$1505,MATCH(U719,'Material routes'!$A$6:$A$1505,0)),"MISSING ID")</x:f>
        <x:v>proposal.collection.culinary_phagia_liquid_fraction</x:v>
      </x:c>
      <x:c r="T719" s="4" t="str">
        <x:f>IFERROR(INDEX('Material routes'!$D$6:$D$1505,MATCH(V719,'Material routes'!$A$6:$A$1505,0)),"MISSING ID")</x:f>
        <x:v>proposal.collection.phagia_gel_sipping_portion</x:v>
      </x:c>
      <x:c r="U719" s="4" t="str">
        <x:v>design.collection.phagia_gel_sipping_portion.in.2</x:v>
      </x:c>
      <x:c r="V719" s="4" t="str">
        <x:v>design.collection.phagia_gel_sipping_portion.out</x:v>
      </x:c>
    </x:row>
    <x:row r="720" ht="64" customHeight="1">
      <x:c r="A720" s="4" t="str">
        <x:f>IFERROR(INDEX('Material routes'!$E$6:$E$1505,MATCH(U720,'Material routes'!$A$6:$A$1505,0)),"MISSING ID")</x:f>
        <x:v>Controlled-sour Phagia base</x:v>
      </x:c>
      <x:c r="B720" s="4" t="str">
        <x:f>IFERROR(INDEX('Material routes'!$F$6:$F$1505,MATCH(U720,'Material routes'!$A$6:$A$1505,0)),"MISSING ID")</x:f>
        <x:v>T1</x:v>
      </x:c>
      <x:c r="C720" s="4" t="str">
        <x:f>IFERROR(INDEX('Material routes'!$H$6:$H$1505,MATCH(U720,'Material routes'!$A$6:$A$1505,0)),"MISSING ID")</x:f>
        <x:v>Food material</x:v>
      </x:c>
      <x:c r="D720" s="4" t="str">
        <x:f>IFERROR(INDEX('Material routes'!$G$6:$G$1505,MATCH(U720,'Material routes'!$A$6:$A$1505,0)),"MISSING ID")</x:f>
        <x:v>Consumables</x:v>
      </x:c>
      <x:c r="E720" s="4" t="str">
        <x:f>IFERROR(INDEX('Material routes'!$C$6:$C$1505,MATCH(U720,'Material routes'!$A$6:$A$1505,0)),"MISSING ID")</x:f>
        <x:v>Ingredient candidate</x:v>
      </x:c>
      <x:c r="F720" s="4" t="str">
        <x:f>IFERROR(INDEX('Material routes'!$E$6:$E$1505,MATCH(V720,'Material routes'!$A$6:$A$1505,0)),"MISSING ID")</x:f>
        <x:v>Sour-savory Phagia blend</x:v>
      </x:c>
      <x:c r="G720" s="4" t="str">
        <x:f>IFERROR(INDEX('Material routes'!$F$6:$F$1505,MATCH(V720,'Material routes'!$A$6:$A$1505,0)),"MISSING ID")</x:f>
        <x:v>Not applicable</x:v>
      </x:c>
      <x:c r="H720" s="4" t="str">
        <x:f>IFERROR(INDEX('Material routes'!$H$6:$H$1505,MATCH(V720,'Material routes'!$A$6:$A$1505,0)),"MISSING ID")</x:f>
        <x:v>Drink consumable</x:v>
      </x:c>
      <x:c r="I720" s="4" t="str">
        <x:f>IFERROR(INDEX('Material routes'!$G$6:$G$1505,MATCH(V720,'Material routes'!$A$6:$A$1505,0)),"MISSING ID")</x:f>
        <x:v>Consumables</x:v>
      </x:c>
      <x:c r="J720" s="4" t="str">
        <x:f>IFERROR(INDEX('Material routes'!$B$6:$B$1505,MATCH(U720,'Material routes'!$A$6:$A$1505,0)),"MISSING ID")</x:f>
        <x:v>design.collection.sour_savory_phagia_blend</x:v>
      </x:c>
      <x:c r="K720" s="4" t="str">
        <x:f>IFERROR(INDEX('Crafting recipes'!$C$6:$C$1005,MATCH(J720,'Crafting recipes'!$A$6:$A$1005,0)),"MISSING ID")</x:f>
        <x:v>Finished-item crafting</x:v>
      </x:c>
      <x:c r="L720" s="4" t="str">
        <x:f>IFERROR(INDEX('Material routes'!$K$6:$K$1505,MATCH(U720,'Material routes'!$A$6:$A$1505,0)),"MISSING ID")</x:f>
        <x:v>Proposal</x:v>
      </x:c>
      <x:c r="M720" s="4" t="str">
        <x:f>IFERROR(INDEX('Material routes'!$M$6:$M$1505,MATCH(U720,'Material routes'!$A$6:$A$1505,0)),"MISSING ID")</x:f>
        <x:v>Partial proposal</x:v>
      </x:c>
      <x:c r="N720" s="4"/>
      <x:c r="O720" s="4" t="str">
        <x:f>IFERROR(INDEX('Material routes'!$J$6:$J$1505,MATCH(U720,'Material routes'!$A$6:$A$1505,0)),"MISSING ID")</x:f>
        <x:v>Unspecified</x:v>
      </x:c>
      <x:c r="P720" s="4"/>
      <x:c r="Q720" s="4" t="str">
        <x:f>IFERROR(INDEX('Material routes'!$J$6:$J$1505,MATCH(V720,'Material routes'!$A$6:$A$1505,0)),"MISSING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routes'!$D$6:$D$1505,MATCH(U720,'Material routes'!$A$6:$A$1505,0)),"MISSING ID")</x:f>
        <x:v>proposal.collection.controlled_sour_phagia_base</x:v>
      </x:c>
      <x:c r="T720" s="4" t="str">
        <x:f>IFERROR(INDEX('Material routes'!$D$6:$D$1505,MATCH(V720,'Material routes'!$A$6:$A$1505,0)),"MISSING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routes'!$E$6:$E$1505,MATCH(U721,'Material routes'!$A$6:$A$1505,0)),"MISSING ID")</x:f>
        <x:v>Strained edible-fauna broth base</x:v>
      </x:c>
      <x:c r="B721" s="4" t="str">
        <x:f>IFERROR(INDEX('Material routes'!$F$6:$F$1505,MATCH(U721,'Material routes'!$A$6:$A$1505,0)),"MISSING ID")</x:f>
        <x:v>T2</x:v>
      </x:c>
      <x:c r="C721" s="4" t="str">
        <x:f>IFERROR(INDEX('Material routes'!$H$6:$H$1505,MATCH(U721,'Material routes'!$A$6:$A$1505,0)),"MISSING ID")</x:f>
        <x:v>Food material</x:v>
      </x:c>
      <x:c r="D721" s="4" t="str">
        <x:f>IFERROR(INDEX('Material routes'!$G$6:$G$1505,MATCH(U721,'Material routes'!$A$6:$A$1505,0)),"MISSING ID")</x:f>
        <x:v>Consumables</x:v>
      </x:c>
      <x:c r="E721" s="4" t="str">
        <x:f>IFERROR(INDEX('Material routes'!$C$6:$C$1505,MATCH(U721,'Material routes'!$A$6:$A$1505,0)),"MISSING ID")</x:f>
        <x:v>Ingredient candidate</x:v>
      </x:c>
      <x:c r="F721" s="4" t="str">
        <x:f>IFERROR(INDEX('Material routes'!$E$6:$E$1505,MATCH(V721,'Material routes'!$A$6:$A$1505,0)),"MISSING ID")</x:f>
        <x:v>Sour-savory Phagia blend</x:v>
      </x:c>
      <x:c r="G721" s="4" t="str">
        <x:f>IFERROR(INDEX('Material routes'!$F$6:$F$1505,MATCH(V721,'Material routes'!$A$6:$A$1505,0)),"MISSING ID")</x:f>
        <x:v>Not applicable</x:v>
      </x:c>
      <x:c r="H721" s="4" t="str">
        <x:f>IFERROR(INDEX('Material routes'!$H$6:$H$1505,MATCH(V721,'Material routes'!$A$6:$A$1505,0)),"MISSING ID")</x:f>
        <x:v>Drink consumable</x:v>
      </x:c>
      <x:c r="I721" s="4" t="str">
        <x:f>IFERROR(INDEX('Material routes'!$G$6:$G$1505,MATCH(V721,'Material routes'!$A$6:$A$1505,0)),"MISSING ID")</x:f>
        <x:v>Consumables</x:v>
      </x:c>
      <x:c r="J721" s="4" t="str">
        <x:f>IFERROR(INDEX('Material routes'!$B$6:$B$1505,MATCH(U721,'Material routes'!$A$6:$A$1505,0)),"MISSING ID")</x:f>
        <x:v>design.collection.sour_savory_phagia_blend</x:v>
      </x:c>
      <x:c r="K721" s="4" t="str">
        <x:f>IFERROR(INDEX('Crafting recipes'!$C$6:$C$1005,MATCH(J721,'Crafting recipes'!$A$6:$A$1005,0)),"MISSING ID")</x:f>
        <x:v>Finished-item crafting</x:v>
      </x:c>
      <x:c r="L721" s="4" t="str">
        <x:f>IFERROR(INDEX('Material routes'!$K$6:$K$1505,MATCH(U721,'Material routes'!$A$6:$A$1505,0)),"MISSING ID")</x:f>
        <x:v>Proposal</x:v>
      </x:c>
      <x:c r="M721" s="4" t="str">
        <x:f>IFERROR(INDEX('Material routes'!$M$6:$M$1505,MATCH(U721,'Material routes'!$A$6:$A$1505,0)),"MISSING ID")</x:f>
        <x:v>Partial proposal</x:v>
      </x:c>
      <x:c r="N721" s="4"/>
      <x:c r="O721" s="4" t="str">
        <x:f>IFERROR(INDEX('Material routes'!$J$6:$J$1505,MATCH(U721,'Material routes'!$A$6:$A$1505,0)),"MISSING ID")</x:f>
        <x:v>Unspecified</x:v>
      </x:c>
      <x:c r="P721" s="4"/>
      <x:c r="Q721" s="4" t="str">
        <x:f>IFERROR(INDEX('Material routes'!$J$6:$J$1505,MATCH(V721,'Material routes'!$A$6:$A$1505,0)),"MISSING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routes'!$D$6:$D$1505,MATCH(U721,'Material routes'!$A$6:$A$1505,0)),"MISSING ID")</x:f>
        <x:v>proposal.collection.strained_edible_fauna_broth_base</x:v>
      </x:c>
      <x:c r="T721" s="4" t="str">
        <x:f>IFERROR(INDEX('Material routes'!$D$6:$D$1505,MATCH(V721,'Material routes'!$A$6:$A$1505,0)),"MISSING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routes'!$E$6:$E$1505,MATCH(U722,'Material routes'!$A$6:$A$1505,0)),"MISSING ID")</x:f>
        <x:v>Reduced culinary Phagia concentrate</x:v>
      </x:c>
      <x:c r="B722" s="4" t="str">
        <x:f>IFERROR(INDEX('Material routes'!$F$6:$F$1505,MATCH(U722,'Material routes'!$A$6:$A$1505,0)),"MISSING ID")</x:f>
        <x:v>T2</x:v>
      </x:c>
      <x:c r="C722" s="4" t="str">
        <x:f>IFERROR(INDEX('Material routes'!$H$6:$H$1505,MATCH(U722,'Material routes'!$A$6:$A$1505,0)),"MISSING ID")</x:f>
        <x:v>Food material</x:v>
      </x:c>
      <x:c r="D722" s="4" t="str">
        <x:f>IFERROR(INDEX('Material routes'!$G$6:$G$1505,MATCH(U722,'Material routes'!$A$6:$A$1505,0)),"MISSING ID")</x:f>
        <x:v>Consumables</x:v>
      </x:c>
      <x:c r="E722" s="4" t="str">
        <x:f>IFERROR(INDEX('Material routes'!$C$6:$C$1505,MATCH(U722,'Material routes'!$A$6:$A$1505,0)),"MISSING ID")</x:f>
        <x:v>Ingredient candidate</x:v>
      </x:c>
      <x:c r="F722" s="4" t="str">
        <x:f>IFERROR(INDEX('Material routes'!$E$6:$E$1505,MATCH(V722,'Material routes'!$A$6:$A$1505,0)),"MISSING ID")</x:f>
        <x:v>Phagia concentrate tasting flight</x:v>
      </x:c>
      <x:c r="G722" s="4" t="str">
        <x:f>IFERROR(INDEX('Material routes'!$F$6:$F$1505,MATCH(V722,'Material routes'!$A$6:$A$1505,0)),"MISSING ID")</x:f>
        <x:v>Not applicable</x:v>
      </x:c>
      <x:c r="H722" s="4" t="str">
        <x:f>IFERROR(INDEX('Material routes'!$H$6:$H$1505,MATCH(V722,'Material routes'!$A$6:$A$1505,0)),"MISSING ID")</x:f>
        <x:v>Drink consumable</x:v>
      </x:c>
      <x:c r="I722" s="4" t="str">
        <x:f>IFERROR(INDEX('Material routes'!$G$6:$G$1505,MATCH(V722,'Material routes'!$A$6:$A$1505,0)),"MISSING ID")</x:f>
        <x:v>Consumables</x:v>
      </x:c>
      <x:c r="J722" s="4" t="str">
        <x:f>IFERROR(INDEX('Material routes'!$B$6:$B$1505,MATCH(U722,'Material routes'!$A$6:$A$1505,0)),"MISSING ID")</x:f>
        <x:v>design.collection.phagia_concentrate_tasting_flight</x:v>
      </x:c>
      <x:c r="K722" s="4" t="str">
        <x:f>IFERROR(INDEX('Crafting recipes'!$C$6:$C$1005,MATCH(J722,'Crafting recipes'!$A$6:$A$1005,0)),"MISSING ID")</x:f>
        <x:v>Finished-item crafting</x:v>
      </x:c>
      <x:c r="L722" s="4" t="str">
        <x:f>IFERROR(INDEX('Material routes'!$K$6:$K$1505,MATCH(U722,'Material routes'!$A$6:$A$1505,0)),"MISSING ID")</x:f>
        <x:v>Proposal</x:v>
      </x:c>
      <x:c r="M722" s="4" t="str">
        <x:f>IFERROR(INDEX('Material routes'!$M$6:$M$1505,MATCH(U722,'Material routes'!$A$6:$A$1505,0)),"MISSING ID")</x:f>
        <x:v>Partial proposal</x:v>
      </x:c>
      <x:c r="N722" s="4"/>
      <x:c r="O722" s="4" t="str">
        <x:f>IFERROR(INDEX('Material routes'!$J$6:$J$1505,MATCH(U722,'Material routes'!$A$6:$A$1505,0)),"MISSING ID")</x:f>
        <x:v>Unspecified</x:v>
      </x:c>
      <x:c r="P722" s="4"/>
      <x:c r="Q722" s="4" t="str">
        <x:f>IFERROR(INDEX('Material routes'!$J$6:$J$1505,MATCH(V722,'Material routes'!$A$6:$A$1505,0)),"MISSING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routes'!$D$6:$D$1505,MATCH(U722,'Material routes'!$A$6:$A$1505,0)),"MISSING ID")</x:f>
        <x:v>proposal.collection.reduced_culinary_phagia_concentrate</x:v>
      </x:c>
      <x:c r="T722" s="4" t="str">
        <x:f>IFERROR(INDEX('Material routes'!$D$6:$D$1505,MATCH(V722,'Material routes'!$A$6:$A$1505,0)),"MISSING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routes'!$E$6:$E$1505,MATCH(U723,'Material routes'!$A$6:$A$1505,0)),"MISSING ID")</x:f>
        <x:v>Controlled-sour Phagia base</x:v>
      </x:c>
      <x:c r="B723" s="4" t="str">
        <x:f>IFERROR(INDEX('Material routes'!$F$6:$F$1505,MATCH(U723,'Material routes'!$A$6:$A$1505,0)),"MISSING ID")</x:f>
        <x:v>T1</x:v>
      </x:c>
      <x:c r="C723" s="4" t="str">
        <x:f>IFERROR(INDEX('Material routes'!$H$6:$H$1505,MATCH(U723,'Material routes'!$A$6:$A$1505,0)),"MISSING ID")</x:f>
        <x:v>Food material</x:v>
      </x:c>
      <x:c r="D723" s="4" t="str">
        <x:f>IFERROR(INDEX('Material routes'!$G$6:$G$1505,MATCH(U723,'Material routes'!$A$6:$A$1505,0)),"MISSING ID")</x:f>
        <x:v>Consumables</x:v>
      </x:c>
      <x:c r="E723" s="4" t="str">
        <x:f>IFERROR(INDEX('Material routes'!$C$6:$C$1505,MATCH(U723,'Material routes'!$A$6:$A$1505,0)),"MISSING ID")</x:f>
        <x:v>Ingredient candidate</x:v>
      </x:c>
      <x:c r="F723" s="4" t="str">
        <x:f>IFERROR(INDEX('Material routes'!$E$6:$E$1505,MATCH(V723,'Material routes'!$A$6:$A$1505,0)),"MISSING ID")</x:f>
        <x:v>Phagia concentrate tasting flight</x:v>
      </x:c>
      <x:c r="G723" s="4" t="str">
        <x:f>IFERROR(INDEX('Material routes'!$F$6:$F$1505,MATCH(V723,'Material routes'!$A$6:$A$1505,0)),"MISSING ID")</x:f>
        <x:v>Not applicable</x:v>
      </x:c>
      <x:c r="H723" s="4" t="str">
        <x:f>IFERROR(INDEX('Material routes'!$H$6:$H$1505,MATCH(V723,'Material routes'!$A$6:$A$1505,0)),"MISSING ID")</x:f>
        <x:v>Drink consumable</x:v>
      </x:c>
      <x:c r="I723" s="4" t="str">
        <x:f>IFERROR(INDEX('Material routes'!$G$6:$G$1505,MATCH(V723,'Material routes'!$A$6:$A$1505,0)),"MISSING ID")</x:f>
        <x:v>Consumables</x:v>
      </x:c>
      <x:c r="J723" s="4" t="str">
        <x:f>IFERROR(INDEX('Material routes'!$B$6:$B$1505,MATCH(U723,'Material routes'!$A$6:$A$1505,0)),"MISSING ID")</x:f>
        <x:v>design.collection.phagia_concentrate_tasting_flight</x:v>
      </x:c>
      <x:c r="K723" s="4" t="str">
        <x:f>IFERROR(INDEX('Crafting recipes'!$C$6:$C$1005,MATCH(J723,'Crafting recipes'!$A$6:$A$1005,0)),"MISSING ID")</x:f>
        <x:v>Finished-item crafting</x:v>
      </x:c>
      <x:c r="L723" s="4" t="str">
        <x:f>IFERROR(INDEX('Material routes'!$K$6:$K$1505,MATCH(U723,'Material routes'!$A$6:$A$1505,0)),"MISSING ID")</x:f>
        <x:v>Proposal</x:v>
      </x:c>
      <x:c r="M723" s="4" t="str">
        <x:f>IFERROR(INDEX('Material routes'!$M$6:$M$1505,MATCH(U723,'Material routes'!$A$6:$A$1505,0)),"MISSING ID")</x:f>
        <x:v>Partial proposal</x:v>
      </x:c>
      <x:c r="N723" s="4"/>
      <x:c r="O723" s="4" t="str">
        <x:f>IFERROR(INDEX('Material routes'!$J$6:$J$1505,MATCH(U723,'Material routes'!$A$6:$A$1505,0)),"MISSING ID")</x:f>
        <x:v>Unspecified</x:v>
      </x:c>
      <x:c r="P723" s="4"/>
      <x:c r="Q723" s="4" t="str">
        <x:f>IFERROR(INDEX('Material routes'!$J$6:$J$1505,MATCH(V723,'Material routes'!$A$6:$A$1505,0)),"MISSING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routes'!$D$6:$D$1505,MATCH(U723,'Material routes'!$A$6:$A$1505,0)),"MISSING ID")</x:f>
        <x:v>proposal.collection.controlled_sour_phagia_base</x:v>
      </x:c>
      <x:c r="T723" s="4" t="str">
        <x:f>IFERROR(INDEX('Material routes'!$D$6:$D$1505,MATCH(V723,'Material routes'!$A$6:$A$1505,0)),"MISSING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routes'!$E$6:$E$1505,MATCH(U724,'Material routes'!$A$6:$A$1505,0)),"MISSING ID")</x:f>
        <x:v>Flywheel rim segment</x:v>
      </x:c>
      <x:c r="B724" s="4" t="str">
        <x:f>IFERROR(INDEX('Material routes'!$F$6:$F$1505,MATCH(U724,'Material routes'!$A$6:$A$1505,0)),"MISSING ID")</x:f>
        <x:v>T3</x:v>
      </x:c>
      <x:c r="C724" s="4" t="str">
        <x:f>IFERROR(INDEX('Material routes'!$H$6:$H$1505,MATCH(U724,'Material routes'!$A$6:$A$1505,0)),"MISSING ID")</x:f>
        <x:v>Machine part</x:v>
      </x:c>
      <x:c r="D724" s="4" t="str">
        <x:f>IFERROR(INDEX('Material routes'!$G$6:$G$1505,MATCH(U724,'Material routes'!$A$6:$A$1505,0)),"MISSING ID")</x:f>
        <x:v>Crafting components</x:v>
      </x:c>
      <x:c r="E724" s="4" t="str">
        <x:f>IFERROR(INDEX('Material routes'!$C$6:$C$1505,MATCH(U724,'Material routes'!$A$6:$A$1505,0)),"MISSING ID")</x:f>
        <x:v>Ingredient candidate</x:v>
      </x:c>
      <x:c r="F724" s="4" t="str">
        <x:f>IFERROR(INDEX('Material routes'!$E$6:$E$1505,MATCH(V724,'Material routes'!$A$6:$A$1505,0)),"MISSING ID")</x:f>
        <x:v>Guarded flywheel cartridge</x:v>
      </x:c>
      <x:c r="G724" s="4" t="str">
        <x:f>IFERROR(INDEX('Material routes'!$F$6:$F$1505,MATCH(V724,'Material routes'!$A$6:$A$1505,0)),"MISSING ID")</x:f>
        <x:v>Not applicable</x:v>
      </x:c>
      <x:c r="H724" s="4" t="str">
        <x:f>IFERROR(INDEX('Material routes'!$H$6:$H$1505,MATCH(V724,'Material routes'!$A$6:$A$1505,0)),"MISSING ID")</x:f>
        <x:v>Energy storage</x:v>
      </x:c>
      <x:c r="I724" s="4" t="str">
        <x:f>IFERROR(INDEX('Material routes'!$G$6:$G$1505,MATCH(V724,'Material routes'!$A$6:$A$1505,0)),"MISSING ID")</x:f>
        <x:v>Field supplies</x:v>
      </x:c>
      <x:c r="J724" s="4" t="str">
        <x:f>IFERROR(INDEX('Material routes'!$B$6:$B$1505,MATCH(U724,'Material routes'!$A$6:$A$1505,0)),"MISSING ID")</x:f>
        <x:v>design.collection.guarded_flywheel_cartridge</x:v>
      </x:c>
      <x:c r="K724" s="4" t="str">
        <x:f>IFERROR(INDEX('Crafting recipes'!$C$6:$C$1005,MATCH(J724,'Crafting recipes'!$A$6:$A$1005,0)),"MISSING ID")</x:f>
        <x:v>Finished-item crafting</x:v>
      </x:c>
      <x:c r="L724" s="4" t="str">
        <x:f>IFERROR(INDEX('Material routes'!$K$6:$K$1505,MATCH(U724,'Material routes'!$A$6:$A$1505,0)),"MISSING ID")</x:f>
        <x:v>Proposal</x:v>
      </x:c>
      <x:c r="M724" s="4" t="str">
        <x:f>IFERROR(INDEX('Material routes'!$M$6:$M$1505,MATCH(U724,'Material routes'!$A$6:$A$1505,0)),"MISSING ID")</x:f>
        <x:v>Partial proposal</x:v>
      </x:c>
      <x:c r="N724" s="4"/>
      <x:c r="O724" s="4" t="str">
        <x:f>IFERROR(INDEX('Material routes'!$J$6:$J$1505,MATCH(U724,'Material routes'!$A$6:$A$1505,0)),"MISSING ID")</x:f>
        <x:v>Unspecified</x:v>
      </x:c>
      <x:c r="P724" s="4"/>
      <x:c r="Q724" s="4" t="str">
        <x:f>IFERROR(INDEX('Material routes'!$J$6:$J$1505,MATCH(V724,'Material routes'!$A$6:$A$1505,0)),"MISSING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routes'!$D$6:$D$1505,MATCH(U724,'Material routes'!$A$6:$A$1505,0)),"MISSING ID")</x:f>
        <x:v>proposal.collection.flywheel_rim_segment</x:v>
      </x:c>
      <x:c r="T724" s="4" t="str">
        <x:f>IFERROR(INDEX('Material routes'!$D$6:$D$1505,MATCH(V724,'Material routes'!$A$6:$A$1505,0)),"MISSING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routes'!$E$6:$E$1505,MATCH(U725,'Material routes'!$A$6:$A$1505,0)),"MISSING ID")</x:f>
        <x:v>Keyed drive shaft</x:v>
      </x:c>
      <x:c r="B725" s="4" t="str">
        <x:f>IFERROR(INDEX('Material routes'!$F$6:$F$1505,MATCH(U725,'Material routes'!$A$6:$A$1505,0)),"MISSING ID")</x:f>
        <x:v>T3</x:v>
      </x:c>
      <x:c r="C725" s="4" t="str">
        <x:f>IFERROR(INDEX('Material routes'!$H$6:$H$1505,MATCH(U725,'Material routes'!$A$6:$A$1505,0)),"MISSING ID")</x:f>
        <x:v>Machine part</x:v>
      </x:c>
      <x:c r="D725" s="4" t="str">
        <x:f>IFERROR(INDEX('Material routes'!$G$6:$G$1505,MATCH(U725,'Material routes'!$A$6:$A$1505,0)),"MISSING ID")</x:f>
        <x:v>Crafting components</x:v>
      </x:c>
      <x:c r="E725" s="4" t="str">
        <x:f>IFERROR(INDEX('Material routes'!$C$6:$C$1505,MATCH(U725,'Material routes'!$A$6:$A$1505,0)),"MISSING ID")</x:f>
        <x:v>Ingredient candidate</x:v>
      </x:c>
      <x:c r="F725" s="4" t="str">
        <x:f>IFERROR(INDEX('Material routes'!$E$6:$E$1505,MATCH(V725,'Material routes'!$A$6:$A$1505,0)),"MISSING ID")</x:f>
        <x:v>Guarded flywheel cartridge</x:v>
      </x:c>
      <x:c r="G725" s="4" t="str">
        <x:f>IFERROR(INDEX('Material routes'!$F$6:$F$1505,MATCH(V725,'Material routes'!$A$6:$A$1505,0)),"MISSING ID")</x:f>
        <x:v>Not applicable</x:v>
      </x:c>
      <x:c r="H725" s="4" t="str">
        <x:f>IFERROR(INDEX('Material routes'!$H$6:$H$1505,MATCH(V725,'Material routes'!$A$6:$A$1505,0)),"MISSING ID")</x:f>
        <x:v>Energy storage</x:v>
      </x:c>
      <x:c r="I725" s="4" t="str">
        <x:f>IFERROR(INDEX('Material routes'!$G$6:$G$1505,MATCH(V725,'Material routes'!$A$6:$A$1505,0)),"MISSING ID")</x:f>
        <x:v>Field supplies</x:v>
      </x:c>
      <x:c r="J725" s="4" t="str">
        <x:f>IFERROR(INDEX('Material routes'!$B$6:$B$1505,MATCH(U725,'Material routes'!$A$6:$A$1505,0)),"MISSING ID")</x:f>
        <x:v>design.collection.guarded_flywheel_cartridge</x:v>
      </x:c>
      <x:c r="K725" s="4" t="str">
        <x:f>IFERROR(INDEX('Crafting recipes'!$C$6:$C$1005,MATCH(J725,'Crafting recipes'!$A$6:$A$1005,0)),"MISSING ID")</x:f>
        <x:v>Finished-item crafting</x:v>
      </x:c>
      <x:c r="L725" s="4" t="str">
        <x:f>IFERROR(INDEX('Material routes'!$K$6:$K$1505,MATCH(U725,'Material routes'!$A$6:$A$1505,0)),"MISSING ID")</x:f>
        <x:v>Proposal</x:v>
      </x:c>
      <x:c r="M725" s="4" t="str">
        <x:f>IFERROR(INDEX('Material routes'!$M$6:$M$1505,MATCH(U725,'Material routes'!$A$6:$A$1505,0)),"MISSING ID")</x:f>
        <x:v>Partial proposal</x:v>
      </x:c>
      <x:c r="N725" s="4"/>
      <x:c r="O725" s="4" t="str">
        <x:f>IFERROR(INDEX('Material routes'!$J$6:$J$1505,MATCH(U725,'Material routes'!$A$6:$A$1505,0)),"MISSING ID")</x:f>
        <x:v>Unspecified</x:v>
      </x:c>
      <x:c r="P725" s="4"/>
      <x:c r="Q725" s="4" t="str">
        <x:f>IFERROR(INDEX('Material routes'!$J$6:$J$1505,MATCH(V725,'Material routes'!$A$6:$A$1505,0)),"MISSING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routes'!$D$6:$D$1505,MATCH(U725,'Material routes'!$A$6:$A$1505,0)),"MISSING ID")</x:f>
        <x:v>proposal.collection.keyed_drive_shaft</x:v>
      </x:c>
      <x:c r="T725" s="4" t="str">
        <x:f>IFERROR(INDEX('Material routes'!$D$6:$D$1505,MATCH(V725,'Material routes'!$A$6:$A$1505,0)),"MISSING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routes'!$E$6:$E$1505,MATCH(U726,'Material routes'!$A$6:$A$1505,0)),"MISSING ID")</x:f>
        <x:v>Split bearing pillow block</x:v>
      </x:c>
      <x:c r="B726" s="4" t="str">
        <x:f>IFERROR(INDEX('Material routes'!$F$6:$F$1505,MATCH(U726,'Material routes'!$A$6:$A$1505,0)),"MISSING ID")</x:f>
        <x:v>T4</x:v>
      </x:c>
      <x:c r="C726" s="4" t="str">
        <x:f>IFERROR(INDEX('Material routes'!$H$6:$H$1505,MATCH(U726,'Material routes'!$A$6:$A$1505,0)),"MISSING ID")</x:f>
        <x:v>Machine part</x:v>
      </x:c>
      <x:c r="D726" s="4" t="str">
        <x:f>IFERROR(INDEX('Material routes'!$G$6:$G$1505,MATCH(U726,'Material routes'!$A$6:$A$1505,0)),"MISSING ID")</x:f>
        <x:v>Crafting components</x:v>
      </x:c>
      <x:c r="E726" s="4" t="str">
        <x:f>IFERROR(INDEX('Material routes'!$C$6:$C$1505,MATCH(U726,'Material routes'!$A$6:$A$1505,0)),"MISSING ID")</x:f>
        <x:v>Ingredient candidate</x:v>
      </x:c>
      <x:c r="F726" s="4" t="str">
        <x:f>IFERROR(INDEX('Material routes'!$E$6:$E$1505,MATCH(V726,'Material routes'!$A$6:$A$1505,0)),"MISSING ID")</x:f>
        <x:v>Guarded flywheel cartridge</x:v>
      </x:c>
      <x:c r="G726" s="4" t="str">
        <x:f>IFERROR(INDEX('Material routes'!$F$6:$F$1505,MATCH(V726,'Material routes'!$A$6:$A$1505,0)),"MISSING ID")</x:f>
        <x:v>Not applicable</x:v>
      </x:c>
      <x:c r="H726" s="4" t="str">
        <x:f>IFERROR(INDEX('Material routes'!$H$6:$H$1505,MATCH(V726,'Material routes'!$A$6:$A$1505,0)),"MISSING ID")</x:f>
        <x:v>Energy storage</x:v>
      </x:c>
      <x:c r="I726" s="4" t="str">
        <x:f>IFERROR(INDEX('Material routes'!$G$6:$G$1505,MATCH(V726,'Material routes'!$A$6:$A$1505,0)),"MISSING ID")</x:f>
        <x:v>Field supplies</x:v>
      </x:c>
      <x:c r="J726" s="4" t="str">
        <x:f>IFERROR(INDEX('Material routes'!$B$6:$B$1505,MATCH(U726,'Material routes'!$A$6:$A$1505,0)),"MISSING ID")</x:f>
        <x:v>design.collection.guarded_flywheel_cartridge</x:v>
      </x:c>
      <x:c r="K726" s="4" t="str">
        <x:f>IFERROR(INDEX('Crafting recipes'!$C$6:$C$1005,MATCH(J726,'Crafting recipes'!$A$6:$A$1005,0)),"MISSING ID")</x:f>
        <x:v>Finished-item crafting</x:v>
      </x:c>
      <x:c r="L726" s="4" t="str">
        <x:f>IFERROR(INDEX('Material routes'!$K$6:$K$1505,MATCH(U726,'Material routes'!$A$6:$A$1505,0)),"MISSING ID")</x:f>
        <x:v>Proposal</x:v>
      </x:c>
      <x:c r="M726" s="4" t="str">
        <x:f>IFERROR(INDEX('Material routes'!$M$6:$M$1505,MATCH(U726,'Material routes'!$A$6:$A$1505,0)),"MISSING ID")</x:f>
        <x:v>Partial proposal</x:v>
      </x:c>
      <x:c r="N726" s="4"/>
      <x:c r="O726" s="4" t="str">
        <x:f>IFERROR(INDEX('Material routes'!$J$6:$J$1505,MATCH(U726,'Material routes'!$A$6:$A$1505,0)),"MISSING ID")</x:f>
        <x:v>Unspecified</x:v>
      </x:c>
      <x:c r="P726" s="4"/>
      <x:c r="Q726" s="4" t="str">
        <x:f>IFERROR(INDEX('Material routes'!$J$6:$J$1505,MATCH(V726,'Material routes'!$A$6:$A$1505,0)),"MISSING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routes'!$D$6:$D$1505,MATCH(U726,'Material routes'!$A$6:$A$1505,0)),"MISSING ID")</x:f>
        <x:v>proposal.collection.split_bearing_pillow_block</x:v>
      </x:c>
      <x:c r="T726" s="4" t="str">
        <x:f>IFERROR(INDEX('Material routes'!$D$6:$D$1505,MATCH(V726,'Material routes'!$A$6:$A$1505,0)),"MISSING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routes'!$E$6:$E$1505,MATCH(U727,'Material routes'!$A$6:$A$1505,0)),"MISSING ID")</x:f>
        <x:v>Flat spiral clock spring</x:v>
      </x:c>
      <x:c r="B727" s="4" t="str">
        <x:f>IFERROR(INDEX('Material routes'!$F$6:$F$1505,MATCH(U727,'Material routes'!$A$6:$A$1505,0)),"MISSING ID")</x:f>
        <x:v>T4</x:v>
      </x:c>
      <x:c r="C727" s="4" t="str">
        <x:f>IFERROR(INDEX('Material routes'!$H$6:$H$1505,MATCH(U727,'Material routes'!$A$6:$A$1505,0)),"MISSING ID")</x:f>
        <x:v>Machine part</x:v>
      </x:c>
      <x:c r="D727" s="4" t="str">
        <x:f>IFERROR(INDEX('Material routes'!$G$6:$G$1505,MATCH(U727,'Material routes'!$A$6:$A$1505,0)),"MISSING ID")</x:f>
        <x:v>Crafting components</x:v>
      </x:c>
      <x:c r="E727" s="4" t="str">
        <x:f>IFERROR(INDEX('Material routes'!$C$6:$C$1505,MATCH(U727,'Material routes'!$A$6:$A$1505,0)),"MISSING ID")</x:f>
        <x:v>Ingredient candidate</x:v>
      </x:c>
      <x:c r="F727" s="4" t="str">
        <x:f>IFERROR(INDEX('Material routes'!$E$6:$E$1505,MATCH(V727,'Material routes'!$A$6:$A$1505,0)),"MISSING ID")</x:f>
        <x:v>Wound clock-spring pack</x:v>
      </x:c>
      <x:c r="G727" s="4" t="str">
        <x:f>IFERROR(INDEX('Material routes'!$F$6:$F$1505,MATCH(V727,'Material routes'!$A$6:$A$1505,0)),"MISSING ID")</x:f>
        <x:v>Not applicable</x:v>
      </x:c>
      <x:c r="H727" s="4" t="str">
        <x:f>IFERROR(INDEX('Material routes'!$H$6:$H$1505,MATCH(V727,'Material routes'!$A$6:$A$1505,0)),"MISSING ID")</x:f>
        <x:v>Energy storage</x:v>
      </x:c>
      <x:c r="I727" s="4" t="str">
        <x:f>IFERROR(INDEX('Material routes'!$G$6:$G$1505,MATCH(V727,'Material routes'!$A$6:$A$1505,0)),"MISSING ID")</x:f>
        <x:v>Field supplies</x:v>
      </x:c>
      <x:c r="J727" s="4" t="str">
        <x:f>IFERROR(INDEX('Material routes'!$B$6:$B$1505,MATCH(U727,'Material routes'!$A$6:$A$1505,0)),"MISSING ID")</x:f>
        <x:v>design.collection.wound_clock_spring_pack</x:v>
      </x:c>
      <x:c r="K727" s="4" t="str">
        <x:f>IFERROR(INDEX('Crafting recipes'!$C$6:$C$1005,MATCH(J727,'Crafting recipes'!$A$6:$A$1005,0)),"MISSING ID")</x:f>
        <x:v>Finished-item crafting</x:v>
      </x:c>
      <x:c r="L727" s="4" t="str">
        <x:f>IFERROR(INDEX('Material routes'!$K$6:$K$1505,MATCH(U727,'Material routes'!$A$6:$A$1505,0)),"MISSING ID")</x:f>
        <x:v>Proposal</x:v>
      </x:c>
      <x:c r="M727" s="4" t="str">
        <x:f>IFERROR(INDEX('Material routes'!$M$6:$M$1505,MATCH(U727,'Material routes'!$A$6:$A$1505,0)),"MISSING ID")</x:f>
        <x:v>Partial proposal</x:v>
      </x:c>
      <x:c r="N727" s="4"/>
      <x:c r="O727" s="4" t="str">
        <x:f>IFERROR(INDEX('Material routes'!$J$6:$J$1505,MATCH(U727,'Material routes'!$A$6:$A$1505,0)),"MISSING ID")</x:f>
        <x:v>Unspecified</x:v>
      </x:c>
      <x:c r="P727" s="4"/>
      <x:c r="Q727" s="4" t="str">
        <x:f>IFERROR(INDEX('Material routes'!$J$6:$J$1505,MATCH(V727,'Material routes'!$A$6:$A$1505,0)),"MISSING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routes'!$D$6:$D$1505,MATCH(U727,'Material routes'!$A$6:$A$1505,0)),"MISSING ID")</x:f>
        <x:v>proposal.collection.flat_spiral_clock_spring</x:v>
      </x:c>
      <x:c r="T727" s="4" t="str">
        <x:f>IFERROR(INDEX('Material routes'!$D$6:$D$1505,MATCH(V727,'Material routes'!$A$6:$A$1505,0)),"MISSING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routes'!$E$6:$E$1505,MATCH(U728,'Material routes'!$A$6:$A$1505,0)),"MISSING ID")</x:f>
        <x:v>Steel stock</x:v>
      </x:c>
      <x:c r="B728" s="4" t="str">
        <x:f>IFERROR(INDEX('Material routes'!$F$6:$F$1505,MATCH(U728,'Material routes'!$A$6:$A$1505,0)),"MISSING ID")</x:f>
        <x:v>T2</x:v>
      </x:c>
      <x:c r="C728" s="4" t="str">
        <x:f>IFERROR(INDEX('Material routes'!$H$6:$H$1505,MATCH(U728,'Material routes'!$A$6:$A$1505,0)),"MISSING ID")</x:f>
        <x:v>Processed material</x:v>
      </x:c>
      <x:c r="D728" s="4" t="str">
        <x:f>IFERROR(INDEX('Material routes'!$G$6:$G$1505,MATCH(U728,'Material routes'!$A$6:$A$1505,0)),"MISSING ID")</x:f>
        <x:v>Manufactured stock</x:v>
      </x:c>
      <x:c r="E728" s="4" t="str">
        <x:f>IFERROR(INDEX('Material routes'!$C$6:$C$1505,MATCH(U728,'Material routes'!$A$6:$A$1505,0)),"MISSING ID")</x:f>
        <x:v>Ingredient candidate</x:v>
      </x:c>
      <x:c r="F728" s="4" t="str">
        <x:f>IFERROR(INDEX('Material routes'!$E$6:$E$1505,MATCH(V728,'Material routes'!$A$6:$A$1505,0)),"MISSING ID")</x:f>
        <x:v>Wound clock-spring pack</x:v>
      </x:c>
      <x:c r="G728" s="4" t="str">
        <x:f>IFERROR(INDEX('Material routes'!$F$6:$F$1505,MATCH(V728,'Material routes'!$A$6:$A$1505,0)),"MISSING ID")</x:f>
        <x:v>Not applicable</x:v>
      </x:c>
      <x:c r="H728" s="4" t="str">
        <x:f>IFERROR(INDEX('Material routes'!$H$6:$H$1505,MATCH(V728,'Material routes'!$A$6:$A$1505,0)),"MISSING ID")</x:f>
        <x:v>Energy storage</x:v>
      </x:c>
      <x:c r="I728" s="4" t="str">
        <x:f>IFERROR(INDEX('Material routes'!$G$6:$G$1505,MATCH(V728,'Material routes'!$A$6:$A$1505,0)),"MISSING ID")</x:f>
        <x:v>Field supplies</x:v>
      </x:c>
      <x:c r="J728" s="4" t="str">
        <x:f>IFERROR(INDEX('Material routes'!$B$6:$B$1505,MATCH(U728,'Material routes'!$A$6:$A$1505,0)),"MISSING ID")</x:f>
        <x:v>design.collection.wound_clock_spring_pack</x:v>
      </x:c>
      <x:c r="K728" s="4" t="str">
        <x:f>IFERROR(INDEX('Crafting recipes'!$C$6:$C$1005,MATCH(J728,'Crafting recipes'!$A$6:$A$1005,0)),"MISSING ID")</x:f>
        <x:v>Finished-item crafting</x:v>
      </x:c>
      <x:c r="L728" s="4" t="str">
        <x:f>IFERROR(INDEX('Material routes'!$K$6:$K$1505,MATCH(U728,'Material routes'!$A$6:$A$1505,0)),"MISSING ID")</x:f>
        <x:v>Proposal</x:v>
      </x:c>
      <x:c r="M728" s="4" t="str">
        <x:f>IFERROR(INDEX('Material routes'!$M$6:$M$1505,MATCH(U728,'Material routes'!$A$6:$A$1505,0)),"MISSING ID")</x:f>
        <x:v>Partial proposal</x:v>
      </x:c>
      <x:c r="N728" s="4"/>
      <x:c r="O728" s="4" t="str">
        <x:f>IFERROR(INDEX('Material routes'!$J$6:$J$1505,MATCH(U728,'Material routes'!$A$6:$A$1505,0)),"MISSING ID")</x:f>
        <x:v>Unspecified</x:v>
      </x:c>
      <x:c r="P728" s="4"/>
      <x:c r="Q728" s="4" t="str">
        <x:f>IFERROR(INDEX('Material routes'!$J$6:$J$1505,MATCH(V728,'Material routes'!$A$6:$A$1505,0)),"MISSING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routes'!$D$6:$D$1505,MATCH(U728,'Material routes'!$A$6:$A$1505,0)),"MISSING ID")</x:f>
        <x:v>author.metallurgy.steel_stock</x:v>
      </x:c>
      <x:c r="T728" s="4" t="str">
        <x:f>IFERROR(INDEX('Material routes'!$D$6:$D$1505,MATCH(V728,'Material routes'!$A$6:$A$1505,0)),"MISSING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routes'!$E$6:$E$1505,MATCH(U729,'Material routes'!$A$6:$A$1505,0)),"MISSING ID")</x:f>
        <x:v>Helical return spring</x:v>
      </x:c>
      <x:c r="B729" s="4" t="str">
        <x:f>IFERROR(INDEX('Material routes'!$F$6:$F$1505,MATCH(U729,'Material routes'!$A$6:$A$1505,0)),"MISSING ID")</x:f>
        <x:v>T4</x:v>
      </x:c>
      <x:c r="C729" s="4" t="str">
        <x:f>IFERROR(INDEX('Material routes'!$H$6:$H$1505,MATCH(U729,'Material routes'!$A$6:$A$1505,0)),"MISSING ID")</x:f>
        <x:v>Machine part</x:v>
      </x:c>
      <x:c r="D729" s="4" t="str">
        <x:f>IFERROR(INDEX('Material routes'!$G$6:$G$1505,MATCH(U729,'Material routes'!$A$6:$A$1505,0)),"MISSING ID")</x:f>
        <x:v>Crafting components</x:v>
      </x:c>
      <x:c r="E729" s="4" t="str">
        <x:f>IFERROR(INDEX('Material routes'!$C$6:$C$1505,MATCH(U729,'Material routes'!$A$6:$A$1505,0)),"MISSING ID")</x:f>
        <x:v>Ingredient candidate</x:v>
      </x:c>
      <x:c r="F729" s="4" t="str">
        <x:f>IFERROR(INDEX('Material routes'!$E$6:$E$1505,MATCH(V729,'Material routes'!$A$6:$A$1505,0)),"MISSING ID")</x:f>
        <x:v>Torsion-spring accumulator</x:v>
      </x:c>
      <x:c r="G729" s="4" t="str">
        <x:f>IFERROR(INDEX('Material routes'!$F$6:$F$1505,MATCH(V729,'Material routes'!$A$6:$A$1505,0)),"MISSING ID")</x:f>
        <x:v>Not applicable</x:v>
      </x:c>
      <x:c r="H729" s="4" t="str">
        <x:f>IFERROR(INDEX('Material routes'!$H$6:$H$1505,MATCH(V729,'Material routes'!$A$6:$A$1505,0)),"MISSING ID")</x:f>
        <x:v>Energy storage</x:v>
      </x:c>
      <x:c r="I729" s="4" t="str">
        <x:f>IFERROR(INDEX('Material routes'!$G$6:$G$1505,MATCH(V729,'Material routes'!$A$6:$A$1505,0)),"MISSING ID")</x:f>
        <x:v>Field supplies</x:v>
      </x:c>
      <x:c r="J729" s="4" t="str">
        <x:f>IFERROR(INDEX('Material routes'!$B$6:$B$1505,MATCH(U729,'Material routes'!$A$6:$A$1505,0)),"MISSING ID")</x:f>
        <x:v>design.collection.torsion_spring_accumulator</x:v>
      </x:c>
      <x:c r="K729" s="4" t="str">
        <x:f>IFERROR(INDEX('Crafting recipes'!$C$6:$C$1005,MATCH(J729,'Crafting recipes'!$A$6:$A$1005,0)),"MISSING ID")</x:f>
        <x:v>Finished-item crafting</x:v>
      </x:c>
      <x:c r="L729" s="4" t="str">
        <x:f>IFERROR(INDEX('Material routes'!$K$6:$K$1505,MATCH(U729,'Material routes'!$A$6:$A$1505,0)),"MISSING ID")</x:f>
        <x:v>Proposal</x:v>
      </x:c>
      <x:c r="M729" s="4" t="str">
        <x:f>IFERROR(INDEX('Material routes'!$M$6:$M$1505,MATCH(U729,'Material routes'!$A$6:$A$1505,0)),"MISSING ID")</x:f>
        <x:v>Partial proposal</x:v>
      </x:c>
      <x:c r="N729" s="4"/>
      <x:c r="O729" s="4" t="str">
        <x:f>IFERROR(INDEX('Material routes'!$J$6:$J$1505,MATCH(U729,'Material routes'!$A$6:$A$1505,0)),"MISSING ID")</x:f>
        <x:v>Unspecified</x:v>
      </x:c>
      <x:c r="P729" s="4"/>
      <x:c r="Q729" s="4" t="str">
        <x:f>IFERROR(INDEX('Material routes'!$J$6:$J$1505,MATCH(V729,'Material routes'!$A$6:$A$1505,0)),"MISSING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routes'!$D$6:$D$1505,MATCH(U729,'Material routes'!$A$6:$A$1505,0)),"MISSING ID")</x:f>
        <x:v>proposal.collection.helical_return_spring</x:v>
      </x:c>
      <x:c r="T729" s="4" t="str">
        <x:f>IFERROR(INDEX('Material routes'!$D$6:$D$1505,MATCH(V729,'Material routes'!$A$6:$A$1505,0)),"MISSING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routes'!$E$6:$E$1505,MATCH(U730,'Material routes'!$A$6:$A$1505,0)),"MISSING ID")</x:f>
        <x:v>Steel stock</x:v>
      </x:c>
      <x:c r="B730" s="4" t="str">
        <x:f>IFERROR(INDEX('Material routes'!$F$6:$F$1505,MATCH(U730,'Material routes'!$A$6:$A$1505,0)),"MISSING ID")</x:f>
        <x:v>T2</x:v>
      </x:c>
      <x:c r="C730" s="4" t="str">
        <x:f>IFERROR(INDEX('Material routes'!$H$6:$H$1505,MATCH(U730,'Material routes'!$A$6:$A$1505,0)),"MISSING ID")</x:f>
        <x:v>Processed material</x:v>
      </x:c>
      <x:c r="D730" s="4" t="str">
        <x:f>IFERROR(INDEX('Material routes'!$G$6:$G$1505,MATCH(U730,'Material routes'!$A$6:$A$1505,0)),"MISSING ID")</x:f>
        <x:v>Manufactured stock</x:v>
      </x:c>
      <x:c r="E730" s="4" t="str">
        <x:f>IFERROR(INDEX('Material routes'!$C$6:$C$1505,MATCH(U730,'Material routes'!$A$6:$A$1505,0)),"MISSING ID")</x:f>
        <x:v>Ingredient candidate</x:v>
      </x:c>
      <x:c r="F730" s="4" t="str">
        <x:f>IFERROR(INDEX('Material routes'!$E$6:$E$1505,MATCH(V730,'Material routes'!$A$6:$A$1505,0)),"MISSING ID")</x:f>
        <x:v>Torsion-spring accumulator</x:v>
      </x:c>
      <x:c r="G730" s="4" t="str">
        <x:f>IFERROR(INDEX('Material routes'!$F$6:$F$1505,MATCH(V730,'Material routes'!$A$6:$A$1505,0)),"MISSING ID")</x:f>
        <x:v>Not applicable</x:v>
      </x:c>
      <x:c r="H730" s="4" t="str">
        <x:f>IFERROR(INDEX('Material routes'!$H$6:$H$1505,MATCH(V730,'Material routes'!$A$6:$A$1505,0)),"MISSING ID")</x:f>
        <x:v>Energy storage</x:v>
      </x:c>
      <x:c r="I730" s="4" t="str">
        <x:f>IFERROR(INDEX('Material routes'!$G$6:$G$1505,MATCH(V730,'Material routes'!$A$6:$A$1505,0)),"MISSING ID")</x:f>
        <x:v>Field supplies</x:v>
      </x:c>
      <x:c r="J730" s="4" t="str">
        <x:f>IFERROR(INDEX('Material routes'!$B$6:$B$1505,MATCH(U730,'Material routes'!$A$6:$A$1505,0)),"MISSING ID")</x:f>
        <x:v>design.collection.torsion_spring_accumulator</x:v>
      </x:c>
      <x:c r="K730" s="4" t="str">
        <x:f>IFERROR(INDEX('Crafting recipes'!$C$6:$C$1005,MATCH(J730,'Crafting recipes'!$A$6:$A$1005,0)),"MISSING ID")</x:f>
        <x:v>Finished-item crafting</x:v>
      </x:c>
      <x:c r="L730" s="4" t="str">
        <x:f>IFERROR(INDEX('Material routes'!$K$6:$K$1505,MATCH(U730,'Material routes'!$A$6:$A$1505,0)),"MISSING ID")</x:f>
        <x:v>Proposal</x:v>
      </x:c>
      <x:c r="M730" s="4" t="str">
        <x:f>IFERROR(INDEX('Material routes'!$M$6:$M$1505,MATCH(U730,'Material routes'!$A$6:$A$1505,0)),"MISSING ID")</x:f>
        <x:v>Partial proposal</x:v>
      </x:c>
      <x:c r="N730" s="4"/>
      <x:c r="O730" s="4" t="str">
        <x:f>IFERROR(INDEX('Material routes'!$J$6:$J$1505,MATCH(U730,'Material routes'!$A$6:$A$1505,0)),"MISSING ID")</x:f>
        <x:v>Unspecified</x:v>
      </x:c>
      <x:c r="P730" s="4"/>
      <x:c r="Q730" s="4" t="str">
        <x:f>IFERROR(INDEX('Material routes'!$J$6:$J$1505,MATCH(V730,'Material routes'!$A$6:$A$1505,0)),"MISSING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routes'!$D$6:$D$1505,MATCH(U730,'Material routes'!$A$6:$A$1505,0)),"MISSING ID")</x:f>
        <x:v>author.metallurgy.steel_stock</x:v>
      </x:c>
      <x:c r="T730" s="4" t="str">
        <x:f>IFERROR(INDEX('Material routes'!$D$6:$D$1505,MATCH(V730,'Material routes'!$A$6:$A$1505,0)),"MISSING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routes'!$E$6:$E$1505,MATCH(U731,'Material routes'!$A$6:$A$1505,0)),"MISSING ID")</x:f>
        <x:v>Worked iron stock</x:v>
      </x:c>
      <x:c r="B731" s="4" t="str">
        <x:f>IFERROR(INDEX('Material routes'!$F$6:$F$1505,MATCH(U731,'Material routes'!$A$6:$A$1505,0)),"MISSING ID")</x:f>
        <x:v>T2</x:v>
      </x:c>
      <x:c r="C731" s="4" t="str">
        <x:f>IFERROR(INDEX('Material routes'!$H$6:$H$1505,MATCH(U731,'Material routes'!$A$6:$A$1505,0)),"MISSING ID")</x:f>
        <x:v>Processed material</x:v>
      </x:c>
      <x:c r="D731" s="4" t="str">
        <x:f>IFERROR(INDEX('Material routes'!$G$6:$G$1505,MATCH(U731,'Material routes'!$A$6:$A$1505,0)),"MISSING ID")</x:f>
        <x:v>Manufactured stock</x:v>
      </x:c>
      <x:c r="E731" s="4" t="str">
        <x:f>IFERROR(INDEX('Material routes'!$C$6:$C$1505,MATCH(U731,'Material routes'!$A$6:$A$1505,0)),"MISSING ID")</x:f>
        <x:v>Ingredient candidate</x:v>
      </x:c>
      <x:c r="F731" s="4" t="str">
        <x:f>IFERROR(INDEX('Material routes'!$E$6:$E$1505,MATCH(V731,'Material routes'!$A$6:$A$1505,0)),"MISSING ID")</x:f>
        <x:v>Lifted counterweight module</x:v>
      </x:c>
      <x:c r="G731" s="4" t="str">
        <x:f>IFERROR(INDEX('Material routes'!$F$6:$F$1505,MATCH(V731,'Material routes'!$A$6:$A$1505,0)),"MISSING ID")</x:f>
        <x:v>Not applicable</x:v>
      </x:c>
      <x:c r="H731" s="4" t="str">
        <x:f>IFERROR(INDEX('Material routes'!$H$6:$H$1505,MATCH(V731,'Material routes'!$A$6:$A$1505,0)),"MISSING ID")</x:f>
        <x:v>Energy storage</x:v>
      </x:c>
      <x:c r="I731" s="4" t="str">
        <x:f>IFERROR(INDEX('Material routes'!$G$6:$G$1505,MATCH(V731,'Material routes'!$A$6:$A$1505,0)),"MISSING ID")</x:f>
        <x:v>Field supplies</x:v>
      </x:c>
      <x:c r="J731" s="4" t="str">
        <x:f>IFERROR(INDEX('Material routes'!$B$6:$B$1505,MATCH(U731,'Material routes'!$A$6:$A$1505,0)),"MISSING ID")</x:f>
        <x:v>design.collection.lifted_counterweight_module</x:v>
      </x:c>
      <x:c r="K731" s="4" t="str">
        <x:f>IFERROR(INDEX('Crafting recipes'!$C$6:$C$1005,MATCH(J731,'Crafting recipes'!$A$6:$A$1005,0)),"MISSING ID")</x:f>
        <x:v>Finished-item crafting</x:v>
      </x:c>
      <x:c r="L731" s="4" t="str">
        <x:f>IFERROR(INDEX('Material routes'!$K$6:$K$1505,MATCH(U731,'Material routes'!$A$6:$A$1505,0)),"MISSING ID")</x:f>
        <x:v>Proposal</x:v>
      </x:c>
      <x:c r="M731" s="4" t="str">
        <x:f>IFERROR(INDEX('Material routes'!$M$6:$M$1505,MATCH(U731,'Material routes'!$A$6:$A$1505,0)),"MISSING ID")</x:f>
        <x:v>Partial proposal</x:v>
      </x:c>
      <x:c r="N731" s="4"/>
      <x:c r="O731" s="4" t="str">
        <x:f>IFERROR(INDEX('Material routes'!$J$6:$J$1505,MATCH(U731,'Material routes'!$A$6:$A$1505,0)),"MISSING ID")</x:f>
        <x:v>Unspecified</x:v>
      </x:c>
      <x:c r="P731" s="4"/>
      <x:c r="Q731" s="4" t="str">
        <x:f>IFERROR(INDEX('Material routes'!$J$6:$J$1505,MATCH(V731,'Material routes'!$A$6:$A$1505,0)),"MISSING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routes'!$D$6:$D$1505,MATCH(U731,'Material routes'!$A$6:$A$1505,0)),"MISSING ID")</x:f>
        <x:v>proposal.natural.iron_stock</x:v>
      </x:c>
      <x:c r="T731" s="4" t="str">
        <x:f>IFERROR(INDEX('Material routes'!$D$6:$D$1505,MATCH(V731,'Material routes'!$A$6:$A$1505,0)),"MISSING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routes'!$E$6:$E$1505,MATCH(U732,'Material routes'!$A$6:$A$1505,0)),"MISSING ID")</x:f>
        <x:v>Counterweight chain link</x:v>
      </x:c>
      <x:c r="B732" s="4" t="str">
        <x:f>IFERROR(INDEX('Material routes'!$F$6:$F$1505,MATCH(U732,'Material routes'!$A$6:$A$1505,0)),"MISSING ID")</x:f>
        <x:v>T3</x:v>
      </x:c>
      <x:c r="C732" s="4" t="str">
        <x:f>IFERROR(INDEX('Material routes'!$H$6:$H$1505,MATCH(U732,'Material routes'!$A$6:$A$1505,0)),"MISSING ID")</x:f>
        <x:v>Machine part</x:v>
      </x:c>
      <x:c r="D732" s="4" t="str">
        <x:f>IFERROR(INDEX('Material routes'!$G$6:$G$1505,MATCH(U732,'Material routes'!$A$6:$A$1505,0)),"MISSING ID")</x:f>
        <x:v>Crafting components</x:v>
      </x:c>
      <x:c r="E732" s="4" t="str">
        <x:f>IFERROR(INDEX('Material routes'!$C$6:$C$1505,MATCH(U732,'Material routes'!$A$6:$A$1505,0)),"MISSING ID")</x:f>
        <x:v>Ingredient candidate</x:v>
      </x:c>
      <x:c r="F732" s="4" t="str">
        <x:f>IFERROR(INDEX('Material routes'!$E$6:$E$1505,MATCH(V732,'Material routes'!$A$6:$A$1505,0)),"MISSING ID")</x:f>
        <x:v>Lifted counterweight module</x:v>
      </x:c>
      <x:c r="G732" s="4" t="str">
        <x:f>IFERROR(INDEX('Material routes'!$F$6:$F$1505,MATCH(V732,'Material routes'!$A$6:$A$1505,0)),"MISSING ID")</x:f>
        <x:v>Not applicable</x:v>
      </x:c>
      <x:c r="H732" s="4" t="str">
        <x:f>IFERROR(INDEX('Material routes'!$H$6:$H$1505,MATCH(V732,'Material routes'!$A$6:$A$1505,0)),"MISSING ID")</x:f>
        <x:v>Energy storage</x:v>
      </x:c>
      <x:c r="I732" s="4" t="str">
        <x:f>IFERROR(INDEX('Material routes'!$G$6:$G$1505,MATCH(V732,'Material routes'!$A$6:$A$1505,0)),"MISSING ID")</x:f>
        <x:v>Field supplies</x:v>
      </x:c>
      <x:c r="J732" s="4" t="str">
        <x:f>IFERROR(INDEX('Material routes'!$B$6:$B$1505,MATCH(U732,'Material routes'!$A$6:$A$1505,0)),"MISSING ID")</x:f>
        <x:v>design.collection.lifted_counterweight_module</x:v>
      </x:c>
      <x:c r="K732" s="4" t="str">
        <x:f>IFERROR(INDEX('Crafting recipes'!$C$6:$C$1005,MATCH(J732,'Crafting recipes'!$A$6:$A$1005,0)),"MISSING ID")</x:f>
        <x:v>Finished-item crafting</x:v>
      </x:c>
      <x:c r="L732" s="4" t="str">
        <x:f>IFERROR(INDEX('Material routes'!$K$6:$K$1505,MATCH(U732,'Material routes'!$A$6:$A$1505,0)),"MISSING ID")</x:f>
        <x:v>Proposal</x:v>
      </x:c>
      <x:c r="M732" s="4" t="str">
        <x:f>IFERROR(INDEX('Material routes'!$M$6:$M$1505,MATCH(U732,'Material routes'!$A$6:$A$1505,0)),"MISSING ID")</x:f>
        <x:v>Partial proposal</x:v>
      </x:c>
      <x:c r="N732" s="4"/>
      <x:c r="O732" s="4" t="str">
        <x:f>IFERROR(INDEX('Material routes'!$J$6:$J$1505,MATCH(U732,'Material routes'!$A$6:$A$1505,0)),"MISSING ID")</x:f>
        <x:v>Unspecified</x:v>
      </x:c>
      <x:c r="P732" s="4"/>
      <x:c r="Q732" s="4" t="str">
        <x:f>IFERROR(INDEX('Material routes'!$J$6:$J$1505,MATCH(V732,'Material routes'!$A$6:$A$1505,0)),"MISSING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routes'!$D$6:$D$1505,MATCH(U732,'Material routes'!$A$6:$A$1505,0)),"MISSING ID")</x:f>
        <x:v>proposal.collection.counterweight_chain_link</x:v>
      </x:c>
      <x:c r="T732" s="4" t="str">
        <x:f>IFERROR(INDEX('Material routes'!$D$6:$D$1505,MATCH(V732,'Material routes'!$A$6:$A$1505,0)),"MISSING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routes'!$E$6:$E$1505,MATCH(U733,'Material routes'!$A$6:$A$1505,0)),"MISSING ID")</x:f>
        <x:v>Grooved lift pulley</x:v>
      </x:c>
      <x:c r="B733" s="4" t="str">
        <x:f>IFERROR(INDEX('Material routes'!$F$6:$F$1505,MATCH(U733,'Material routes'!$A$6:$A$1505,0)),"MISSING ID")</x:f>
        <x:v>T3</x:v>
      </x:c>
      <x:c r="C733" s="4" t="str">
        <x:f>IFERROR(INDEX('Material routes'!$H$6:$H$1505,MATCH(U733,'Material routes'!$A$6:$A$1505,0)),"MISSING ID")</x:f>
        <x:v>Machine part</x:v>
      </x:c>
      <x:c r="D733" s="4" t="str">
        <x:f>IFERROR(INDEX('Material routes'!$G$6:$G$1505,MATCH(U733,'Material routes'!$A$6:$A$1505,0)),"MISSING ID")</x:f>
        <x:v>Crafting components</x:v>
      </x:c>
      <x:c r="E733" s="4" t="str">
        <x:f>IFERROR(INDEX('Material routes'!$C$6:$C$1505,MATCH(U733,'Material routes'!$A$6:$A$1505,0)),"MISSING ID")</x:f>
        <x:v>Ingredient candidate</x:v>
      </x:c>
      <x:c r="F733" s="4" t="str">
        <x:f>IFERROR(INDEX('Material routes'!$E$6:$E$1505,MATCH(V733,'Material routes'!$A$6:$A$1505,0)),"MISSING ID")</x:f>
        <x:v>Lifted counterweight module</x:v>
      </x:c>
      <x:c r="G733" s="4" t="str">
        <x:f>IFERROR(INDEX('Material routes'!$F$6:$F$1505,MATCH(V733,'Material routes'!$A$6:$A$1505,0)),"MISSING ID")</x:f>
        <x:v>Not applicable</x:v>
      </x:c>
      <x:c r="H733" s="4" t="str">
        <x:f>IFERROR(INDEX('Material routes'!$H$6:$H$1505,MATCH(V733,'Material routes'!$A$6:$A$1505,0)),"MISSING ID")</x:f>
        <x:v>Energy storage</x:v>
      </x:c>
      <x:c r="I733" s="4" t="str">
        <x:f>IFERROR(INDEX('Material routes'!$G$6:$G$1505,MATCH(V733,'Material routes'!$A$6:$A$1505,0)),"MISSING ID")</x:f>
        <x:v>Field supplies</x:v>
      </x:c>
      <x:c r="J733" s="4" t="str">
        <x:f>IFERROR(INDEX('Material routes'!$B$6:$B$1505,MATCH(U733,'Material routes'!$A$6:$A$1505,0)),"MISSING ID")</x:f>
        <x:v>design.collection.lifted_counterweight_module</x:v>
      </x:c>
      <x:c r="K733" s="4" t="str">
        <x:f>IFERROR(INDEX('Crafting recipes'!$C$6:$C$1005,MATCH(J733,'Crafting recipes'!$A$6:$A$1005,0)),"MISSING ID")</x:f>
        <x:v>Finished-item crafting</x:v>
      </x:c>
      <x:c r="L733" s="4" t="str">
        <x:f>IFERROR(INDEX('Material routes'!$K$6:$K$1505,MATCH(U733,'Material routes'!$A$6:$A$1505,0)),"MISSING ID")</x:f>
        <x:v>Proposal</x:v>
      </x:c>
      <x:c r="M733" s="4" t="str">
        <x:f>IFERROR(INDEX('Material routes'!$M$6:$M$1505,MATCH(U733,'Material routes'!$A$6:$A$1505,0)),"MISSING ID")</x:f>
        <x:v>Partial proposal</x:v>
      </x:c>
      <x:c r="N733" s="4"/>
      <x:c r="O733" s="4" t="str">
        <x:f>IFERROR(INDEX('Material routes'!$J$6:$J$1505,MATCH(U733,'Material routes'!$A$6:$A$1505,0)),"MISSING ID")</x:f>
        <x:v>Unspecified</x:v>
      </x:c>
      <x:c r="P733" s="4"/>
      <x:c r="Q733" s="4" t="str">
        <x:f>IFERROR(INDEX('Material routes'!$J$6:$J$1505,MATCH(V733,'Material routes'!$A$6:$A$1505,0)),"MISSING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routes'!$D$6:$D$1505,MATCH(U733,'Material routes'!$A$6:$A$1505,0)),"MISSING ID")</x:f>
        <x:v>proposal.collection.grooved_lift_pulley</x:v>
      </x:c>
      <x:c r="T733" s="4" t="str">
        <x:f>IFERROR(INDEX('Material routes'!$D$6:$D$1505,MATCH(V733,'Material routes'!$A$6:$A$1505,0)),"MISSING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routes'!$E$6:$E$1505,MATCH(U734,'Material routes'!$A$6:$A$1505,0)),"MISSING ID")</x:f>
        <x:v>Counterweight chain link</x:v>
      </x:c>
      <x:c r="B734" s="4" t="str">
        <x:f>IFERROR(INDEX('Material routes'!$F$6:$F$1505,MATCH(U734,'Material routes'!$A$6:$A$1505,0)),"MISSING ID")</x:f>
        <x:v>T3</x:v>
      </x:c>
      <x:c r="C734" s="4" t="str">
        <x:f>IFERROR(INDEX('Material routes'!$H$6:$H$1505,MATCH(U734,'Material routes'!$A$6:$A$1505,0)),"MISSING ID")</x:f>
        <x:v>Machine part</x:v>
      </x:c>
      <x:c r="D734" s="4" t="str">
        <x:f>IFERROR(INDEX('Material routes'!$G$6:$G$1505,MATCH(U734,'Material routes'!$A$6:$A$1505,0)),"MISSING ID")</x:f>
        <x:v>Crafting components</x:v>
      </x:c>
      <x:c r="E734" s="4" t="str">
        <x:f>IFERROR(INDEX('Material routes'!$C$6:$C$1505,MATCH(U734,'Material routes'!$A$6:$A$1505,0)),"MISSING ID")</x:f>
        <x:v>Ingredient candidate</x:v>
      </x:c>
      <x:c r="F734" s="4" t="str">
        <x:f>IFERROR(INDEX('Material routes'!$E$6:$E$1505,MATCH(V734,'Material routes'!$A$6:$A$1505,0)),"MISSING ID")</x:f>
        <x:v>Shaft-drop weight train</x:v>
      </x:c>
      <x:c r="G734" s="4" t="str">
        <x:f>IFERROR(INDEX('Material routes'!$F$6:$F$1505,MATCH(V734,'Material routes'!$A$6:$A$1505,0)),"MISSING ID")</x:f>
        <x:v>Not applicable</x:v>
      </x:c>
      <x:c r="H734" s="4" t="str">
        <x:f>IFERROR(INDEX('Material routes'!$H$6:$H$1505,MATCH(V734,'Material routes'!$A$6:$A$1505,0)),"MISSING ID")</x:f>
        <x:v>Energy storage</x:v>
      </x:c>
      <x:c r="I734" s="4" t="str">
        <x:f>IFERROR(INDEX('Material routes'!$G$6:$G$1505,MATCH(V734,'Material routes'!$A$6:$A$1505,0)),"MISSING ID")</x:f>
        <x:v>Field supplies</x:v>
      </x:c>
      <x:c r="J734" s="4" t="str">
        <x:f>IFERROR(INDEX('Material routes'!$B$6:$B$1505,MATCH(U734,'Material routes'!$A$6:$A$1505,0)),"MISSING ID")</x:f>
        <x:v>design.collection.shaft_drop_weight_train</x:v>
      </x:c>
      <x:c r="K734" s="4" t="str">
        <x:f>IFERROR(INDEX('Crafting recipes'!$C$6:$C$1005,MATCH(J734,'Crafting recipes'!$A$6:$A$1005,0)),"MISSING ID")</x:f>
        <x:v>Finished-item crafting</x:v>
      </x:c>
      <x:c r="L734" s="4" t="str">
        <x:f>IFERROR(INDEX('Material routes'!$K$6:$K$1505,MATCH(U734,'Material routes'!$A$6:$A$1505,0)),"MISSING ID")</x:f>
        <x:v>Proposal</x:v>
      </x:c>
      <x:c r="M734" s="4" t="str">
        <x:f>IFERROR(INDEX('Material routes'!$M$6:$M$1505,MATCH(U734,'Material routes'!$A$6:$A$1505,0)),"MISSING ID")</x:f>
        <x:v>Partial proposal</x:v>
      </x:c>
      <x:c r="N734" s="4"/>
      <x:c r="O734" s="4" t="str">
        <x:f>IFERROR(INDEX('Material routes'!$J$6:$J$1505,MATCH(U734,'Material routes'!$A$6:$A$1505,0)),"MISSING ID")</x:f>
        <x:v>Unspecified</x:v>
      </x:c>
      <x:c r="P734" s="4"/>
      <x:c r="Q734" s="4" t="str">
        <x:f>IFERROR(INDEX('Material routes'!$J$6:$J$1505,MATCH(V734,'Material routes'!$A$6:$A$1505,0)),"MISSING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routes'!$D$6:$D$1505,MATCH(U734,'Material routes'!$A$6:$A$1505,0)),"MISSING ID")</x:f>
        <x:v>proposal.collection.counterweight_chain_link</x:v>
      </x:c>
      <x:c r="T734" s="4" t="str">
        <x:f>IFERROR(INDEX('Material routes'!$D$6:$D$1505,MATCH(V734,'Material routes'!$A$6:$A$1505,0)),"MISSING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routes'!$E$6:$E$1505,MATCH(U735,'Material routes'!$A$6:$A$1505,0)),"MISSING ID")</x:f>
        <x:v>Steel stock</x:v>
      </x:c>
      <x:c r="B735" s="4" t="str">
        <x:f>IFERROR(INDEX('Material routes'!$F$6:$F$1505,MATCH(U735,'Material routes'!$A$6:$A$1505,0)),"MISSING ID")</x:f>
        <x:v>T2</x:v>
      </x:c>
      <x:c r="C735" s="4" t="str">
        <x:f>IFERROR(INDEX('Material routes'!$H$6:$H$1505,MATCH(U735,'Material routes'!$A$6:$A$1505,0)),"MISSING ID")</x:f>
        <x:v>Processed material</x:v>
      </x:c>
      <x:c r="D735" s="4" t="str">
        <x:f>IFERROR(INDEX('Material routes'!$G$6:$G$1505,MATCH(U735,'Material routes'!$A$6:$A$1505,0)),"MISSING ID")</x:f>
        <x:v>Manufactured stock</x:v>
      </x:c>
      <x:c r="E735" s="4" t="str">
        <x:f>IFERROR(INDEX('Material routes'!$C$6:$C$1505,MATCH(U735,'Material routes'!$A$6:$A$1505,0)),"MISSING ID")</x:f>
        <x:v>Ingredient candidate</x:v>
      </x:c>
      <x:c r="F735" s="4" t="str">
        <x:f>IFERROR(INDEX('Material routes'!$E$6:$E$1505,MATCH(V735,'Material routes'!$A$6:$A$1505,0)),"MISSING ID")</x:f>
        <x:v>Shaft-drop weight train</x:v>
      </x:c>
      <x:c r="G735" s="4" t="str">
        <x:f>IFERROR(INDEX('Material routes'!$F$6:$F$1505,MATCH(V735,'Material routes'!$A$6:$A$1505,0)),"MISSING ID")</x:f>
        <x:v>Not applicable</x:v>
      </x:c>
      <x:c r="H735" s="4" t="str">
        <x:f>IFERROR(INDEX('Material routes'!$H$6:$H$1505,MATCH(V735,'Material routes'!$A$6:$A$1505,0)),"MISSING ID")</x:f>
        <x:v>Energy storage</x:v>
      </x:c>
      <x:c r="I735" s="4" t="str">
        <x:f>IFERROR(INDEX('Material routes'!$G$6:$G$1505,MATCH(V735,'Material routes'!$A$6:$A$1505,0)),"MISSING ID")</x:f>
        <x:v>Field supplies</x:v>
      </x:c>
      <x:c r="J735" s="4" t="str">
        <x:f>IFERROR(INDEX('Material routes'!$B$6:$B$1505,MATCH(U735,'Material routes'!$A$6:$A$1505,0)),"MISSING ID")</x:f>
        <x:v>design.collection.shaft_drop_weight_train</x:v>
      </x:c>
      <x:c r="K735" s="4" t="str">
        <x:f>IFERROR(INDEX('Crafting recipes'!$C$6:$C$1005,MATCH(J735,'Crafting recipes'!$A$6:$A$1005,0)),"MISSING ID")</x:f>
        <x:v>Finished-item crafting</x:v>
      </x:c>
      <x:c r="L735" s="4" t="str">
        <x:f>IFERROR(INDEX('Material routes'!$K$6:$K$1505,MATCH(U735,'Material routes'!$A$6:$A$1505,0)),"MISSING ID")</x:f>
        <x:v>Proposal</x:v>
      </x:c>
      <x:c r="M735" s="4" t="str">
        <x:f>IFERROR(INDEX('Material routes'!$M$6:$M$1505,MATCH(U735,'Material routes'!$A$6:$A$1505,0)),"MISSING ID")</x:f>
        <x:v>Partial proposal</x:v>
      </x:c>
      <x:c r="N735" s="4"/>
      <x:c r="O735" s="4" t="str">
        <x:f>IFERROR(INDEX('Material routes'!$J$6:$J$1505,MATCH(U735,'Material routes'!$A$6:$A$1505,0)),"MISSING ID")</x:f>
        <x:v>Unspecified</x:v>
      </x:c>
      <x:c r="P735" s="4"/>
      <x:c r="Q735" s="4" t="str">
        <x:f>IFERROR(INDEX('Material routes'!$J$6:$J$1505,MATCH(V735,'Material routes'!$A$6:$A$1505,0)),"MISSING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routes'!$D$6:$D$1505,MATCH(U735,'Material routes'!$A$6:$A$1505,0)),"MISSING ID")</x:f>
        <x:v>author.metallurgy.steel_stock</x:v>
      </x:c>
      <x:c r="T735" s="4" t="str">
        <x:f>IFERROR(INDEX('Material routes'!$D$6:$D$1505,MATCH(V735,'Material routes'!$A$6:$A$1505,0)),"MISSING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routes'!$E$6:$E$1505,MATCH(U736,'Material routes'!$A$6:$A$1505,0)),"MISSING ID")</x:f>
        <x:v>Steel stock</x:v>
      </x:c>
      <x:c r="B736" s="4" t="str">
        <x:f>IFERROR(INDEX('Material routes'!$F$6:$F$1505,MATCH(U736,'Material routes'!$A$6:$A$1505,0)),"MISSING ID")</x:f>
        <x:v>T2</x:v>
      </x:c>
      <x:c r="C736" s="4" t="str">
        <x:f>IFERROR(INDEX('Material routes'!$H$6:$H$1505,MATCH(U736,'Material routes'!$A$6:$A$1505,0)),"MISSING ID")</x:f>
        <x:v>Processed material</x:v>
      </x:c>
      <x:c r="D736" s="4" t="str">
        <x:f>IFERROR(INDEX('Material routes'!$G$6:$G$1505,MATCH(U736,'Material routes'!$A$6:$A$1505,0)),"MISSING ID")</x:f>
        <x:v>Manufactured stock</x:v>
      </x:c>
      <x:c r="E736" s="4" t="str">
        <x:f>IFERROR(INDEX('Material routes'!$C$6:$C$1505,MATCH(U736,'Material routes'!$A$6:$A$1505,0)),"MISSING ID")</x:f>
        <x:v>Ingredient candidate</x:v>
      </x:c>
      <x:c r="F736" s="4" t="str">
        <x:f>IFERROR(INDEX('Material routes'!$E$6:$E$1505,MATCH(V736,'Material routes'!$A$6:$A$1505,0)),"MISSING ID")</x:f>
        <x:v>Sealed pressure accumulator</x:v>
      </x:c>
      <x:c r="G736" s="4" t="str">
        <x:f>IFERROR(INDEX('Material routes'!$F$6:$F$1505,MATCH(V736,'Material routes'!$A$6:$A$1505,0)),"MISSING ID")</x:f>
        <x:v>Not applicable</x:v>
      </x:c>
      <x:c r="H736" s="4" t="str">
        <x:f>IFERROR(INDEX('Material routes'!$H$6:$H$1505,MATCH(V736,'Material routes'!$A$6:$A$1505,0)),"MISSING ID")</x:f>
        <x:v>Energy storage</x:v>
      </x:c>
      <x:c r="I736" s="4" t="str">
        <x:f>IFERROR(INDEX('Material routes'!$G$6:$G$1505,MATCH(V736,'Material routes'!$A$6:$A$1505,0)),"MISSING ID")</x:f>
        <x:v>Field supplies</x:v>
      </x:c>
      <x:c r="J736" s="4" t="str">
        <x:f>IFERROR(INDEX('Material routes'!$B$6:$B$1505,MATCH(U736,'Material routes'!$A$6:$A$1505,0)),"MISSING ID")</x:f>
        <x:v>design.collection.sealed_pressure_accumulator</x:v>
      </x:c>
      <x:c r="K736" s="4" t="str">
        <x:f>IFERROR(INDEX('Crafting recipes'!$C$6:$C$1005,MATCH(J736,'Crafting recipes'!$A$6:$A$1005,0)),"MISSING ID")</x:f>
        <x:v>Finished-item crafting</x:v>
      </x:c>
      <x:c r="L736" s="4" t="str">
        <x:f>IFERROR(INDEX('Material routes'!$K$6:$K$1505,MATCH(U736,'Material routes'!$A$6:$A$1505,0)),"MISSING ID")</x:f>
        <x:v>Proposal</x:v>
      </x:c>
      <x:c r="M736" s="4" t="str">
        <x:f>IFERROR(INDEX('Material routes'!$M$6:$M$1505,MATCH(U736,'Material routes'!$A$6:$A$1505,0)),"MISSING ID")</x:f>
        <x:v>Partial proposal</x:v>
      </x:c>
      <x:c r="N736" s="4"/>
      <x:c r="O736" s="4" t="str">
        <x:f>IFERROR(INDEX('Material routes'!$J$6:$J$1505,MATCH(U736,'Material routes'!$A$6:$A$1505,0)),"MISSING ID")</x:f>
        <x:v>Unspecified</x:v>
      </x:c>
      <x:c r="P736" s="4"/>
      <x:c r="Q736" s="4" t="str">
        <x:f>IFERROR(INDEX('Material routes'!$J$6:$J$1505,MATCH(V736,'Material routes'!$A$6:$A$1505,0)),"MISSING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routes'!$D$6:$D$1505,MATCH(U736,'Material routes'!$A$6:$A$1505,0)),"MISSING ID")</x:f>
        <x:v>author.metallurgy.steel_stock</x:v>
      </x:c>
      <x:c r="T736" s="4" t="str">
        <x:f>IFERROR(INDEX('Material routes'!$D$6:$D$1505,MATCH(V736,'Material routes'!$A$6:$A$1505,0)),"MISSING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routes'!$E$6:$E$1505,MATCH(U737,'Material routes'!$A$6:$A$1505,0)),"MISSING ID")</x:f>
        <x:v>Spring-seated check valve</x:v>
      </x:c>
      <x:c r="B737" s="4" t="str">
        <x:f>IFERROR(INDEX('Material routes'!$F$6:$F$1505,MATCH(U737,'Material routes'!$A$6:$A$1505,0)),"MISSING ID")</x:f>
        <x:v>T4</x:v>
      </x:c>
      <x:c r="C737" s="4" t="str">
        <x:f>IFERROR(INDEX('Material routes'!$H$6:$H$1505,MATCH(U737,'Material routes'!$A$6:$A$1505,0)),"MISSING ID")</x:f>
        <x:v>Machine part</x:v>
      </x:c>
      <x:c r="D737" s="4" t="str">
        <x:f>IFERROR(INDEX('Material routes'!$G$6:$G$1505,MATCH(U737,'Material routes'!$A$6:$A$1505,0)),"MISSING ID")</x:f>
        <x:v>Crafting components</x:v>
      </x:c>
      <x:c r="E737" s="4" t="str">
        <x:f>IFERROR(INDEX('Material routes'!$C$6:$C$1505,MATCH(U737,'Material routes'!$A$6:$A$1505,0)),"MISSING ID")</x:f>
        <x:v>Ingredient candidate</x:v>
      </x:c>
      <x:c r="F737" s="4" t="str">
        <x:f>IFERROR(INDEX('Material routes'!$E$6:$E$1505,MATCH(V737,'Material routes'!$A$6:$A$1505,0)),"MISSING ID")</x:f>
        <x:v>Sealed pressure accumulator</x:v>
      </x:c>
      <x:c r="G737" s="4" t="str">
        <x:f>IFERROR(INDEX('Material routes'!$F$6:$F$1505,MATCH(V737,'Material routes'!$A$6:$A$1505,0)),"MISSING ID")</x:f>
        <x:v>Not applicable</x:v>
      </x:c>
      <x:c r="H737" s="4" t="str">
        <x:f>IFERROR(INDEX('Material routes'!$H$6:$H$1505,MATCH(V737,'Material routes'!$A$6:$A$1505,0)),"MISSING ID")</x:f>
        <x:v>Energy storage</x:v>
      </x:c>
      <x:c r="I737" s="4" t="str">
        <x:f>IFERROR(INDEX('Material routes'!$G$6:$G$1505,MATCH(V737,'Material routes'!$A$6:$A$1505,0)),"MISSING ID")</x:f>
        <x:v>Field supplies</x:v>
      </x:c>
      <x:c r="J737" s="4" t="str">
        <x:f>IFERROR(INDEX('Material routes'!$B$6:$B$1505,MATCH(U737,'Material routes'!$A$6:$A$1505,0)),"MISSING ID")</x:f>
        <x:v>design.collection.sealed_pressure_accumulator</x:v>
      </x:c>
      <x:c r="K737" s="4" t="str">
        <x:f>IFERROR(INDEX('Crafting recipes'!$C$6:$C$1005,MATCH(J737,'Crafting recipes'!$A$6:$A$1005,0)),"MISSING ID")</x:f>
        <x:v>Finished-item crafting</x:v>
      </x:c>
      <x:c r="L737" s="4" t="str">
        <x:f>IFERROR(INDEX('Material routes'!$K$6:$K$1505,MATCH(U737,'Material routes'!$A$6:$A$1505,0)),"MISSING ID")</x:f>
        <x:v>Proposal</x:v>
      </x:c>
      <x:c r="M737" s="4" t="str">
        <x:f>IFERROR(INDEX('Material routes'!$M$6:$M$1505,MATCH(U737,'Material routes'!$A$6:$A$1505,0)),"MISSING ID")</x:f>
        <x:v>Partial proposal</x:v>
      </x:c>
      <x:c r="N737" s="4"/>
      <x:c r="O737" s="4" t="str">
        <x:f>IFERROR(INDEX('Material routes'!$J$6:$J$1505,MATCH(U737,'Material routes'!$A$6:$A$1505,0)),"MISSING ID")</x:f>
        <x:v>Unspecified</x:v>
      </x:c>
      <x:c r="P737" s="4"/>
      <x:c r="Q737" s="4" t="str">
        <x:f>IFERROR(INDEX('Material routes'!$J$6:$J$1505,MATCH(V737,'Material routes'!$A$6:$A$1505,0)),"MISSING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routes'!$D$6:$D$1505,MATCH(U737,'Material routes'!$A$6:$A$1505,0)),"MISSING ID")</x:f>
        <x:v>proposal.collection.spring_seated_check_valve</x:v>
      </x:c>
      <x:c r="T737" s="4" t="str">
        <x:f>IFERROR(INDEX('Material routes'!$D$6:$D$1505,MATCH(V737,'Material routes'!$A$6:$A$1505,0)),"MISSING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routes'!$E$6:$E$1505,MATCH(U738,'Material routes'!$A$6:$A$1505,0)),"MISSING ID")</x:f>
        <x:v>Dense heat-holding stone</x:v>
      </x:c>
      <x:c r="B738" s="4" t="str">
        <x:f>IFERROR(INDEX('Material routes'!$F$6:$F$1505,MATCH(U738,'Material routes'!$A$6:$A$1505,0)),"MISSING ID")</x:f>
        <x:v>T0</x:v>
      </x:c>
      <x:c r="C738" s="4" t="str">
        <x:f>IFERROR(INDEX('Material routes'!$H$6:$H$1505,MATCH(U738,'Material routes'!$A$6:$A$1505,0)),"MISSING ID")</x:f>
        <x:v>Raw material</x:v>
      </x:c>
      <x:c r="D738" s="4" t="str">
        <x:f>IFERROR(INDEX('Material routes'!$G$6:$G$1505,MATCH(U738,'Material routes'!$A$6:$A$1505,0)),"MISSING ID")</x:f>
        <x:v>Mineral resources</x:v>
      </x:c>
      <x:c r="E738" s="4" t="str">
        <x:f>IFERROR(INDEX('Material routes'!$C$6:$C$1505,MATCH(U738,'Material routes'!$A$6:$A$1505,0)),"MISSING ID")</x:f>
        <x:v>Ingredient candidate</x:v>
      </x:c>
      <x:c r="F738" s="4" t="str">
        <x:f>IFERROR(INDEX('Material routes'!$E$6:$E$1505,MATCH(V738,'Material routes'!$A$6:$A$1505,0)),"MISSING ID")</x:f>
        <x:v>Packed-stone thermal block</x:v>
      </x:c>
      <x:c r="G738" s="4" t="str">
        <x:f>IFERROR(INDEX('Material routes'!$F$6:$F$1505,MATCH(V738,'Material routes'!$A$6:$A$1505,0)),"MISSING ID")</x:f>
        <x:v>Not applicable</x:v>
      </x:c>
      <x:c r="H738" s="4" t="str">
        <x:f>IFERROR(INDEX('Material routes'!$H$6:$H$1505,MATCH(V738,'Material routes'!$A$6:$A$1505,0)),"MISSING ID")</x:f>
        <x:v>Energy storage</x:v>
      </x:c>
      <x:c r="I738" s="4" t="str">
        <x:f>IFERROR(INDEX('Material routes'!$G$6:$G$1505,MATCH(V738,'Material routes'!$A$6:$A$1505,0)),"MISSING ID")</x:f>
        <x:v>Field supplies</x:v>
      </x:c>
      <x:c r="J738" s="4" t="str">
        <x:f>IFERROR(INDEX('Material routes'!$B$6:$B$1505,MATCH(U738,'Material routes'!$A$6:$A$1505,0)),"MISSING ID")</x:f>
        <x:v>design.collection.packed_stone_thermal_block</x:v>
      </x:c>
      <x:c r="K738" s="4" t="str">
        <x:f>IFERROR(INDEX('Crafting recipes'!$C$6:$C$1005,MATCH(J738,'Crafting recipes'!$A$6:$A$1005,0)),"MISSING ID")</x:f>
        <x:v>Finished-item crafting</x:v>
      </x:c>
      <x:c r="L738" s="4" t="str">
        <x:f>IFERROR(INDEX('Material routes'!$K$6:$K$1505,MATCH(U738,'Material routes'!$A$6:$A$1505,0)),"MISSING ID")</x:f>
        <x:v>Proposal</x:v>
      </x:c>
      <x:c r="M738" s="4" t="str">
        <x:f>IFERROR(INDEX('Material routes'!$M$6:$M$1505,MATCH(U738,'Material routes'!$A$6:$A$1505,0)),"MISSING ID")</x:f>
        <x:v>Partial proposal</x:v>
      </x:c>
      <x:c r="N738" s="4"/>
      <x:c r="O738" s="4" t="str">
        <x:f>IFERROR(INDEX('Material routes'!$J$6:$J$1505,MATCH(U738,'Material routes'!$A$6:$A$1505,0)),"MISSING ID")</x:f>
        <x:v>Unspecified</x:v>
      </x:c>
      <x:c r="P738" s="4"/>
      <x:c r="Q738" s="4" t="str">
        <x:f>IFERROR(INDEX('Material routes'!$J$6:$J$1505,MATCH(V738,'Material routes'!$A$6:$A$1505,0)),"MISSING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routes'!$D$6:$D$1505,MATCH(U738,'Material routes'!$A$6:$A$1505,0)),"MISSING ID")</x:f>
        <x:v>proposal.collection.dense_heat_holding_stone</x:v>
      </x:c>
      <x:c r="T738" s="4" t="str">
        <x:f>IFERROR(INDEX('Material routes'!$D$6:$D$1505,MATCH(V738,'Material routes'!$A$6:$A$1505,0)),"MISSING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routes'!$E$6:$E$1505,MATCH(U739,'Material routes'!$A$6:$A$1505,0)),"MISSING ID")</x:f>
        <x:v>Refractory ceramic stock</x:v>
      </x:c>
      <x:c r="B739" s="4" t="str">
        <x:f>IFERROR(INDEX('Material routes'!$F$6:$F$1505,MATCH(U739,'Material routes'!$A$6:$A$1505,0)),"MISSING ID")</x:f>
        <x:v>T2</x:v>
      </x:c>
      <x:c r="C739" s="4" t="str">
        <x:f>IFERROR(INDEX('Material routes'!$H$6:$H$1505,MATCH(U739,'Material routes'!$A$6:$A$1505,0)),"MISSING ID")</x:f>
        <x:v>Processed material</x:v>
      </x:c>
      <x:c r="D739" s="4" t="str">
        <x:f>IFERROR(INDEX('Material routes'!$G$6:$G$1505,MATCH(U739,'Material routes'!$A$6:$A$1505,0)),"MISSING ID")</x:f>
        <x:v>Manufactured stock</x:v>
      </x:c>
      <x:c r="E739" s="4" t="str">
        <x:f>IFERROR(INDEX('Material routes'!$C$6:$C$1505,MATCH(U739,'Material routes'!$A$6:$A$1505,0)),"MISSING ID")</x:f>
        <x:v>Ingredient candidate</x:v>
      </x:c>
      <x:c r="F739" s="4" t="str">
        <x:f>IFERROR(INDEX('Material routes'!$E$6:$E$1505,MATCH(V739,'Material routes'!$A$6:$A$1505,0)),"MISSING ID")</x:f>
        <x:v>Packed-stone thermal block</x:v>
      </x:c>
      <x:c r="G739" s="4" t="str">
        <x:f>IFERROR(INDEX('Material routes'!$F$6:$F$1505,MATCH(V739,'Material routes'!$A$6:$A$1505,0)),"MISSING ID")</x:f>
        <x:v>Not applicable</x:v>
      </x:c>
      <x:c r="H739" s="4" t="str">
        <x:f>IFERROR(INDEX('Material routes'!$H$6:$H$1505,MATCH(V739,'Material routes'!$A$6:$A$1505,0)),"MISSING ID")</x:f>
        <x:v>Energy storage</x:v>
      </x:c>
      <x:c r="I739" s="4" t="str">
        <x:f>IFERROR(INDEX('Material routes'!$G$6:$G$1505,MATCH(V739,'Material routes'!$A$6:$A$1505,0)),"MISSING ID")</x:f>
        <x:v>Field supplies</x:v>
      </x:c>
      <x:c r="J739" s="4" t="str">
        <x:f>IFERROR(INDEX('Material routes'!$B$6:$B$1505,MATCH(U739,'Material routes'!$A$6:$A$1505,0)),"MISSING ID")</x:f>
        <x:v>design.collection.packed_stone_thermal_block</x:v>
      </x:c>
      <x:c r="K739" s="4" t="str">
        <x:f>IFERROR(INDEX('Crafting recipes'!$C$6:$C$1005,MATCH(J739,'Crafting recipes'!$A$6:$A$1005,0)),"MISSING ID")</x:f>
        <x:v>Finished-item crafting</x:v>
      </x:c>
      <x:c r="L739" s="4" t="str">
        <x:f>IFERROR(INDEX('Material routes'!$K$6:$K$1505,MATCH(U739,'Material routes'!$A$6:$A$1505,0)),"MISSING ID")</x:f>
        <x:v>Proposal</x:v>
      </x:c>
      <x:c r="M739" s="4" t="str">
        <x:f>IFERROR(INDEX('Material routes'!$M$6:$M$1505,MATCH(U739,'Material routes'!$A$6:$A$1505,0)),"MISSING ID")</x:f>
        <x:v>Partial proposal</x:v>
      </x:c>
      <x:c r="N739" s="4"/>
      <x:c r="O739" s="4" t="str">
        <x:f>IFERROR(INDEX('Material routes'!$J$6:$J$1505,MATCH(U739,'Material routes'!$A$6:$A$1505,0)),"MISSING ID")</x:f>
        <x:v>Unspecified</x:v>
      </x:c>
      <x:c r="P739" s="4"/>
      <x:c r="Q739" s="4" t="str">
        <x:f>IFERROR(INDEX('Material routes'!$J$6:$J$1505,MATCH(V739,'Material routes'!$A$6:$A$1505,0)),"MISSING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routes'!$D$6:$D$1505,MATCH(U739,'Material routes'!$A$6:$A$1505,0)),"MISSING ID")</x:f>
        <x:v>proposal.branch.refractory_ceramic</x:v>
      </x:c>
      <x:c r="T739" s="4" t="str">
        <x:f>IFERROR(INDEX('Material routes'!$D$6:$D$1505,MATCH(V739,'Material routes'!$A$6:$A$1505,0)),"MISSING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routes'!$E$6:$E$1505,MATCH(U740,'Material routes'!$A$6:$A$1505,0)),"MISSING ID")</x:f>
        <x:v>Graded process salts</x:v>
      </x:c>
      <x:c r="B740" s="4" t="str">
        <x:f>IFERROR(INDEX('Material routes'!$F$6:$F$1505,MATCH(U740,'Material routes'!$A$6:$A$1505,0)),"MISSING ID")</x:f>
        <x:v>T1</x:v>
      </x:c>
      <x:c r="C740" s="4" t="str">
        <x:f>IFERROR(INDEX('Material routes'!$H$6:$H$1505,MATCH(U740,'Material routes'!$A$6:$A$1505,0)),"MISSING ID")</x:f>
        <x:v>Processed material</x:v>
      </x:c>
      <x:c r="D740" s="4" t="str">
        <x:f>IFERROR(INDEX('Material routes'!$G$6:$G$1505,MATCH(U740,'Material routes'!$A$6:$A$1505,0)),"MISSING ID")</x:f>
        <x:v>Manufactured stock</x:v>
      </x:c>
      <x:c r="E740" s="4" t="str">
        <x:f>IFERROR(INDEX('Material routes'!$C$6:$C$1505,MATCH(U740,'Material routes'!$A$6:$A$1505,0)),"MISSING ID")</x:f>
        <x:v>Ingredient candidate</x:v>
      </x:c>
      <x:c r="F740" s="4" t="str">
        <x:f>IFERROR(INDEX('Material routes'!$E$6:$E$1505,MATCH(V740,'Material routes'!$A$6:$A$1505,0)),"MISSING ID")</x:f>
        <x:v>Contained salt heat cell</x:v>
      </x:c>
      <x:c r="G740" s="4" t="str">
        <x:f>IFERROR(INDEX('Material routes'!$F$6:$F$1505,MATCH(V740,'Material routes'!$A$6:$A$1505,0)),"MISSING ID")</x:f>
        <x:v>Not applicable</x:v>
      </x:c>
      <x:c r="H740" s="4" t="str">
        <x:f>IFERROR(INDEX('Material routes'!$H$6:$H$1505,MATCH(V740,'Material routes'!$A$6:$A$1505,0)),"MISSING ID")</x:f>
        <x:v>Energy storage</x:v>
      </x:c>
      <x:c r="I740" s="4" t="str">
        <x:f>IFERROR(INDEX('Material routes'!$G$6:$G$1505,MATCH(V740,'Material routes'!$A$6:$A$1505,0)),"MISSING ID")</x:f>
        <x:v>Field supplies</x:v>
      </x:c>
      <x:c r="J740" s="4" t="str">
        <x:f>IFERROR(INDEX('Material routes'!$B$6:$B$1505,MATCH(U740,'Material routes'!$A$6:$A$1505,0)),"MISSING ID")</x:f>
        <x:v>design.collection.contained_salt_heat_cell</x:v>
      </x:c>
      <x:c r="K740" s="4" t="str">
        <x:f>IFERROR(INDEX('Crafting recipes'!$C$6:$C$1005,MATCH(J740,'Crafting recipes'!$A$6:$A$1005,0)),"MISSING ID")</x:f>
        <x:v>Finished-item crafting</x:v>
      </x:c>
      <x:c r="L740" s="4" t="str">
        <x:f>IFERROR(INDEX('Material routes'!$K$6:$K$1505,MATCH(U740,'Material routes'!$A$6:$A$1505,0)),"MISSING ID")</x:f>
        <x:v>Proposal</x:v>
      </x:c>
      <x:c r="M740" s="4" t="str">
        <x:f>IFERROR(INDEX('Material routes'!$M$6:$M$1505,MATCH(U740,'Material routes'!$A$6:$A$1505,0)),"MISSING ID")</x:f>
        <x:v>Partial proposal</x:v>
      </x:c>
      <x:c r="N740" s="4"/>
      <x:c r="O740" s="4" t="str">
        <x:f>IFERROR(INDEX('Material routes'!$J$6:$J$1505,MATCH(U740,'Material routes'!$A$6:$A$1505,0)),"MISSING ID")</x:f>
        <x:v>Unspecified</x:v>
      </x:c>
      <x:c r="P740" s="4"/>
      <x:c r="Q740" s="4" t="str">
        <x:f>IFERROR(INDEX('Material routes'!$J$6:$J$1505,MATCH(V740,'Material routes'!$A$6:$A$1505,0)),"MISSING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routes'!$D$6:$D$1505,MATCH(U740,'Material routes'!$A$6:$A$1505,0)),"MISSING ID")</x:f>
        <x:v>proposal.t1.process_salts</x:v>
      </x:c>
      <x:c r="T740" s="4" t="str">
        <x:f>IFERROR(INDEX('Material routes'!$D$6:$D$1505,MATCH(V740,'Material routes'!$A$6:$A$1505,0)),"MISSING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routes'!$E$6:$E$1505,MATCH(U741,'Material routes'!$A$6:$A$1505,0)),"MISSING ID")</x:f>
        <x:v>Refractory ceramic stock</x:v>
      </x:c>
      <x:c r="B741" s="4" t="str">
        <x:f>IFERROR(INDEX('Material routes'!$F$6:$F$1505,MATCH(U741,'Material routes'!$A$6:$A$1505,0)),"MISSING ID")</x:f>
        <x:v>T2</x:v>
      </x:c>
      <x:c r="C741" s="4" t="str">
        <x:f>IFERROR(INDEX('Material routes'!$H$6:$H$1505,MATCH(U741,'Material routes'!$A$6:$A$1505,0)),"MISSING ID")</x:f>
        <x:v>Processed material</x:v>
      </x:c>
      <x:c r="D741" s="4" t="str">
        <x:f>IFERROR(INDEX('Material routes'!$G$6:$G$1505,MATCH(U741,'Material routes'!$A$6:$A$1505,0)),"MISSING ID")</x:f>
        <x:v>Manufactured stock</x:v>
      </x:c>
      <x:c r="E741" s="4" t="str">
        <x:f>IFERROR(INDEX('Material routes'!$C$6:$C$1505,MATCH(U741,'Material routes'!$A$6:$A$1505,0)),"MISSING ID")</x:f>
        <x:v>Ingredient candidate</x:v>
      </x:c>
      <x:c r="F741" s="4" t="str">
        <x:f>IFERROR(INDEX('Material routes'!$E$6:$E$1505,MATCH(V741,'Material routes'!$A$6:$A$1505,0)),"MISSING ID")</x:f>
        <x:v>Contained salt heat cell</x:v>
      </x:c>
      <x:c r="G741" s="4" t="str">
        <x:f>IFERROR(INDEX('Material routes'!$F$6:$F$1505,MATCH(V741,'Material routes'!$A$6:$A$1505,0)),"MISSING ID")</x:f>
        <x:v>Not applicable</x:v>
      </x:c>
      <x:c r="H741" s="4" t="str">
        <x:f>IFERROR(INDEX('Material routes'!$H$6:$H$1505,MATCH(V741,'Material routes'!$A$6:$A$1505,0)),"MISSING ID")</x:f>
        <x:v>Energy storage</x:v>
      </x:c>
      <x:c r="I741" s="4" t="str">
        <x:f>IFERROR(INDEX('Material routes'!$G$6:$G$1505,MATCH(V741,'Material routes'!$A$6:$A$1505,0)),"MISSING ID")</x:f>
        <x:v>Field supplies</x:v>
      </x:c>
      <x:c r="J741" s="4" t="str">
        <x:f>IFERROR(INDEX('Material routes'!$B$6:$B$1505,MATCH(U741,'Material routes'!$A$6:$A$1505,0)),"MISSING ID")</x:f>
        <x:v>design.collection.contained_salt_heat_cell</x:v>
      </x:c>
      <x:c r="K741" s="4" t="str">
        <x:f>IFERROR(INDEX('Crafting recipes'!$C$6:$C$1005,MATCH(J741,'Crafting recipes'!$A$6:$A$1005,0)),"MISSING ID")</x:f>
        <x:v>Finished-item crafting</x:v>
      </x:c>
      <x:c r="L741" s="4" t="str">
        <x:f>IFERROR(INDEX('Material routes'!$K$6:$K$1505,MATCH(U741,'Material routes'!$A$6:$A$1505,0)),"MISSING ID")</x:f>
        <x:v>Proposal</x:v>
      </x:c>
      <x:c r="M741" s="4" t="str">
        <x:f>IFERROR(INDEX('Material routes'!$M$6:$M$1505,MATCH(U741,'Material routes'!$A$6:$A$1505,0)),"MISSING ID")</x:f>
        <x:v>Partial proposal</x:v>
      </x:c>
      <x:c r="N741" s="4"/>
      <x:c r="O741" s="4" t="str">
        <x:f>IFERROR(INDEX('Material routes'!$J$6:$J$1505,MATCH(U741,'Material routes'!$A$6:$A$1505,0)),"MISSING ID")</x:f>
        <x:v>Unspecified</x:v>
      </x:c>
      <x:c r="P741" s="4"/>
      <x:c r="Q741" s="4" t="str">
        <x:f>IFERROR(INDEX('Material routes'!$J$6:$J$1505,MATCH(V741,'Material routes'!$A$6:$A$1505,0)),"MISSING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routes'!$D$6:$D$1505,MATCH(U741,'Material routes'!$A$6:$A$1505,0)),"MISSING ID")</x:f>
        <x:v>proposal.branch.refractory_ceramic</x:v>
      </x:c>
      <x:c r="T741" s="4" t="str">
        <x:f>IFERROR(INDEX('Material routes'!$D$6:$D$1505,MATCH(V741,'Material routes'!$A$6:$A$1505,0)),"MISSING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routes'!$E$6:$E$1505,MATCH(U742,'Material routes'!$A$6:$A$1505,0)),"MISSING ID")</x:f>
        <x:v>Refractory ceramic stock</x:v>
      </x:c>
      <x:c r="B742" s="4" t="str">
        <x:f>IFERROR(INDEX('Material routes'!$F$6:$F$1505,MATCH(U742,'Material routes'!$A$6:$A$1505,0)),"MISSING ID")</x:f>
        <x:v>T2</x:v>
      </x:c>
      <x:c r="C742" s="4" t="str">
        <x:f>IFERROR(INDEX('Material routes'!$H$6:$H$1505,MATCH(U742,'Material routes'!$A$6:$A$1505,0)),"MISSING ID")</x:f>
        <x:v>Processed material</x:v>
      </x:c>
      <x:c r="D742" s="4" t="str">
        <x:f>IFERROR(INDEX('Material routes'!$G$6:$G$1505,MATCH(U742,'Material routes'!$A$6:$A$1505,0)),"MISSING ID")</x:f>
        <x:v>Manufactured stock</x:v>
      </x:c>
      <x:c r="E742" s="4" t="str">
        <x:f>IFERROR(INDEX('Material routes'!$C$6:$C$1505,MATCH(U742,'Material routes'!$A$6:$A$1505,0)),"MISSING ID")</x:f>
        <x:v>Ingredient candidate</x:v>
      </x:c>
      <x:c r="F742" s="4" t="str">
        <x:f>IFERROR(INDEX('Material routes'!$E$6:$E$1505,MATCH(V742,'Material routes'!$A$6:$A$1505,0)),"MISSING ID")</x:f>
        <x:v>Ceramic-housed mineral battery</x:v>
      </x:c>
      <x:c r="G742" s="4" t="str">
        <x:f>IFERROR(INDEX('Material routes'!$F$6:$F$1505,MATCH(V742,'Material routes'!$A$6:$A$1505,0)),"MISSING ID")</x:f>
        <x:v>Not applicable</x:v>
      </x:c>
      <x:c r="H742" s="4" t="str">
        <x:f>IFERROR(INDEX('Material routes'!$H$6:$H$1505,MATCH(V742,'Material routes'!$A$6:$A$1505,0)),"MISSING ID")</x:f>
        <x:v>Energy storage</x:v>
      </x:c>
      <x:c r="I742" s="4" t="str">
        <x:f>IFERROR(INDEX('Material routes'!$G$6:$G$1505,MATCH(V742,'Material routes'!$A$6:$A$1505,0)),"MISSING ID")</x:f>
        <x:v>Field supplies</x:v>
      </x:c>
      <x:c r="J742" s="4" t="str">
        <x:f>IFERROR(INDEX('Material routes'!$B$6:$B$1505,MATCH(U742,'Material routes'!$A$6:$A$1505,0)),"MISSING ID")</x:f>
        <x:v>design.collection.ceramic_housed_mineral_battery</x:v>
      </x:c>
      <x:c r="K742" s="4" t="str">
        <x:f>IFERROR(INDEX('Crafting recipes'!$C$6:$C$1005,MATCH(J742,'Crafting recipes'!$A$6:$A$1005,0)),"MISSING ID")</x:f>
        <x:v>Finished-item crafting</x:v>
      </x:c>
      <x:c r="L742" s="4" t="str">
        <x:f>IFERROR(INDEX('Material routes'!$K$6:$K$1505,MATCH(U742,'Material routes'!$A$6:$A$1505,0)),"MISSING ID")</x:f>
        <x:v>Proposal</x:v>
      </x:c>
      <x:c r="M742" s="4" t="str">
        <x:f>IFERROR(INDEX('Material routes'!$M$6:$M$1505,MATCH(U742,'Material routes'!$A$6:$A$1505,0)),"MISSING ID")</x:f>
        <x:v>Partial proposal</x:v>
      </x:c>
      <x:c r="N742" s="4"/>
      <x:c r="O742" s="4" t="str">
        <x:f>IFERROR(INDEX('Material routes'!$J$6:$J$1505,MATCH(U742,'Material routes'!$A$6:$A$1505,0)),"MISSING ID")</x:f>
        <x:v>Unspecified</x:v>
      </x:c>
      <x:c r="P742" s="4"/>
      <x:c r="Q742" s="4" t="str">
        <x:f>IFERROR(INDEX('Material routes'!$J$6:$J$1505,MATCH(V742,'Material routes'!$A$6:$A$1505,0)),"MISSING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routes'!$D$6:$D$1505,MATCH(U742,'Material routes'!$A$6:$A$1505,0)),"MISSING ID")</x:f>
        <x:v>proposal.branch.refractory_ceramic</x:v>
      </x:c>
      <x:c r="T742" s="4" t="str">
        <x:f>IFERROR(INDEX('Material routes'!$D$6:$D$1505,MATCH(V742,'Material routes'!$A$6:$A$1505,0)),"MISSING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routes'!$E$6:$E$1505,MATCH(U743,'Material routes'!$A$6:$A$1505,0)),"MISSING ID")</x:f>
        <x:v>Worked iron stock</x:v>
      </x:c>
      <x:c r="B743" s="4" t="str">
        <x:f>IFERROR(INDEX('Material routes'!$F$6:$F$1505,MATCH(U743,'Material routes'!$A$6:$A$1505,0)),"MISSING ID")</x:f>
        <x:v>T2</x:v>
      </x:c>
      <x:c r="C743" s="4" t="str">
        <x:f>IFERROR(INDEX('Material routes'!$H$6:$H$1505,MATCH(U743,'Material routes'!$A$6:$A$1505,0)),"MISSING ID")</x:f>
        <x:v>Processed material</x:v>
      </x:c>
      <x:c r="D743" s="4" t="str">
        <x:f>IFERROR(INDEX('Material routes'!$G$6:$G$1505,MATCH(U743,'Material routes'!$A$6:$A$1505,0)),"MISSING ID")</x:f>
        <x:v>Manufactured stock</x:v>
      </x:c>
      <x:c r="E743" s="4" t="str">
        <x:f>IFERROR(INDEX('Material routes'!$C$6:$C$1505,MATCH(U743,'Material routes'!$A$6:$A$1505,0)),"MISSING ID")</x:f>
        <x:v>Ingredient candidate</x:v>
      </x:c>
      <x:c r="F743" s="4" t="str">
        <x:f>IFERROR(INDEX('Material routes'!$E$6:$E$1505,MATCH(V743,'Material routes'!$A$6:$A$1505,0)),"MISSING ID")</x:f>
        <x:v>Ceramic-housed mineral battery</x:v>
      </x:c>
      <x:c r="G743" s="4" t="str">
        <x:f>IFERROR(INDEX('Material routes'!$F$6:$F$1505,MATCH(V743,'Material routes'!$A$6:$A$1505,0)),"MISSING ID")</x:f>
        <x:v>Not applicable</x:v>
      </x:c>
      <x:c r="H743" s="4" t="str">
        <x:f>IFERROR(INDEX('Material routes'!$H$6:$H$1505,MATCH(V743,'Material routes'!$A$6:$A$1505,0)),"MISSING ID")</x:f>
        <x:v>Energy storage</x:v>
      </x:c>
      <x:c r="I743" s="4" t="str">
        <x:f>IFERROR(INDEX('Material routes'!$G$6:$G$1505,MATCH(V743,'Material routes'!$A$6:$A$1505,0)),"MISSING ID")</x:f>
        <x:v>Field supplies</x:v>
      </x:c>
      <x:c r="J743" s="4" t="str">
        <x:f>IFERROR(INDEX('Material routes'!$B$6:$B$1505,MATCH(U743,'Material routes'!$A$6:$A$1505,0)),"MISSING ID")</x:f>
        <x:v>design.collection.ceramic_housed_mineral_battery</x:v>
      </x:c>
      <x:c r="K743" s="4" t="str">
        <x:f>IFERROR(INDEX('Crafting recipes'!$C$6:$C$1005,MATCH(J743,'Crafting recipes'!$A$6:$A$1005,0)),"MISSING ID")</x:f>
        <x:v>Finished-item crafting</x:v>
      </x:c>
      <x:c r="L743" s="4" t="str">
        <x:f>IFERROR(INDEX('Material routes'!$K$6:$K$1505,MATCH(U743,'Material routes'!$A$6:$A$1505,0)),"MISSING ID")</x:f>
        <x:v>Proposal</x:v>
      </x:c>
      <x:c r="M743" s="4" t="str">
        <x:f>IFERROR(INDEX('Material routes'!$M$6:$M$1505,MATCH(U743,'Material routes'!$A$6:$A$1505,0)),"MISSING ID")</x:f>
        <x:v>Partial proposal</x:v>
      </x:c>
      <x:c r="N743" s="4"/>
      <x:c r="O743" s="4" t="str">
        <x:f>IFERROR(INDEX('Material routes'!$J$6:$J$1505,MATCH(U743,'Material routes'!$A$6:$A$1505,0)),"MISSING ID")</x:f>
        <x:v>Unspecified</x:v>
      </x:c>
      <x:c r="P743" s="4"/>
      <x:c r="Q743" s="4" t="str">
        <x:f>IFERROR(INDEX('Material routes'!$J$6:$J$1505,MATCH(V743,'Material routes'!$A$6:$A$1505,0)),"MISSING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routes'!$D$6:$D$1505,MATCH(U743,'Material routes'!$A$6:$A$1505,0)),"MISSING ID")</x:f>
        <x:v>proposal.natural.iron_stock</x:v>
      </x:c>
      <x:c r="T743" s="4" t="str">
        <x:f>IFERROR(INDEX('Material routes'!$D$6:$D$1505,MATCH(V743,'Material routes'!$A$6:$A$1505,0)),"MISSING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routes'!$E$6:$E$1505,MATCH(U744,'Material routes'!$A$6:$A$1505,0)),"MISSING ID")</x:f>
        <x:v>Graded process salts</x:v>
      </x:c>
      <x:c r="B744" s="4" t="str">
        <x:f>IFERROR(INDEX('Material routes'!$F$6:$F$1505,MATCH(U744,'Material routes'!$A$6:$A$1505,0)),"MISSING ID")</x:f>
        <x:v>T1</x:v>
      </x:c>
      <x:c r="C744" s="4" t="str">
        <x:f>IFERROR(INDEX('Material routes'!$H$6:$H$1505,MATCH(U744,'Material routes'!$A$6:$A$1505,0)),"MISSING ID")</x:f>
        <x:v>Processed material</x:v>
      </x:c>
      <x:c r="D744" s="4" t="str">
        <x:f>IFERROR(INDEX('Material routes'!$G$6:$G$1505,MATCH(U744,'Material routes'!$A$6:$A$1505,0)),"MISSING ID")</x:f>
        <x:v>Manufactured stock</x:v>
      </x:c>
      <x:c r="E744" s="4" t="str">
        <x:f>IFERROR(INDEX('Material routes'!$C$6:$C$1505,MATCH(U744,'Material routes'!$A$6:$A$1505,0)),"MISSING ID")</x:f>
        <x:v>Ingredient candidate</x:v>
      </x:c>
      <x:c r="F744" s="4" t="str">
        <x:f>IFERROR(INDEX('Material routes'!$E$6:$E$1505,MATCH(V744,'Material routes'!$A$6:$A$1505,0)),"MISSING ID")</x:f>
        <x:v>Ceramic-housed mineral battery</x:v>
      </x:c>
      <x:c r="G744" s="4" t="str">
        <x:f>IFERROR(INDEX('Material routes'!$F$6:$F$1505,MATCH(V744,'Material routes'!$A$6:$A$1505,0)),"MISSING ID")</x:f>
        <x:v>Not applicable</x:v>
      </x:c>
      <x:c r="H744" s="4" t="str">
        <x:f>IFERROR(INDEX('Material routes'!$H$6:$H$1505,MATCH(V744,'Material routes'!$A$6:$A$1505,0)),"MISSING ID")</x:f>
        <x:v>Energy storage</x:v>
      </x:c>
      <x:c r="I744" s="4" t="str">
        <x:f>IFERROR(INDEX('Material routes'!$G$6:$G$1505,MATCH(V744,'Material routes'!$A$6:$A$1505,0)),"MISSING ID")</x:f>
        <x:v>Field supplies</x:v>
      </x:c>
      <x:c r="J744" s="4" t="str">
        <x:f>IFERROR(INDEX('Material routes'!$B$6:$B$1505,MATCH(U744,'Material routes'!$A$6:$A$1505,0)),"MISSING ID")</x:f>
        <x:v>design.collection.ceramic_housed_mineral_battery</x:v>
      </x:c>
      <x:c r="K744" s="4" t="str">
        <x:f>IFERROR(INDEX('Crafting recipes'!$C$6:$C$1005,MATCH(J744,'Crafting recipes'!$A$6:$A$1005,0)),"MISSING ID")</x:f>
        <x:v>Finished-item crafting</x:v>
      </x:c>
      <x:c r="L744" s="4" t="str">
        <x:f>IFERROR(INDEX('Material routes'!$K$6:$K$1505,MATCH(U744,'Material routes'!$A$6:$A$1505,0)),"MISSING ID")</x:f>
        <x:v>Proposal</x:v>
      </x:c>
      <x:c r="M744" s="4" t="str">
        <x:f>IFERROR(INDEX('Material routes'!$M$6:$M$1505,MATCH(U744,'Material routes'!$A$6:$A$1505,0)),"MISSING ID")</x:f>
        <x:v>Partial proposal</x:v>
      </x:c>
      <x:c r="N744" s="4"/>
      <x:c r="O744" s="4" t="str">
        <x:f>IFERROR(INDEX('Material routes'!$J$6:$J$1505,MATCH(U744,'Material routes'!$A$6:$A$1505,0)),"MISSING ID")</x:f>
        <x:v>Unspecified</x:v>
      </x:c>
      <x:c r="P744" s="4"/>
      <x:c r="Q744" s="4" t="str">
        <x:f>IFERROR(INDEX('Material routes'!$J$6:$J$1505,MATCH(V744,'Material routes'!$A$6:$A$1505,0)),"MISSING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routes'!$D$6:$D$1505,MATCH(U744,'Material routes'!$A$6:$A$1505,0)),"MISSING ID")</x:f>
        <x:v>proposal.t1.process_salts</x:v>
      </x:c>
      <x:c r="T744" s="4" t="str">
        <x:f>IFERROR(INDEX('Material routes'!$D$6:$D$1505,MATCH(V744,'Material routes'!$A$6:$A$1505,0)),"MISSING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routes'!$E$6:$E$1505,MATCH(U745,'Material routes'!$A$6:$A$1505,0)),"MISSING ID")</x:f>
        <x:v>Glazed ceramic reagent jar</x:v>
      </x:c>
      <x:c r="B745" s="4" t="str">
        <x:f>IFERROR(INDEX('Material routes'!$F$6:$F$1505,MATCH(U745,'Material routes'!$A$6:$A$1505,0)),"MISSING ID")</x:f>
        <x:v>Not applicable</x:v>
      </x:c>
      <x:c r="C745" s="4" t="str">
        <x:f>IFERROR(INDEX('Material routes'!$H$6:$H$1505,MATCH(U745,'Material routes'!$A$6:$A$1505,0)),"MISSING ID")</x:f>
        <x:v>Container</x:v>
      </x:c>
      <x:c r="D745" s="4" t="str">
        <x:f>IFERROR(INDEX('Material routes'!$G$6:$G$1505,MATCH(U745,'Material routes'!$A$6:$A$1505,0)),"MISSING ID")</x:f>
        <x:v>Containers</x:v>
      </x:c>
      <x:c r="E745" s="4" t="str">
        <x:f>IFERROR(INDEX('Material routes'!$C$6:$C$1505,MATCH(U745,'Material routes'!$A$6:$A$1505,0)),"MISSING ID")</x:f>
        <x:v>Ingredient candidate</x:v>
      </x:c>
      <x:c r="F745" s="4" t="str">
        <x:f>IFERROR(INDEX('Material routes'!$E$6:$E$1505,MATCH(V745,'Material routes'!$A$6:$A$1505,0)),"MISSING ID")</x:f>
        <x:v>Replaceable electrode battery jar</x:v>
      </x:c>
      <x:c r="G745" s="4" t="str">
        <x:f>IFERROR(INDEX('Material routes'!$F$6:$F$1505,MATCH(V745,'Material routes'!$A$6:$A$1505,0)),"MISSING ID")</x:f>
        <x:v>Not applicable</x:v>
      </x:c>
      <x:c r="H745" s="4" t="str">
        <x:f>IFERROR(INDEX('Material routes'!$H$6:$H$1505,MATCH(V745,'Material routes'!$A$6:$A$1505,0)),"MISSING ID")</x:f>
        <x:v>Energy storage</x:v>
      </x:c>
      <x:c r="I745" s="4" t="str">
        <x:f>IFERROR(INDEX('Material routes'!$G$6:$G$1505,MATCH(V745,'Material routes'!$A$6:$A$1505,0)),"MISSING ID")</x:f>
        <x:v>Field supplies</x:v>
      </x:c>
      <x:c r="J745" s="4" t="str">
        <x:f>IFERROR(INDEX('Material routes'!$B$6:$B$1505,MATCH(U745,'Material routes'!$A$6:$A$1505,0)),"MISSING ID")</x:f>
        <x:v>design.collection.replaceable_electrode_battery_jar</x:v>
      </x:c>
      <x:c r="K745" s="4" t="str">
        <x:f>IFERROR(INDEX('Crafting recipes'!$C$6:$C$1005,MATCH(J745,'Crafting recipes'!$A$6:$A$1005,0)),"MISSING ID")</x:f>
        <x:v>Finished-item crafting</x:v>
      </x:c>
      <x:c r="L745" s="4" t="str">
        <x:f>IFERROR(INDEX('Material routes'!$K$6:$K$1505,MATCH(U745,'Material routes'!$A$6:$A$1505,0)),"MISSING ID")</x:f>
        <x:v>Proposal</x:v>
      </x:c>
      <x:c r="M745" s="4" t="str">
        <x:f>IFERROR(INDEX('Material routes'!$M$6:$M$1505,MATCH(U745,'Material routes'!$A$6:$A$1505,0)),"MISSING ID")</x:f>
        <x:v>Partial proposal</x:v>
      </x:c>
      <x:c r="N745" s="4"/>
      <x:c r="O745" s="4" t="str">
        <x:f>IFERROR(INDEX('Material routes'!$J$6:$J$1505,MATCH(U745,'Material routes'!$A$6:$A$1505,0)),"MISSING ID")</x:f>
        <x:v>Unspecified</x:v>
      </x:c>
      <x:c r="P745" s="4"/>
      <x:c r="Q745" s="4" t="str">
        <x:f>IFERROR(INDEX('Material routes'!$J$6:$J$1505,MATCH(V745,'Material routes'!$A$6:$A$1505,0)),"MISSING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routes'!$D$6:$D$1505,MATCH(U745,'Material routes'!$A$6:$A$1505,0)),"MISSING ID")</x:f>
        <x:v>proposal.container.ceramic_jar</x:v>
      </x:c>
      <x:c r="T745" s="4" t="str">
        <x:f>IFERROR(INDEX('Material routes'!$D$6:$D$1505,MATCH(V745,'Material routes'!$A$6:$A$1505,0)),"MISSING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routes'!$E$6:$E$1505,MATCH(U746,'Material routes'!$A$6:$A$1505,0)),"MISSING ID")</x:f>
        <x:v>Graphite current brush</x:v>
      </x:c>
      <x:c r="B746" s="4" t="str">
        <x:f>IFERROR(INDEX('Material routes'!$F$6:$F$1505,MATCH(U746,'Material routes'!$A$6:$A$1505,0)),"MISSING ID")</x:f>
        <x:v>T2</x:v>
      </x:c>
      <x:c r="C746" s="4" t="str">
        <x:f>IFERROR(INDEX('Material routes'!$H$6:$H$1505,MATCH(U746,'Material routes'!$A$6:$A$1505,0)),"MISSING ID")</x:f>
        <x:v>Machine part</x:v>
      </x:c>
      <x:c r="D746" s="4" t="str">
        <x:f>IFERROR(INDEX('Material routes'!$G$6:$G$1505,MATCH(U746,'Material routes'!$A$6:$A$1505,0)),"MISSING ID")</x:f>
        <x:v>Crafting components</x:v>
      </x:c>
      <x:c r="E746" s="4" t="str">
        <x:f>IFERROR(INDEX('Material routes'!$C$6:$C$1505,MATCH(U746,'Material routes'!$A$6:$A$1505,0)),"MISSING ID")</x:f>
        <x:v>Ingredient candidate</x:v>
      </x:c>
      <x:c r="F746" s="4" t="str">
        <x:f>IFERROR(INDEX('Material routes'!$E$6:$E$1505,MATCH(V746,'Material routes'!$A$6:$A$1505,0)),"MISSING ID")</x:f>
        <x:v>Replaceable electrode battery jar</x:v>
      </x:c>
      <x:c r="G746" s="4" t="str">
        <x:f>IFERROR(INDEX('Material routes'!$F$6:$F$1505,MATCH(V746,'Material routes'!$A$6:$A$1505,0)),"MISSING ID")</x:f>
        <x:v>Not applicable</x:v>
      </x:c>
      <x:c r="H746" s="4" t="str">
        <x:f>IFERROR(INDEX('Material routes'!$H$6:$H$1505,MATCH(V746,'Material routes'!$A$6:$A$1505,0)),"MISSING ID")</x:f>
        <x:v>Energy storage</x:v>
      </x:c>
      <x:c r="I746" s="4" t="str">
        <x:f>IFERROR(INDEX('Material routes'!$G$6:$G$1505,MATCH(V746,'Material routes'!$A$6:$A$1505,0)),"MISSING ID")</x:f>
        <x:v>Field supplies</x:v>
      </x:c>
      <x:c r="J746" s="4" t="str">
        <x:f>IFERROR(INDEX('Material routes'!$B$6:$B$1505,MATCH(U746,'Material routes'!$A$6:$A$1505,0)),"MISSING ID")</x:f>
        <x:v>design.collection.replaceable_electrode_battery_jar</x:v>
      </x:c>
      <x:c r="K746" s="4" t="str">
        <x:f>IFERROR(INDEX('Crafting recipes'!$C$6:$C$1005,MATCH(J746,'Crafting recipes'!$A$6:$A$1005,0)),"MISSING ID")</x:f>
        <x:v>Finished-item crafting</x:v>
      </x:c>
      <x:c r="L746" s="4" t="str">
        <x:f>IFERROR(INDEX('Material routes'!$K$6:$K$1505,MATCH(U746,'Material routes'!$A$6:$A$1505,0)),"MISSING ID")</x:f>
        <x:v>Proposal</x:v>
      </x:c>
      <x:c r="M746" s="4" t="str">
        <x:f>IFERROR(INDEX('Material routes'!$M$6:$M$1505,MATCH(U746,'Material routes'!$A$6:$A$1505,0)),"MISSING ID")</x:f>
        <x:v>Partial proposal</x:v>
      </x:c>
      <x:c r="N746" s="4"/>
      <x:c r="O746" s="4" t="str">
        <x:f>IFERROR(INDEX('Material routes'!$J$6:$J$1505,MATCH(U746,'Material routes'!$A$6:$A$1505,0)),"MISSING ID")</x:f>
        <x:v>Unspecified</x:v>
      </x:c>
      <x:c r="P746" s="4"/>
      <x:c r="Q746" s="4" t="str">
        <x:f>IFERROR(INDEX('Material routes'!$J$6:$J$1505,MATCH(V746,'Material routes'!$A$6:$A$1505,0)),"MISSING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routes'!$D$6:$D$1505,MATCH(U746,'Material routes'!$A$6:$A$1505,0)),"MISSING ID")</x:f>
        <x:v>proposal.collection.graphite_current_brush</x:v>
      </x:c>
      <x:c r="T746" s="4" t="str">
        <x:f>IFERROR(INDEX('Material routes'!$D$6:$D$1505,MATCH(V746,'Material routes'!$A$6:$A$1505,0)),"MISSING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routes'!$E$6:$E$1505,MATCH(U747,'Material routes'!$A$6:$A$1505,0)),"MISSING ID")</x:f>
        <x:v>Annealed iron sheet stock</x:v>
      </x:c>
      <x:c r="B747" s="4" t="str">
        <x:f>IFERROR(INDEX('Material routes'!$F$6:$F$1505,MATCH(U747,'Material routes'!$A$6:$A$1505,0)),"MISSING ID")</x:f>
        <x:v>T3</x:v>
      </x:c>
      <x:c r="C747" s="4" t="str">
        <x:f>IFERROR(INDEX('Material routes'!$H$6:$H$1505,MATCH(U747,'Material routes'!$A$6:$A$1505,0)),"MISSING ID")</x:f>
        <x:v>Processed material</x:v>
      </x:c>
      <x:c r="D747" s="4" t="str">
        <x:f>IFERROR(INDEX('Material routes'!$G$6:$G$1505,MATCH(U747,'Material routes'!$A$6:$A$1505,0)),"MISSING ID")</x:f>
        <x:v>Manufactured stock</x:v>
      </x:c>
      <x:c r="E747" s="4" t="str">
        <x:f>IFERROR(INDEX('Material routes'!$C$6:$C$1505,MATCH(U747,'Material routes'!$A$6:$A$1505,0)),"MISSING ID")</x:f>
        <x:v>Ingredient candidate</x:v>
      </x:c>
      <x:c r="F747" s="4" t="str">
        <x:f>IFERROR(INDEX('Material routes'!$E$6:$E$1505,MATCH(V747,'Material routes'!$A$6:$A$1505,0)),"MISSING ID")</x:f>
        <x:v>Replaceable electrode battery jar</x:v>
      </x:c>
      <x:c r="G747" s="4" t="str">
        <x:f>IFERROR(INDEX('Material routes'!$F$6:$F$1505,MATCH(V747,'Material routes'!$A$6:$A$1505,0)),"MISSING ID")</x:f>
        <x:v>Not applicable</x:v>
      </x:c>
      <x:c r="H747" s="4" t="str">
        <x:f>IFERROR(INDEX('Material routes'!$H$6:$H$1505,MATCH(V747,'Material routes'!$A$6:$A$1505,0)),"MISSING ID")</x:f>
        <x:v>Energy storage</x:v>
      </x:c>
      <x:c r="I747" s="4" t="str">
        <x:f>IFERROR(INDEX('Material routes'!$G$6:$G$1505,MATCH(V747,'Material routes'!$A$6:$A$1505,0)),"MISSING ID")</x:f>
        <x:v>Field supplies</x:v>
      </x:c>
      <x:c r="J747" s="4" t="str">
        <x:f>IFERROR(INDEX('Material routes'!$B$6:$B$1505,MATCH(U747,'Material routes'!$A$6:$A$1505,0)),"MISSING ID")</x:f>
        <x:v>design.collection.replaceable_electrode_battery_jar</x:v>
      </x:c>
      <x:c r="K747" s="4" t="str">
        <x:f>IFERROR(INDEX('Crafting recipes'!$C$6:$C$1005,MATCH(J747,'Crafting recipes'!$A$6:$A$1005,0)),"MISSING ID")</x:f>
        <x:v>Finished-item crafting</x:v>
      </x:c>
      <x:c r="L747" s="4" t="str">
        <x:f>IFERROR(INDEX('Material routes'!$K$6:$K$1505,MATCH(U747,'Material routes'!$A$6:$A$1505,0)),"MISSING ID")</x:f>
        <x:v>Proposal</x:v>
      </x:c>
      <x:c r="M747" s="4" t="str">
        <x:f>IFERROR(INDEX('Material routes'!$M$6:$M$1505,MATCH(U747,'Material routes'!$A$6:$A$1505,0)),"MISSING ID")</x:f>
        <x:v>Partial proposal</x:v>
      </x:c>
      <x:c r="N747" s="4"/>
      <x:c r="O747" s="4" t="str">
        <x:f>IFERROR(INDEX('Material routes'!$J$6:$J$1505,MATCH(U747,'Material routes'!$A$6:$A$1505,0)),"MISSING ID")</x:f>
        <x:v>Unspecified</x:v>
      </x:c>
      <x:c r="P747" s="4"/>
      <x:c r="Q747" s="4" t="str">
        <x:f>IFERROR(INDEX('Material routes'!$J$6:$J$1505,MATCH(V747,'Material routes'!$A$6:$A$1505,0)),"MISSING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routes'!$D$6:$D$1505,MATCH(U747,'Material routes'!$A$6:$A$1505,0)),"MISSING ID")</x:f>
        <x:v>proposal.collection.annealed_iron_sheet_stock</x:v>
      </x:c>
      <x:c r="T747" s="4" t="str">
        <x:f>IFERROR(INDEX('Material routes'!$D$6:$D$1505,MATCH(V747,'Material routes'!$A$6:$A$1505,0)),"MISSING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routes'!$E$6:$E$1505,MATCH(U748,'Material routes'!$A$6:$A$1505,0)),"MISSING ID")</x:f>
        <x:v>Prepared electrical insulation stock</x:v>
      </x:c>
      <x:c r="B748" s="4" t="str">
        <x:f>IFERROR(INDEX('Material routes'!$F$6:$F$1505,MATCH(U748,'Material routes'!$A$6:$A$1505,0)),"MISSING ID")</x:f>
        <x:v>T3</x:v>
      </x:c>
      <x:c r="C748" s="4" t="str">
        <x:f>IFERROR(INDEX('Material routes'!$H$6:$H$1505,MATCH(U748,'Material routes'!$A$6:$A$1505,0)),"MISSING ID")</x:f>
        <x:v>Processed material</x:v>
      </x:c>
      <x:c r="D748" s="4" t="str">
        <x:f>IFERROR(INDEX('Material routes'!$G$6:$G$1505,MATCH(U748,'Material routes'!$A$6:$A$1505,0)),"MISSING ID")</x:f>
        <x:v>Manufactured stock</x:v>
      </x:c>
      <x:c r="E748" s="4" t="str">
        <x:f>IFERROR(INDEX('Material routes'!$C$6:$C$1505,MATCH(U748,'Material routes'!$A$6:$A$1505,0)),"MISSING ID")</x:f>
        <x:v>Ingredient candidate</x:v>
      </x:c>
      <x:c r="F748" s="4" t="str">
        <x:f>IFERROR(INDEX('Material routes'!$E$6:$E$1505,MATCH(V748,'Material routes'!$A$6:$A$1505,0)),"MISSING ID")</x:f>
        <x:v>Packed separator battery stack</x:v>
      </x:c>
      <x:c r="G748" s="4" t="str">
        <x:f>IFERROR(INDEX('Material routes'!$F$6:$F$1505,MATCH(V748,'Material routes'!$A$6:$A$1505,0)),"MISSING ID")</x:f>
        <x:v>Not applicable</x:v>
      </x:c>
      <x:c r="H748" s="4" t="str">
        <x:f>IFERROR(INDEX('Material routes'!$H$6:$H$1505,MATCH(V748,'Material routes'!$A$6:$A$1505,0)),"MISSING ID")</x:f>
        <x:v>Energy storage</x:v>
      </x:c>
      <x:c r="I748" s="4" t="str">
        <x:f>IFERROR(INDEX('Material routes'!$G$6:$G$1505,MATCH(V748,'Material routes'!$A$6:$A$1505,0)),"MISSING ID")</x:f>
        <x:v>Field supplies</x:v>
      </x:c>
      <x:c r="J748" s="4" t="str">
        <x:f>IFERROR(INDEX('Material routes'!$B$6:$B$1505,MATCH(U748,'Material routes'!$A$6:$A$1505,0)),"MISSING ID")</x:f>
        <x:v>design.collection.packed_separator_battery_stack</x:v>
      </x:c>
      <x:c r="K748" s="4" t="str">
        <x:f>IFERROR(INDEX('Crafting recipes'!$C$6:$C$1005,MATCH(J748,'Crafting recipes'!$A$6:$A$1005,0)),"MISSING ID")</x:f>
        <x:v>Finished-item crafting</x:v>
      </x:c>
      <x:c r="L748" s="4" t="str">
        <x:f>IFERROR(INDEX('Material routes'!$K$6:$K$1505,MATCH(U748,'Material routes'!$A$6:$A$1505,0)),"MISSING ID")</x:f>
        <x:v>Proposal</x:v>
      </x:c>
      <x:c r="M748" s="4" t="str">
        <x:f>IFERROR(INDEX('Material routes'!$M$6:$M$1505,MATCH(U748,'Material routes'!$A$6:$A$1505,0)),"MISSING ID")</x:f>
        <x:v>Partial proposal</x:v>
      </x:c>
      <x:c r="N748" s="4"/>
      <x:c r="O748" s="4" t="str">
        <x:f>IFERROR(INDEX('Material routes'!$J$6:$J$1505,MATCH(U748,'Material routes'!$A$6:$A$1505,0)),"MISSING ID")</x:f>
        <x:v>Unspecified</x:v>
      </x:c>
      <x:c r="P748" s="4"/>
      <x:c r="Q748" s="4" t="str">
        <x:f>IFERROR(INDEX('Material routes'!$J$6:$J$1505,MATCH(V748,'Material routes'!$A$6:$A$1505,0)),"MISSING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routes'!$D$6:$D$1505,MATCH(U748,'Material routes'!$A$6:$A$1505,0)),"MISSING ID")</x:f>
        <x:v>author.electrical.insulation_stock</x:v>
      </x:c>
      <x:c r="T748" s="4" t="str">
        <x:f>IFERROR(INDEX('Material routes'!$D$6:$D$1505,MATCH(V748,'Material routes'!$A$6:$A$1505,0)),"MISSING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routes'!$E$6:$E$1505,MATCH(U749,'Material routes'!$A$6:$A$1505,0)),"MISSING ID")</x:f>
        <x:v>Annealed iron sheet stock</x:v>
      </x:c>
      <x:c r="B749" s="4" t="str">
        <x:f>IFERROR(INDEX('Material routes'!$F$6:$F$1505,MATCH(U749,'Material routes'!$A$6:$A$1505,0)),"MISSING ID")</x:f>
        <x:v>T3</x:v>
      </x:c>
      <x:c r="C749" s="4" t="str">
        <x:f>IFERROR(INDEX('Material routes'!$H$6:$H$1505,MATCH(U749,'Material routes'!$A$6:$A$1505,0)),"MISSING ID")</x:f>
        <x:v>Processed material</x:v>
      </x:c>
      <x:c r="D749" s="4" t="str">
        <x:f>IFERROR(INDEX('Material routes'!$G$6:$G$1505,MATCH(U749,'Material routes'!$A$6:$A$1505,0)),"MISSING ID")</x:f>
        <x:v>Manufactured stock</x:v>
      </x:c>
      <x:c r="E749" s="4" t="str">
        <x:f>IFERROR(INDEX('Material routes'!$C$6:$C$1505,MATCH(U749,'Material routes'!$A$6:$A$1505,0)),"MISSING ID")</x:f>
        <x:v>Ingredient candidate</x:v>
      </x:c>
      <x:c r="F749" s="4" t="str">
        <x:f>IFERROR(INDEX('Material routes'!$E$6:$E$1505,MATCH(V749,'Material routes'!$A$6:$A$1505,0)),"MISSING ID")</x:f>
        <x:v>Packed separator battery stack</x:v>
      </x:c>
      <x:c r="G749" s="4" t="str">
        <x:f>IFERROR(INDEX('Material routes'!$F$6:$F$1505,MATCH(V749,'Material routes'!$A$6:$A$1505,0)),"MISSING ID")</x:f>
        <x:v>Not applicable</x:v>
      </x:c>
      <x:c r="H749" s="4" t="str">
        <x:f>IFERROR(INDEX('Material routes'!$H$6:$H$1505,MATCH(V749,'Material routes'!$A$6:$A$1505,0)),"MISSING ID")</x:f>
        <x:v>Energy storage</x:v>
      </x:c>
      <x:c r="I749" s="4" t="str">
        <x:f>IFERROR(INDEX('Material routes'!$G$6:$G$1505,MATCH(V749,'Material routes'!$A$6:$A$1505,0)),"MISSING ID")</x:f>
        <x:v>Field supplies</x:v>
      </x:c>
      <x:c r="J749" s="4" t="str">
        <x:f>IFERROR(INDEX('Material routes'!$B$6:$B$1505,MATCH(U749,'Material routes'!$A$6:$A$1505,0)),"MISSING ID")</x:f>
        <x:v>design.collection.packed_separator_battery_stack</x:v>
      </x:c>
      <x:c r="K749" s="4" t="str">
        <x:f>IFERROR(INDEX('Crafting recipes'!$C$6:$C$1005,MATCH(J749,'Crafting recipes'!$A$6:$A$1005,0)),"MISSING ID")</x:f>
        <x:v>Finished-item crafting</x:v>
      </x:c>
      <x:c r="L749" s="4" t="str">
        <x:f>IFERROR(INDEX('Material routes'!$K$6:$K$1505,MATCH(U749,'Material routes'!$A$6:$A$1505,0)),"MISSING ID")</x:f>
        <x:v>Proposal</x:v>
      </x:c>
      <x:c r="M749" s="4" t="str">
        <x:f>IFERROR(INDEX('Material routes'!$M$6:$M$1505,MATCH(U749,'Material routes'!$A$6:$A$1505,0)),"MISSING ID")</x:f>
        <x:v>Partial proposal</x:v>
      </x:c>
      <x:c r="N749" s="4"/>
      <x:c r="O749" s="4" t="str">
        <x:f>IFERROR(INDEX('Material routes'!$J$6:$J$1505,MATCH(U749,'Material routes'!$A$6:$A$1505,0)),"MISSING ID")</x:f>
        <x:v>Unspecified</x:v>
      </x:c>
      <x:c r="P749" s="4"/>
      <x:c r="Q749" s="4" t="str">
        <x:f>IFERROR(INDEX('Material routes'!$J$6:$J$1505,MATCH(V749,'Material routes'!$A$6:$A$1505,0)),"MISSING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routes'!$D$6:$D$1505,MATCH(U749,'Material routes'!$A$6:$A$1505,0)),"MISSING ID")</x:f>
        <x:v>proposal.collection.annealed_iron_sheet_stock</x:v>
      </x:c>
      <x:c r="T749" s="4" t="str">
        <x:f>IFERROR(INDEX('Material routes'!$D$6:$D$1505,MATCH(V749,'Material routes'!$A$6:$A$1505,0)),"MISSING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routes'!$E$6:$E$1505,MATCH(U750,'Material routes'!$A$6:$A$1505,0)),"MISSING ID")</x:f>
        <x:v>Sized mica viewing sheet</x:v>
      </x:c>
      <x:c r="B750" s="4" t="str">
        <x:f>IFERROR(INDEX('Material routes'!$F$6:$F$1505,MATCH(U750,'Material routes'!$A$6:$A$1505,0)),"MISSING ID")</x:f>
        <x:v>T1</x:v>
      </x:c>
      <x:c r="C750" s="4" t="str">
        <x:f>IFERROR(INDEX('Material routes'!$H$6:$H$1505,MATCH(U750,'Material routes'!$A$6:$A$1505,0)),"MISSING ID")</x:f>
        <x:v>Processed material</x:v>
      </x:c>
      <x:c r="D750" s="4" t="str">
        <x:f>IFERROR(INDEX('Material routes'!$G$6:$G$1505,MATCH(U750,'Material routes'!$A$6:$A$1505,0)),"MISSING ID")</x:f>
        <x:v>Manufactured stock</x:v>
      </x:c>
      <x:c r="E750" s="4" t="str">
        <x:f>IFERROR(INDEX('Material routes'!$C$6:$C$1505,MATCH(U750,'Material routes'!$A$6:$A$1505,0)),"MISSING ID")</x:f>
        <x:v>Ingredient candidate</x:v>
      </x:c>
      <x:c r="F750" s="4" t="str">
        <x:f>IFERROR(INDEX('Material routes'!$E$6:$E$1505,MATCH(V750,'Material routes'!$A$6:$A$1505,0)),"MISSING ID")</x:f>
        <x:v>Mica-plate capacitor pack</x:v>
      </x:c>
      <x:c r="G750" s="4" t="str">
        <x:f>IFERROR(INDEX('Material routes'!$F$6:$F$1505,MATCH(V750,'Material routes'!$A$6:$A$1505,0)),"MISSING ID")</x:f>
        <x:v>Not applicable</x:v>
      </x:c>
      <x:c r="H750" s="4" t="str">
        <x:f>IFERROR(INDEX('Material routes'!$H$6:$H$1505,MATCH(V750,'Material routes'!$A$6:$A$1505,0)),"MISSING ID")</x:f>
        <x:v>Energy storage</x:v>
      </x:c>
      <x:c r="I750" s="4" t="str">
        <x:f>IFERROR(INDEX('Material routes'!$G$6:$G$1505,MATCH(V750,'Material routes'!$A$6:$A$1505,0)),"MISSING ID")</x:f>
        <x:v>Field supplies</x:v>
      </x:c>
      <x:c r="J750" s="4" t="str">
        <x:f>IFERROR(INDEX('Material routes'!$B$6:$B$1505,MATCH(U750,'Material routes'!$A$6:$A$1505,0)),"MISSING ID")</x:f>
        <x:v>design.collection.mica_plate_capacitor_pack</x:v>
      </x:c>
      <x:c r="K750" s="4" t="str">
        <x:f>IFERROR(INDEX('Crafting recipes'!$C$6:$C$1005,MATCH(J750,'Crafting recipes'!$A$6:$A$1005,0)),"MISSING ID")</x:f>
        <x:v>Finished-item crafting</x:v>
      </x:c>
      <x:c r="L750" s="4" t="str">
        <x:f>IFERROR(INDEX('Material routes'!$K$6:$K$1505,MATCH(U750,'Material routes'!$A$6:$A$1505,0)),"MISSING ID")</x:f>
        <x:v>Proposal</x:v>
      </x:c>
      <x:c r="M750" s="4" t="str">
        <x:f>IFERROR(INDEX('Material routes'!$M$6:$M$1505,MATCH(U750,'Material routes'!$A$6:$A$1505,0)),"MISSING ID")</x:f>
        <x:v>Partial proposal</x:v>
      </x:c>
      <x:c r="N750" s="4"/>
      <x:c r="O750" s="4" t="str">
        <x:f>IFERROR(INDEX('Material routes'!$J$6:$J$1505,MATCH(U750,'Material routes'!$A$6:$A$1505,0)),"MISSING ID")</x:f>
        <x:v>Unspecified</x:v>
      </x:c>
      <x:c r="P750" s="4"/>
      <x:c r="Q750" s="4" t="str">
        <x:f>IFERROR(INDEX('Material routes'!$J$6:$J$1505,MATCH(V750,'Material routes'!$A$6:$A$1505,0)),"MISSING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routes'!$D$6:$D$1505,MATCH(U750,'Material routes'!$A$6:$A$1505,0)),"MISSING ID")</x:f>
        <x:v>proposal.t1.mica_window</x:v>
      </x:c>
      <x:c r="T750" s="4" t="str">
        <x:f>IFERROR(INDEX('Material routes'!$D$6:$D$1505,MATCH(V750,'Material routes'!$A$6:$A$1505,0)),"MISSING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routes'!$E$6:$E$1505,MATCH(U751,'Material routes'!$A$6:$A$1505,0)),"MISSING ID")</x:f>
        <x:v>Annealed iron sheet stock</x:v>
      </x:c>
      <x:c r="B751" s="4" t="str">
        <x:f>IFERROR(INDEX('Material routes'!$F$6:$F$1505,MATCH(U751,'Material routes'!$A$6:$A$1505,0)),"MISSING ID")</x:f>
        <x:v>T3</x:v>
      </x:c>
      <x:c r="C751" s="4" t="str">
        <x:f>IFERROR(INDEX('Material routes'!$H$6:$H$1505,MATCH(U751,'Material routes'!$A$6:$A$1505,0)),"MISSING ID")</x:f>
        <x:v>Processed material</x:v>
      </x:c>
      <x:c r="D751" s="4" t="str">
        <x:f>IFERROR(INDEX('Material routes'!$G$6:$G$1505,MATCH(U751,'Material routes'!$A$6:$A$1505,0)),"MISSING ID")</x:f>
        <x:v>Manufactured stock</x:v>
      </x:c>
      <x:c r="E751" s="4" t="str">
        <x:f>IFERROR(INDEX('Material routes'!$C$6:$C$1505,MATCH(U751,'Material routes'!$A$6:$A$1505,0)),"MISSING ID")</x:f>
        <x:v>Ingredient candidate</x:v>
      </x:c>
      <x:c r="F751" s="4" t="str">
        <x:f>IFERROR(INDEX('Material routes'!$E$6:$E$1505,MATCH(V751,'Material routes'!$A$6:$A$1505,0)),"MISSING ID")</x:f>
        <x:v>Mica-plate capacitor pack</x:v>
      </x:c>
      <x:c r="G751" s="4" t="str">
        <x:f>IFERROR(INDEX('Material routes'!$F$6:$F$1505,MATCH(V751,'Material routes'!$A$6:$A$1505,0)),"MISSING ID")</x:f>
        <x:v>Not applicable</x:v>
      </x:c>
      <x:c r="H751" s="4" t="str">
        <x:f>IFERROR(INDEX('Material routes'!$H$6:$H$1505,MATCH(V751,'Material routes'!$A$6:$A$1505,0)),"MISSING ID")</x:f>
        <x:v>Energy storage</x:v>
      </x:c>
      <x:c r="I751" s="4" t="str">
        <x:f>IFERROR(INDEX('Material routes'!$G$6:$G$1505,MATCH(V751,'Material routes'!$A$6:$A$1505,0)),"MISSING ID")</x:f>
        <x:v>Field supplies</x:v>
      </x:c>
      <x:c r="J751" s="4" t="str">
        <x:f>IFERROR(INDEX('Material routes'!$B$6:$B$1505,MATCH(U751,'Material routes'!$A$6:$A$1505,0)),"MISSING ID")</x:f>
        <x:v>design.collection.mica_plate_capacitor_pack</x:v>
      </x:c>
      <x:c r="K751" s="4" t="str">
        <x:f>IFERROR(INDEX('Crafting recipes'!$C$6:$C$1005,MATCH(J751,'Crafting recipes'!$A$6:$A$1005,0)),"MISSING ID")</x:f>
        <x:v>Finished-item crafting</x:v>
      </x:c>
      <x:c r="L751" s="4" t="str">
        <x:f>IFERROR(INDEX('Material routes'!$K$6:$K$1505,MATCH(U751,'Material routes'!$A$6:$A$1505,0)),"MISSING ID")</x:f>
        <x:v>Proposal</x:v>
      </x:c>
      <x:c r="M751" s="4" t="str">
        <x:f>IFERROR(INDEX('Material routes'!$M$6:$M$1505,MATCH(U751,'Material routes'!$A$6:$A$1505,0)),"MISSING ID")</x:f>
        <x:v>Partial proposal</x:v>
      </x:c>
      <x:c r="N751" s="4"/>
      <x:c r="O751" s="4" t="str">
        <x:f>IFERROR(INDEX('Material routes'!$J$6:$J$1505,MATCH(U751,'Material routes'!$A$6:$A$1505,0)),"MISSING ID")</x:f>
        <x:v>Unspecified</x:v>
      </x:c>
      <x:c r="P751" s="4"/>
      <x:c r="Q751" s="4" t="str">
        <x:f>IFERROR(INDEX('Material routes'!$J$6:$J$1505,MATCH(V751,'Material routes'!$A$6:$A$1505,0)),"MISSING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routes'!$D$6:$D$1505,MATCH(U751,'Material routes'!$A$6:$A$1505,0)),"MISSING ID")</x:f>
        <x:v>proposal.collection.annealed_iron_sheet_stock</x:v>
      </x:c>
      <x:c r="T751" s="4" t="str">
        <x:f>IFERROR(INDEX('Material routes'!$D$6:$D$1505,MATCH(V751,'Material routes'!$A$6:$A$1505,0)),"MISSING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routes'!$E$6:$E$1505,MATCH(U752,'Material routes'!$A$6:$A$1505,0)),"MISSING ID")</x:f>
        <x:v>Rough clear-glass blank</x:v>
      </x:c>
      <x:c r="B752" s="4" t="str">
        <x:f>IFERROR(INDEX('Material routes'!$F$6:$F$1505,MATCH(U752,'Material routes'!$A$6:$A$1505,0)),"MISSING ID")</x:f>
        <x:v>T1</x:v>
      </x:c>
      <x:c r="C752" s="4" t="str">
        <x:f>IFERROR(INDEX('Material routes'!$H$6:$H$1505,MATCH(U752,'Material routes'!$A$6:$A$1505,0)),"MISSING ID")</x:f>
        <x:v>Processed material</x:v>
      </x:c>
      <x:c r="D752" s="4" t="str">
        <x:f>IFERROR(INDEX('Material routes'!$G$6:$G$1505,MATCH(U752,'Material routes'!$A$6:$A$1505,0)),"MISSING ID")</x:f>
        <x:v>Manufactured stock</x:v>
      </x:c>
      <x:c r="E752" s="4" t="str">
        <x:f>IFERROR(INDEX('Material routes'!$C$6:$C$1505,MATCH(U752,'Material routes'!$A$6:$A$1505,0)),"MISSING ID")</x:f>
        <x:v>Ingredient candidate</x:v>
      </x:c>
      <x:c r="F752" s="4" t="str">
        <x:f>IFERROR(INDEX('Material routes'!$E$6:$E$1505,MATCH(V752,'Material routes'!$A$6:$A$1505,0)),"MISSING ID")</x:f>
        <x:v>Glass-jar capacitor bank</x:v>
      </x:c>
      <x:c r="G752" s="4" t="str">
        <x:f>IFERROR(INDEX('Material routes'!$F$6:$F$1505,MATCH(V752,'Material routes'!$A$6:$A$1505,0)),"MISSING ID")</x:f>
        <x:v>Not applicable</x:v>
      </x:c>
      <x:c r="H752" s="4" t="str">
        <x:f>IFERROR(INDEX('Material routes'!$H$6:$H$1505,MATCH(V752,'Material routes'!$A$6:$A$1505,0)),"MISSING ID")</x:f>
        <x:v>Energy storage</x:v>
      </x:c>
      <x:c r="I752" s="4" t="str">
        <x:f>IFERROR(INDEX('Material routes'!$G$6:$G$1505,MATCH(V752,'Material routes'!$A$6:$A$1505,0)),"MISSING ID")</x:f>
        <x:v>Field supplies</x:v>
      </x:c>
      <x:c r="J752" s="4" t="str">
        <x:f>IFERROR(INDEX('Material routes'!$B$6:$B$1505,MATCH(U752,'Material routes'!$A$6:$A$1505,0)),"MISSING ID")</x:f>
        <x:v>design.collection.glass_jar_capacitor_bank</x:v>
      </x:c>
      <x:c r="K752" s="4" t="str">
        <x:f>IFERROR(INDEX('Crafting recipes'!$C$6:$C$1005,MATCH(J752,'Crafting recipes'!$A$6:$A$1005,0)),"MISSING ID")</x:f>
        <x:v>Finished-item crafting</x:v>
      </x:c>
      <x:c r="L752" s="4" t="str">
        <x:f>IFERROR(INDEX('Material routes'!$K$6:$K$1505,MATCH(U752,'Material routes'!$A$6:$A$1505,0)),"MISSING ID")</x:f>
        <x:v>Proposal</x:v>
      </x:c>
      <x:c r="M752" s="4" t="str">
        <x:f>IFERROR(INDEX('Material routes'!$M$6:$M$1505,MATCH(U752,'Material routes'!$A$6:$A$1505,0)),"MISSING ID")</x:f>
        <x:v>Partial proposal</x:v>
      </x:c>
      <x:c r="N752" s="4"/>
      <x:c r="O752" s="4" t="str">
        <x:f>IFERROR(INDEX('Material routes'!$J$6:$J$1505,MATCH(U752,'Material routes'!$A$6:$A$1505,0)),"MISSING ID")</x:f>
        <x:v>Unspecified</x:v>
      </x:c>
      <x:c r="P752" s="4"/>
      <x:c r="Q752" s="4" t="str">
        <x:f>IFERROR(INDEX('Material routes'!$J$6:$J$1505,MATCH(V752,'Material routes'!$A$6:$A$1505,0)),"MISSING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routes'!$D$6:$D$1505,MATCH(U752,'Material routes'!$A$6:$A$1505,0)),"MISSING ID")</x:f>
        <x:v>proposal.t1.clear_glass_blank</x:v>
      </x:c>
      <x:c r="T752" s="4" t="str">
        <x:f>IFERROR(INDEX('Material routes'!$D$6:$D$1505,MATCH(V752,'Material routes'!$A$6:$A$1505,0)),"MISSING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routes'!$E$6:$E$1505,MATCH(U753,'Material routes'!$A$6:$A$1505,0)),"MISSING ID")</x:f>
        <x:v>Annealed iron sheet stock</x:v>
      </x:c>
      <x:c r="B753" s="4" t="str">
        <x:f>IFERROR(INDEX('Material routes'!$F$6:$F$1505,MATCH(U753,'Material routes'!$A$6:$A$1505,0)),"MISSING ID")</x:f>
        <x:v>T3</x:v>
      </x:c>
      <x:c r="C753" s="4" t="str">
        <x:f>IFERROR(INDEX('Material routes'!$H$6:$H$1505,MATCH(U753,'Material routes'!$A$6:$A$1505,0)),"MISSING ID")</x:f>
        <x:v>Processed material</x:v>
      </x:c>
      <x:c r="D753" s="4" t="str">
        <x:f>IFERROR(INDEX('Material routes'!$G$6:$G$1505,MATCH(U753,'Material routes'!$A$6:$A$1505,0)),"MISSING ID")</x:f>
        <x:v>Manufactured stock</x:v>
      </x:c>
      <x:c r="E753" s="4" t="str">
        <x:f>IFERROR(INDEX('Material routes'!$C$6:$C$1505,MATCH(U753,'Material routes'!$A$6:$A$1505,0)),"MISSING ID")</x:f>
        <x:v>Ingredient candidate</x:v>
      </x:c>
      <x:c r="F753" s="4" t="str">
        <x:f>IFERROR(INDEX('Material routes'!$E$6:$E$1505,MATCH(V753,'Material routes'!$A$6:$A$1505,0)),"MISSING ID")</x:f>
        <x:v>Glass-jar capacitor bank</x:v>
      </x:c>
      <x:c r="G753" s="4" t="str">
        <x:f>IFERROR(INDEX('Material routes'!$F$6:$F$1505,MATCH(V753,'Material routes'!$A$6:$A$1505,0)),"MISSING ID")</x:f>
        <x:v>Not applicable</x:v>
      </x:c>
      <x:c r="H753" s="4" t="str">
        <x:f>IFERROR(INDEX('Material routes'!$H$6:$H$1505,MATCH(V753,'Material routes'!$A$6:$A$1505,0)),"MISSING ID")</x:f>
        <x:v>Energy storage</x:v>
      </x:c>
      <x:c r="I753" s="4" t="str">
        <x:f>IFERROR(INDEX('Material routes'!$G$6:$G$1505,MATCH(V753,'Material routes'!$A$6:$A$1505,0)),"MISSING ID")</x:f>
        <x:v>Field supplies</x:v>
      </x:c>
      <x:c r="J753" s="4" t="str">
        <x:f>IFERROR(INDEX('Material routes'!$B$6:$B$1505,MATCH(U753,'Material routes'!$A$6:$A$1505,0)),"MISSING ID")</x:f>
        <x:v>design.collection.glass_jar_capacitor_bank</x:v>
      </x:c>
      <x:c r="K753" s="4" t="str">
        <x:f>IFERROR(INDEX('Crafting recipes'!$C$6:$C$1005,MATCH(J753,'Crafting recipes'!$A$6:$A$1005,0)),"MISSING ID")</x:f>
        <x:v>Finished-item crafting</x:v>
      </x:c>
      <x:c r="L753" s="4" t="str">
        <x:f>IFERROR(INDEX('Material routes'!$K$6:$K$1505,MATCH(U753,'Material routes'!$A$6:$A$1505,0)),"MISSING ID")</x:f>
        <x:v>Proposal</x:v>
      </x:c>
      <x:c r="M753" s="4" t="str">
        <x:f>IFERROR(INDEX('Material routes'!$M$6:$M$1505,MATCH(U753,'Material routes'!$A$6:$A$1505,0)),"MISSING ID")</x:f>
        <x:v>Partial proposal</x:v>
      </x:c>
      <x:c r="N753" s="4"/>
      <x:c r="O753" s="4" t="str">
        <x:f>IFERROR(INDEX('Material routes'!$J$6:$J$1505,MATCH(U753,'Material routes'!$A$6:$A$1505,0)),"MISSING ID")</x:f>
        <x:v>Unspecified</x:v>
      </x:c>
      <x:c r="P753" s="4"/>
      <x:c r="Q753" s="4" t="str">
        <x:f>IFERROR(INDEX('Material routes'!$J$6:$J$1505,MATCH(V753,'Material routes'!$A$6:$A$1505,0)),"MISSING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routes'!$D$6:$D$1505,MATCH(U753,'Material routes'!$A$6:$A$1505,0)),"MISSING ID")</x:f>
        <x:v>proposal.collection.annealed_iron_sheet_stock</x:v>
      </x:c>
      <x:c r="T753" s="4" t="str">
        <x:f>IFERROR(INDEX('Material routes'!$D$6:$D$1505,MATCH(V753,'Material routes'!$A$6:$A$1505,0)),"MISSING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routes'!$E$6:$E$1505,MATCH(U754,'Material routes'!$A$6:$A$1505,0)),"MISSING ID")</x:f>
        <x:v>Refractory ceramic stock</x:v>
      </x:c>
      <x:c r="B754" s="4" t="str">
        <x:f>IFERROR(INDEX('Material routes'!$F$6:$F$1505,MATCH(U754,'Material routes'!$A$6:$A$1505,0)),"MISSING ID")</x:f>
        <x:v>T2</x:v>
      </x:c>
      <x:c r="C754" s="4" t="str">
        <x:f>IFERROR(INDEX('Material routes'!$H$6:$H$1505,MATCH(U754,'Material routes'!$A$6:$A$1505,0)),"MISSING ID")</x:f>
        <x:v>Processed material</x:v>
      </x:c>
      <x:c r="D754" s="4" t="str">
        <x:f>IFERROR(INDEX('Material routes'!$G$6:$G$1505,MATCH(U754,'Material routes'!$A$6:$A$1505,0)),"MISSING ID")</x:f>
        <x:v>Manufactured stock</x:v>
      </x:c>
      <x:c r="E754" s="4" t="str">
        <x:f>IFERROR(INDEX('Material routes'!$C$6:$C$1505,MATCH(U754,'Material routes'!$A$6:$A$1505,0)),"MISSING ID")</x:f>
        <x:v>Ingredient candidate</x:v>
      </x:c>
      <x:c r="F754" s="4" t="str">
        <x:f>IFERROR(INDEX('Material routes'!$E$6:$E$1505,MATCH(V754,'Material routes'!$A$6:$A$1505,0)),"MISSING ID")</x:f>
        <x:v>Ceramic-dielectric pulse bank</x:v>
      </x:c>
      <x:c r="G754" s="4" t="str">
        <x:f>IFERROR(INDEX('Material routes'!$F$6:$F$1505,MATCH(V754,'Material routes'!$A$6:$A$1505,0)),"MISSING ID")</x:f>
        <x:v>Not applicable</x:v>
      </x:c>
      <x:c r="H754" s="4" t="str">
        <x:f>IFERROR(INDEX('Material routes'!$H$6:$H$1505,MATCH(V754,'Material routes'!$A$6:$A$1505,0)),"MISSING ID")</x:f>
        <x:v>Energy storage</x:v>
      </x:c>
      <x:c r="I754" s="4" t="str">
        <x:f>IFERROR(INDEX('Material routes'!$G$6:$G$1505,MATCH(V754,'Material routes'!$A$6:$A$1505,0)),"MISSING ID")</x:f>
        <x:v>Field supplies</x:v>
      </x:c>
      <x:c r="J754" s="4" t="str">
        <x:f>IFERROR(INDEX('Material routes'!$B$6:$B$1505,MATCH(U754,'Material routes'!$A$6:$A$1505,0)),"MISSING ID")</x:f>
        <x:v>design.collection.ceramic_dielectric_pulse_bank</x:v>
      </x:c>
      <x:c r="K754" s="4" t="str">
        <x:f>IFERROR(INDEX('Crafting recipes'!$C$6:$C$1005,MATCH(J754,'Crafting recipes'!$A$6:$A$1005,0)),"MISSING ID")</x:f>
        <x:v>Finished-item crafting</x:v>
      </x:c>
      <x:c r="L754" s="4" t="str">
        <x:f>IFERROR(INDEX('Material routes'!$K$6:$K$1505,MATCH(U754,'Material routes'!$A$6:$A$1505,0)),"MISSING ID")</x:f>
        <x:v>Proposal</x:v>
      </x:c>
      <x:c r="M754" s="4" t="str">
        <x:f>IFERROR(INDEX('Material routes'!$M$6:$M$1505,MATCH(U754,'Material routes'!$A$6:$A$1505,0)),"MISSING ID")</x:f>
        <x:v>Partial proposal</x:v>
      </x:c>
      <x:c r="N754" s="4"/>
      <x:c r="O754" s="4" t="str">
        <x:f>IFERROR(INDEX('Material routes'!$J$6:$J$1505,MATCH(U754,'Material routes'!$A$6:$A$1505,0)),"MISSING ID")</x:f>
        <x:v>Unspecified</x:v>
      </x:c>
      <x:c r="P754" s="4"/>
      <x:c r="Q754" s="4" t="str">
        <x:f>IFERROR(INDEX('Material routes'!$J$6:$J$1505,MATCH(V754,'Material routes'!$A$6:$A$1505,0)),"MISSING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routes'!$D$6:$D$1505,MATCH(U754,'Material routes'!$A$6:$A$1505,0)),"MISSING ID")</x:f>
        <x:v>proposal.branch.refractory_ceramic</x:v>
      </x:c>
      <x:c r="T754" s="4" t="str">
        <x:f>IFERROR(INDEX('Material routes'!$D$6:$D$1505,MATCH(V754,'Material routes'!$A$6:$A$1505,0)),"MISSING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routes'!$E$6:$E$1505,MATCH(U755,'Material routes'!$A$6:$A$1505,0)),"MISSING ID")</x:f>
        <x:v>Refined copper cake</x:v>
      </x:c>
      <x:c r="B755" s="4" t="str">
        <x:f>IFERROR(INDEX('Material routes'!$F$6:$F$1505,MATCH(U755,'Material routes'!$A$6:$A$1505,0)),"MISSING ID")</x:f>
        <x:v>T1</x:v>
      </x:c>
      <x:c r="C755" s="4" t="str">
        <x:f>IFERROR(INDEX('Material routes'!$H$6:$H$1505,MATCH(U755,'Material routes'!$A$6:$A$1505,0)),"MISSING ID")</x:f>
        <x:v>Processed material</x:v>
      </x:c>
      <x:c r="D755" s="4" t="str">
        <x:f>IFERROR(INDEX('Material routes'!$G$6:$G$1505,MATCH(U755,'Material routes'!$A$6:$A$1505,0)),"MISSING ID")</x:f>
        <x:v>Manufactured stock</x:v>
      </x:c>
      <x:c r="E755" s="4" t="str">
        <x:f>IFERROR(INDEX('Material routes'!$C$6:$C$1505,MATCH(U755,'Material routes'!$A$6:$A$1505,0)),"MISSING ID")</x:f>
        <x:v>Ingredient candidate</x:v>
      </x:c>
      <x:c r="F755" s="4" t="str">
        <x:f>IFERROR(INDEX('Material routes'!$E$6:$E$1505,MATCH(V755,'Material routes'!$A$6:$A$1505,0)),"MISSING ID")</x:f>
        <x:v>Ceramic-dielectric pulse bank</x:v>
      </x:c>
      <x:c r="G755" s="4" t="str">
        <x:f>IFERROR(INDEX('Material routes'!$F$6:$F$1505,MATCH(V755,'Material routes'!$A$6:$A$1505,0)),"MISSING ID")</x:f>
        <x:v>Not applicable</x:v>
      </x:c>
      <x:c r="H755" s="4" t="str">
        <x:f>IFERROR(INDEX('Material routes'!$H$6:$H$1505,MATCH(V755,'Material routes'!$A$6:$A$1505,0)),"MISSING ID")</x:f>
        <x:v>Energy storage</x:v>
      </x:c>
      <x:c r="I755" s="4" t="str">
        <x:f>IFERROR(INDEX('Material routes'!$G$6:$G$1505,MATCH(V755,'Material routes'!$A$6:$A$1505,0)),"MISSING ID")</x:f>
        <x:v>Field supplies</x:v>
      </x:c>
      <x:c r="J755" s="4" t="str">
        <x:f>IFERROR(INDEX('Material routes'!$B$6:$B$1505,MATCH(U755,'Material routes'!$A$6:$A$1505,0)),"MISSING ID")</x:f>
        <x:v>design.collection.ceramic_dielectric_pulse_bank</x:v>
      </x:c>
      <x:c r="K755" s="4" t="str">
        <x:f>IFERROR(INDEX('Crafting recipes'!$C$6:$C$1005,MATCH(J755,'Crafting recipes'!$A$6:$A$1005,0)),"MISSING ID")</x:f>
        <x:v>Finished-item crafting</x:v>
      </x:c>
      <x:c r="L755" s="4" t="str">
        <x:f>IFERROR(INDEX('Material routes'!$K$6:$K$1505,MATCH(U755,'Material routes'!$A$6:$A$1505,0)),"MISSING ID")</x:f>
        <x:v>Proposal</x:v>
      </x:c>
      <x:c r="M755" s="4" t="str">
        <x:f>IFERROR(INDEX('Material routes'!$M$6:$M$1505,MATCH(U755,'Material routes'!$A$6:$A$1505,0)),"MISSING ID")</x:f>
        <x:v>Partial proposal</x:v>
      </x:c>
      <x:c r="N755" s="4"/>
      <x:c r="O755" s="4" t="str">
        <x:f>IFERROR(INDEX('Material routes'!$J$6:$J$1505,MATCH(U755,'Material routes'!$A$6:$A$1505,0)),"MISSING ID")</x:f>
        <x:v>Unspecified</x:v>
      </x:c>
      <x:c r="P755" s="4"/>
      <x:c r="Q755" s="4" t="str">
        <x:f>IFERROR(INDEX('Material routes'!$J$6:$J$1505,MATCH(V755,'Material routes'!$A$6:$A$1505,0)),"MISSING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routes'!$D$6:$D$1505,MATCH(U755,'Material routes'!$A$6:$A$1505,0)),"MISSING ID")</x:f>
        <x:v>proposal.t1.copper_cake</x:v>
      </x:c>
      <x:c r="T755" s="4" t="str">
        <x:f>IFERROR(INDEX('Material routes'!$D$6:$D$1505,MATCH(V755,'Material routes'!$A$6:$A$1505,0)),"MISSING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routes'!$E$6:$E$1505,MATCH(U756,'Material routes'!$A$6:$A$1505,0)),"MISSING ID")</x:f>
        <x:v>Mineral contact-cleaning charge</x:v>
      </x:c>
      <x:c r="B756" s="4" t="str">
        <x:f>IFERROR(INDEX('Material routes'!$F$6:$F$1505,MATCH(U756,'Material routes'!$A$6:$A$1505,0)),"MISSING ID")</x:f>
        <x:v>T2</x:v>
      </x:c>
      <x:c r="C756" s="4" t="str">
        <x:f>IFERROR(INDEX('Material routes'!$H$6:$H$1505,MATCH(U756,'Material routes'!$A$6:$A$1505,0)),"MISSING ID")</x:f>
        <x:v>Chemical material</x:v>
      </x:c>
      <x:c r="D756" s="4" t="str">
        <x:f>IFERROR(INDEX('Material routes'!$G$6:$G$1505,MATCH(U756,'Material routes'!$A$6:$A$1505,0)),"MISSING ID")</x:f>
        <x:v>Processing agents</x:v>
      </x:c>
      <x:c r="E756" s="4" t="str">
        <x:f>IFERROR(INDEX('Material routes'!$C$6:$C$1505,MATCH(U756,'Material routes'!$A$6:$A$1505,0)),"MISSING ID")</x:f>
        <x:v>Ingredient candidate</x:v>
      </x:c>
      <x:c r="F756" s="4" t="str">
        <x:f>IFERROR(INDEX('Material routes'!$E$6:$E$1505,MATCH(V756,'Material routes'!$A$6:$A$1505,0)),"MISSING ID")</x:f>
        <x:v>Radio contact service kit</x:v>
      </x:c>
      <x:c r="G756" s="4" t="str">
        <x:f>IFERROR(INDEX('Material routes'!$F$6:$F$1505,MATCH(V756,'Material routes'!$A$6:$A$1505,0)),"MISSING ID")</x:f>
        <x:v>Not applicable</x:v>
      </x:c>
      <x:c r="H756" s="4" t="str">
        <x:f>IFERROR(INDEX('Material routes'!$H$6:$H$1505,MATCH(V756,'Material routes'!$A$6:$A$1505,0)),"MISSING ID")</x:f>
        <x:v>Service kit</x:v>
      </x:c>
      <x:c r="I756" s="4" t="str">
        <x:f>IFERROR(INDEX('Material routes'!$G$6:$G$1505,MATCH(V756,'Material routes'!$A$6:$A$1505,0)),"MISSING ID")</x:f>
        <x:v>Field supplies</x:v>
      </x:c>
      <x:c r="J756" s="4" t="str">
        <x:f>IFERROR(INDEX('Material routes'!$B$6:$B$1505,MATCH(U756,'Material routes'!$A$6:$A$1505,0)),"MISSING ID")</x:f>
        <x:v>design.collection.radio_contact_service_kit</x:v>
      </x:c>
      <x:c r="K756" s="4" t="str">
        <x:f>IFERROR(INDEX('Crafting recipes'!$C$6:$C$1005,MATCH(J756,'Crafting recipes'!$A$6:$A$1005,0)),"MISSING ID")</x:f>
        <x:v>Finished-item crafting</x:v>
      </x:c>
      <x:c r="L756" s="4" t="str">
        <x:f>IFERROR(INDEX('Material routes'!$K$6:$K$1505,MATCH(U756,'Material routes'!$A$6:$A$1505,0)),"MISSING ID")</x:f>
        <x:v>Proposal</x:v>
      </x:c>
      <x:c r="M756" s="4" t="str">
        <x:f>IFERROR(INDEX('Material routes'!$M$6:$M$1505,MATCH(U756,'Material routes'!$A$6:$A$1505,0)),"MISSING ID")</x:f>
        <x:v>Partial proposal</x:v>
      </x:c>
      <x:c r="N756" s="4"/>
      <x:c r="O756" s="4" t="str">
        <x:f>IFERROR(INDEX('Material routes'!$J$6:$J$1505,MATCH(U756,'Material routes'!$A$6:$A$1505,0)),"MISSING ID")</x:f>
        <x:v>Unspecified</x:v>
      </x:c>
      <x:c r="P756" s="4"/>
      <x:c r="Q756" s="4" t="str">
        <x:f>IFERROR(INDEX('Material routes'!$J$6:$J$1505,MATCH(V756,'Material routes'!$A$6:$A$1505,0)),"MISSING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routes'!$D$6:$D$1505,MATCH(U756,'Material routes'!$A$6:$A$1505,0)),"MISSING ID")</x:f>
        <x:v>proposal.collection.mineral_contact_cleaning_charge</x:v>
      </x:c>
      <x:c r="T756" s="4" t="str">
        <x:f>IFERROR(INDEX('Material routes'!$D$6:$D$1505,MATCH(V756,'Material routes'!$A$6:$A$1505,0)),"MISSING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routes'!$E$6:$E$1505,MATCH(U757,'Material routes'!$A$6:$A$1505,0)),"MISSING ID")</x:f>
        <x:v>Mica-separated terminal strip</x:v>
      </x:c>
      <x:c r="B757" s="4" t="str">
        <x:f>IFERROR(INDEX('Material routes'!$F$6:$F$1505,MATCH(U757,'Material routes'!$A$6:$A$1505,0)),"MISSING ID")</x:f>
        <x:v>T4</x:v>
      </x:c>
      <x:c r="C757" s="4" t="str">
        <x:f>IFERROR(INDEX('Material routes'!$H$6:$H$1505,MATCH(U757,'Material routes'!$A$6:$A$1505,0)),"MISSING ID")</x:f>
        <x:v>Machine part</x:v>
      </x:c>
      <x:c r="D757" s="4" t="str">
        <x:f>IFERROR(INDEX('Material routes'!$G$6:$G$1505,MATCH(U757,'Material routes'!$A$6:$A$1505,0)),"MISSING ID")</x:f>
        <x:v>Crafting components</x:v>
      </x:c>
      <x:c r="E757" s="4" t="str">
        <x:f>IFERROR(INDEX('Material routes'!$C$6:$C$1505,MATCH(U757,'Material routes'!$A$6:$A$1505,0)),"MISSING ID")</x:f>
        <x:v>Ingredient candidate</x:v>
      </x:c>
      <x:c r="F757" s="4" t="str">
        <x:f>IFERROR(INDEX('Material routes'!$E$6:$E$1505,MATCH(V757,'Material routes'!$A$6:$A$1505,0)),"MISSING ID")</x:f>
        <x:v>Radio contact service kit</x:v>
      </x:c>
      <x:c r="G757" s="4" t="str">
        <x:f>IFERROR(INDEX('Material routes'!$F$6:$F$1505,MATCH(V757,'Material routes'!$A$6:$A$1505,0)),"MISSING ID")</x:f>
        <x:v>Not applicable</x:v>
      </x:c>
      <x:c r="H757" s="4" t="str">
        <x:f>IFERROR(INDEX('Material routes'!$H$6:$H$1505,MATCH(V757,'Material routes'!$A$6:$A$1505,0)),"MISSING ID")</x:f>
        <x:v>Service kit</x:v>
      </x:c>
      <x:c r="I757" s="4" t="str">
        <x:f>IFERROR(INDEX('Material routes'!$G$6:$G$1505,MATCH(V757,'Material routes'!$A$6:$A$1505,0)),"MISSING ID")</x:f>
        <x:v>Field supplies</x:v>
      </x:c>
      <x:c r="J757" s="4" t="str">
        <x:f>IFERROR(INDEX('Material routes'!$B$6:$B$1505,MATCH(U757,'Material routes'!$A$6:$A$1505,0)),"MISSING ID")</x:f>
        <x:v>design.collection.radio_contact_service_kit</x:v>
      </x:c>
      <x:c r="K757" s="4" t="str">
        <x:f>IFERROR(INDEX('Crafting recipes'!$C$6:$C$1005,MATCH(J757,'Crafting recipes'!$A$6:$A$1005,0)),"MISSING ID")</x:f>
        <x:v>Finished-item crafting</x:v>
      </x:c>
      <x:c r="L757" s="4" t="str">
        <x:f>IFERROR(INDEX('Material routes'!$K$6:$K$1505,MATCH(U757,'Material routes'!$A$6:$A$1505,0)),"MISSING ID")</x:f>
        <x:v>Proposal</x:v>
      </x:c>
      <x:c r="M757" s="4" t="str">
        <x:f>IFERROR(INDEX('Material routes'!$M$6:$M$1505,MATCH(U757,'Material routes'!$A$6:$A$1505,0)),"MISSING ID")</x:f>
        <x:v>Partial proposal</x:v>
      </x:c>
      <x:c r="N757" s="4"/>
      <x:c r="O757" s="4" t="str">
        <x:f>IFERROR(INDEX('Material routes'!$J$6:$J$1505,MATCH(U757,'Material routes'!$A$6:$A$1505,0)),"MISSING ID")</x:f>
        <x:v>Unspecified</x:v>
      </x:c>
      <x:c r="P757" s="4"/>
      <x:c r="Q757" s="4" t="str">
        <x:f>IFERROR(INDEX('Material routes'!$J$6:$J$1505,MATCH(V757,'Material routes'!$A$6:$A$1505,0)),"MISSING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routes'!$D$6:$D$1505,MATCH(U757,'Material routes'!$A$6:$A$1505,0)),"MISSING ID")</x:f>
        <x:v>proposal.collection.mica_separated_terminal_strip</x:v>
      </x:c>
      <x:c r="T757" s="4" t="str">
        <x:f>IFERROR(INDEX('Material routes'!$D$6:$D$1505,MATCH(V757,'Material routes'!$A$6:$A$1505,0)),"MISSING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routes'!$E$6:$E$1505,MATCH(U758,'Material routes'!$A$6:$A$1505,0)),"MISSING ID")</x:f>
        <x:v>Joint-service cleaning pick</x:v>
      </x:c>
      <x:c r="B758" s="4" t="str">
        <x:f>IFERROR(INDEX('Material routes'!$F$6:$F$1505,MATCH(U758,'Material routes'!$A$6:$A$1505,0)),"MISSING ID")</x:f>
        <x:v>Not applicable</x:v>
      </x:c>
      <x:c r="C758" s="4" t="str">
        <x:f>IFERROR(INDEX('Material routes'!$H$6:$H$1505,MATCH(U758,'Material routes'!$A$6:$A$1505,0)),"MISSING ID")</x:f>
        <x:v>Tool</x:v>
      </x:c>
      <x:c r="D758" s="4" t="str">
        <x:f>IFERROR(INDEX('Material routes'!$G$6:$G$1505,MATCH(U758,'Material routes'!$A$6:$A$1505,0)),"MISSING ID")</x:f>
        <x:v>Equipment</x:v>
      </x:c>
      <x:c r="E758" s="4" t="str">
        <x:f>IFERROR(INDEX('Material routes'!$C$6:$C$1505,MATCH(U758,'Material routes'!$A$6:$A$1505,0)),"MISSING ID")</x:f>
        <x:v>Ingredient candidate</x:v>
      </x:c>
      <x:c r="F758" s="4" t="str">
        <x:f>IFERROR(INDEX('Material routes'!$E$6:$E$1505,MATCH(V758,'Material routes'!$A$6:$A$1505,0)),"MISSING ID")</x:f>
        <x:v>Radio contact service kit</x:v>
      </x:c>
      <x:c r="G758" s="4" t="str">
        <x:f>IFERROR(INDEX('Material routes'!$F$6:$F$1505,MATCH(V758,'Material routes'!$A$6:$A$1505,0)),"MISSING ID")</x:f>
        <x:v>Not applicable</x:v>
      </x:c>
      <x:c r="H758" s="4" t="str">
        <x:f>IFERROR(INDEX('Material routes'!$H$6:$H$1505,MATCH(V758,'Material routes'!$A$6:$A$1505,0)),"MISSING ID")</x:f>
        <x:v>Service kit</x:v>
      </x:c>
      <x:c r="I758" s="4" t="str">
        <x:f>IFERROR(INDEX('Material routes'!$G$6:$G$1505,MATCH(V758,'Material routes'!$A$6:$A$1505,0)),"MISSING ID")</x:f>
        <x:v>Field supplies</x:v>
      </x:c>
      <x:c r="J758" s="4" t="str">
        <x:f>IFERROR(INDEX('Material routes'!$B$6:$B$1505,MATCH(U758,'Material routes'!$A$6:$A$1505,0)),"MISSING ID")</x:f>
        <x:v>design.collection.radio_contact_service_kit</x:v>
      </x:c>
      <x:c r="K758" s="4" t="str">
        <x:f>IFERROR(INDEX('Crafting recipes'!$C$6:$C$1005,MATCH(J758,'Crafting recipes'!$A$6:$A$1005,0)),"MISSING ID")</x:f>
        <x:v>Finished-item crafting</x:v>
      </x:c>
      <x:c r="L758" s="4" t="str">
        <x:f>IFERROR(INDEX('Material routes'!$K$6:$K$1505,MATCH(U758,'Material routes'!$A$6:$A$1505,0)),"MISSING ID")</x:f>
        <x:v>Proposal</x:v>
      </x:c>
      <x:c r="M758" s="4" t="str">
        <x:f>IFERROR(INDEX('Material routes'!$M$6:$M$1505,MATCH(U758,'Material routes'!$A$6:$A$1505,0)),"MISSING ID")</x:f>
        <x:v>Partial proposal</x:v>
      </x:c>
      <x:c r="N758" s="4"/>
      <x:c r="O758" s="4" t="str">
        <x:f>IFERROR(INDEX('Material routes'!$J$6:$J$1505,MATCH(U758,'Material routes'!$A$6:$A$1505,0)),"MISSING ID")</x:f>
        <x:v>Unspecified</x:v>
      </x:c>
      <x:c r="P758" s="4"/>
      <x:c r="Q758" s="4" t="str">
        <x:f>IFERROR(INDEX('Material routes'!$J$6:$J$1505,MATCH(V758,'Material routes'!$A$6:$A$1505,0)),"MISSING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routes'!$D$6:$D$1505,MATCH(U758,'Material routes'!$A$6:$A$1505,0)),"MISSING ID")</x:f>
        <x:v>proposal.legger.service_pick</x:v>
      </x:c>
      <x:c r="T758" s="4" t="str">
        <x:f>IFERROR(INDEX('Material routes'!$D$6:$D$1505,MATCH(V758,'Material routes'!$A$6:$A$1505,0)),"MISSING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routes'!$E$6:$E$1505,MATCH(U759,'Material routes'!$A$6:$A$1505,0)),"MISSING ID")</x:f>
        <x:v>Bonded wing-seam reinforcement strips</x:v>
      </x:c>
      <x:c r="B759" s="4" t="str">
        <x:f>IFERROR(INDEX('Material routes'!$F$6:$F$1505,MATCH(U759,'Material routes'!$A$6:$A$1505,0)),"MISSING ID")</x:f>
        <x:v>T3</x:v>
      </x:c>
      <x:c r="C759" s="4" t="str">
        <x:f>IFERROR(INDEX('Material routes'!$H$6:$H$1505,MATCH(U759,'Material routes'!$A$6:$A$1505,0)),"MISSING ID")</x:f>
        <x:v>Processed material</x:v>
      </x:c>
      <x:c r="D759" s="4" t="str">
        <x:f>IFERROR(INDEX('Material routes'!$G$6:$G$1505,MATCH(U759,'Material routes'!$A$6:$A$1505,0)),"MISSING ID")</x:f>
        <x:v>Manufactured stock</x:v>
      </x:c>
      <x:c r="E759" s="4" t="str">
        <x:f>IFERROR(INDEX('Material routes'!$C$6:$C$1505,MATCH(U759,'Material routes'!$A$6:$A$1505,0)),"MISSING ID")</x:f>
        <x:v>Ingredient candidate</x:v>
      </x:c>
      <x:c r="F759" s="4" t="str">
        <x:f>IFERROR(INDEX('Material routes'!$E$6:$E$1505,MATCH(V759,'Material routes'!$A$6:$A$1505,0)),"MISSING ID")</x:f>
        <x:v>Sail seam repair kit</x:v>
      </x:c>
      <x:c r="G759" s="4" t="str">
        <x:f>IFERROR(INDEX('Material routes'!$F$6:$F$1505,MATCH(V759,'Material routes'!$A$6:$A$1505,0)),"MISSING ID")</x:f>
        <x:v>Not applicable</x:v>
      </x:c>
      <x:c r="H759" s="4" t="str">
        <x:f>IFERROR(INDEX('Material routes'!$H$6:$H$1505,MATCH(V759,'Material routes'!$A$6:$A$1505,0)),"MISSING ID")</x:f>
        <x:v>Service kit</x:v>
      </x:c>
      <x:c r="I759" s="4" t="str">
        <x:f>IFERROR(INDEX('Material routes'!$G$6:$G$1505,MATCH(V759,'Material routes'!$A$6:$A$1505,0)),"MISSING ID")</x:f>
        <x:v>Field supplies</x:v>
      </x:c>
      <x:c r="J759" s="4" t="str">
        <x:f>IFERROR(INDEX('Material routes'!$B$6:$B$1505,MATCH(U759,'Material routes'!$A$6:$A$1505,0)),"MISSING ID")</x:f>
        <x:v>design.collection.sail_seam_repair_kit</x:v>
      </x:c>
      <x:c r="K759" s="4" t="str">
        <x:f>IFERROR(INDEX('Crafting recipes'!$C$6:$C$1005,MATCH(J759,'Crafting recipes'!$A$6:$A$1005,0)),"MISSING ID")</x:f>
        <x:v>Finished-item crafting</x:v>
      </x:c>
      <x:c r="L759" s="4" t="str">
        <x:f>IFERROR(INDEX('Material routes'!$K$6:$K$1505,MATCH(U759,'Material routes'!$A$6:$A$1505,0)),"MISSING ID")</x:f>
        <x:v>Proposal</x:v>
      </x:c>
      <x:c r="M759" s="4" t="str">
        <x:f>IFERROR(INDEX('Material routes'!$M$6:$M$1505,MATCH(U759,'Material routes'!$A$6:$A$1505,0)),"MISSING ID")</x:f>
        <x:v>Partial proposal</x:v>
      </x:c>
      <x:c r="N759" s="4"/>
      <x:c r="O759" s="4" t="str">
        <x:f>IFERROR(INDEX('Material routes'!$J$6:$J$1505,MATCH(U759,'Material routes'!$A$6:$A$1505,0)),"MISSING ID")</x:f>
        <x:v>Unspecified</x:v>
      </x:c>
      <x:c r="P759" s="4"/>
      <x:c r="Q759" s="4" t="str">
        <x:f>IFERROR(INDEX('Material routes'!$J$6:$J$1505,MATCH(V759,'Material routes'!$A$6:$A$1505,0)),"MISSING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routes'!$D$6:$D$1505,MATCH(U759,'Material routes'!$A$6:$A$1505,0)),"MISSING ID")</x:f>
        <x:v>proposal.t3.wing_seam</x:v>
      </x:c>
      <x:c r="T759" s="4" t="str">
        <x:f>IFERROR(INDEX('Material routes'!$D$6:$D$1505,MATCH(V759,'Material routes'!$A$6:$A$1505,0)),"MISSING ID")</x:f>
        <x:v>proposal.collection.sail_seam_repair_kit</x:v>
      </x:c>
      <x:c r="U759" s="4" t="str">
        <x:v>design.collection.sail_seam_repair_kit.in.1</x:v>
      </x:c>
      <x:c r="V759" s="4" t="str">
        <x:v>design.collection.sail_seam_repair_kit.out</x:v>
      </x:c>
    </x:row>
    <x:row r="760" ht="64" customHeight="1">
      <x:c r="A760" s="4" t="str">
        <x:f>IFERROR(INDEX('Material routes'!$E$6:$E$1505,MATCH(U760,'Material routes'!$A$6:$A$1505,0)),"MISSING ID")</x:f>
        <x:v>Matched metal fastener set</x:v>
      </x:c>
      <x:c r="B760" s="4" t="str">
        <x:f>IFERROR(INDEX('Material routes'!$F$6:$F$1505,MATCH(U760,'Material routes'!$A$6:$A$1505,0)),"MISSING ID")</x:f>
        <x:v>T3</x:v>
      </x:c>
      <x:c r="C760" s="4" t="str">
        <x:f>IFERROR(INDEX('Material routes'!$H$6:$H$1505,MATCH(U760,'Material routes'!$A$6:$A$1505,0)),"MISSING ID")</x:f>
        <x:v>Crafting component</x:v>
      </x:c>
      <x:c r="D760" s="4" t="str">
        <x:f>IFERROR(INDEX('Material routes'!$G$6:$G$1505,MATCH(U760,'Material routes'!$A$6:$A$1505,0)),"MISSING ID")</x:f>
        <x:v>Crafting components</x:v>
      </x:c>
      <x:c r="E760" s="4" t="str">
        <x:f>IFERROR(INDEX('Material routes'!$C$6:$C$1505,MATCH(U760,'Material routes'!$A$6:$A$1505,0)),"MISSING ID")</x:f>
        <x:v>Ingredient candidate</x:v>
      </x:c>
      <x:c r="F760" s="4" t="str">
        <x:f>IFERROR(INDEX('Material routes'!$E$6:$E$1505,MATCH(V760,'Material routes'!$A$6:$A$1505,0)),"MISSING ID")</x:f>
        <x:v>Sail seam repair kit</x:v>
      </x:c>
      <x:c r="G760" s="4" t="str">
        <x:f>IFERROR(INDEX('Material routes'!$F$6:$F$1505,MATCH(V760,'Material routes'!$A$6:$A$1505,0)),"MISSING ID")</x:f>
        <x:v>Not applicable</x:v>
      </x:c>
      <x:c r="H760" s="4" t="str">
        <x:f>IFERROR(INDEX('Material routes'!$H$6:$H$1505,MATCH(V760,'Material routes'!$A$6:$A$1505,0)),"MISSING ID")</x:f>
        <x:v>Service kit</x:v>
      </x:c>
      <x:c r="I760" s="4" t="str">
        <x:f>IFERROR(INDEX('Material routes'!$G$6:$G$1505,MATCH(V760,'Material routes'!$A$6:$A$1505,0)),"MISSING ID")</x:f>
        <x:v>Field supplies</x:v>
      </x:c>
      <x:c r="J760" s="4" t="str">
        <x:f>IFERROR(INDEX('Material routes'!$B$6:$B$1505,MATCH(U760,'Material routes'!$A$6:$A$1505,0)),"MISSING ID")</x:f>
        <x:v>design.collection.sail_seam_repair_kit</x:v>
      </x:c>
      <x:c r="K760" s="4" t="str">
        <x:f>IFERROR(INDEX('Crafting recipes'!$C$6:$C$1005,MATCH(J760,'Crafting recipes'!$A$6:$A$1005,0)),"MISSING ID")</x:f>
        <x:v>Finished-item crafting</x:v>
      </x:c>
      <x:c r="L760" s="4" t="str">
        <x:f>IFERROR(INDEX('Material routes'!$K$6:$K$1505,MATCH(U760,'Material routes'!$A$6:$A$1505,0)),"MISSING ID")</x:f>
        <x:v>Proposal</x:v>
      </x:c>
      <x:c r="M760" s="4" t="str">
        <x:f>IFERROR(INDEX('Material routes'!$M$6:$M$1505,MATCH(U760,'Material routes'!$A$6:$A$1505,0)),"MISSING ID")</x:f>
        <x:v>Partial proposal</x:v>
      </x:c>
      <x:c r="N760" s="4"/>
      <x:c r="O760" s="4" t="str">
        <x:f>IFERROR(INDEX('Material routes'!$J$6:$J$1505,MATCH(U760,'Material routes'!$A$6:$A$1505,0)),"MISSING ID")</x:f>
        <x:v>Unspecified</x:v>
      </x:c>
      <x:c r="P760" s="4"/>
      <x:c r="Q760" s="4" t="str">
        <x:f>IFERROR(INDEX('Material routes'!$J$6:$J$1505,MATCH(V760,'Material routes'!$A$6:$A$1505,0)),"MISSING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routes'!$D$6:$D$1505,MATCH(U760,'Material routes'!$A$6:$A$1505,0)),"MISSING ID")</x:f>
        <x:v>proposal.lore.fastener_set</x:v>
      </x:c>
      <x:c r="T760" s="4" t="str">
        <x:f>IFERROR(INDEX('Material routes'!$D$6:$D$1505,MATCH(V760,'Material routes'!$A$6:$A$1505,0)),"MISSING ID")</x:f>
        <x:v>proposal.collection.sail_seam_repair_kit</x:v>
      </x:c>
      <x:c r="U760" s="4" t="str">
        <x:v>design.collection.sail_seam_repair_kit.in.2</x:v>
      </x:c>
      <x:c r="V760" s="4" t="str">
        <x:v>design.collection.sail_seam_repair_kit.out</x:v>
      </x:c>
    </x:row>
    <x:row r="761" ht="64" customHeight="1">
      <x:c r="A761" s="4" t="str">
        <x:f>IFERROR(INDEX('Material routes'!$E$6:$E$1505,MATCH(U761,'Material routes'!$A$6:$A$1505,0)),"MISSING ID")</x:f>
        <x:v>Joint thrust washer</x:v>
      </x:c>
      <x:c r="B761" s="4" t="str">
        <x:f>IFERROR(INDEX('Material routes'!$F$6:$F$1505,MATCH(U761,'Material routes'!$A$6:$A$1505,0)),"MISSING ID")</x:f>
        <x:v>T3</x:v>
      </x:c>
      <x:c r="C761" s="4" t="str">
        <x:f>IFERROR(INDEX('Material routes'!$H$6:$H$1505,MATCH(U761,'Material routes'!$A$6:$A$1505,0)),"MISSING ID")</x:f>
        <x:v>Crafting component</x:v>
      </x:c>
      <x:c r="D761" s="4" t="str">
        <x:f>IFERROR(INDEX('Material routes'!$G$6:$G$1505,MATCH(U761,'Material routes'!$A$6:$A$1505,0)),"MISSING ID")</x:f>
        <x:v>Crafting components</x:v>
      </x:c>
      <x:c r="E761" s="4" t="str">
        <x:f>IFERROR(INDEX('Material routes'!$C$6:$C$1505,MATCH(U761,'Material routes'!$A$6:$A$1505,0)),"MISSING ID")</x:f>
        <x:v>Ingredient candidate</x:v>
      </x:c>
      <x:c r="F761" s="4" t="str">
        <x:f>IFERROR(INDEX('Material routes'!$E$6:$E$1505,MATCH(V761,'Material routes'!$A$6:$A$1505,0)),"MISSING ID")</x:f>
        <x:v>Dirtboard running-gear kit</x:v>
      </x:c>
      <x:c r="G761" s="4" t="str">
        <x:f>IFERROR(INDEX('Material routes'!$F$6:$F$1505,MATCH(V761,'Material routes'!$A$6:$A$1505,0)),"MISSING ID")</x:f>
        <x:v>Not applicable</x:v>
      </x:c>
      <x:c r="H761" s="4" t="str">
        <x:f>IFERROR(INDEX('Material routes'!$H$6:$H$1505,MATCH(V761,'Material routes'!$A$6:$A$1505,0)),"MISSING ID")</x:f>
        <x:v>Service kit</x:v>
      </x:c>
      <x:c r="I761" s="4" t="str">
        <x:f>IFERROR(INDEX('Material routes'!$G$6:$G$1505,MATCH(V761,'Material routes'!$A$6:$A$1505,0)),"MISSING ID")</x:f>
        <x:v>Field supplies</x:v>
      </x:c>
      <x:c r="J761" s="4" t="str">
        <x:f>IFERROR(INDEX('Material routes'!$B$6:$B$1505,MATCH(U761,'Material routes'!$A$6:$A$1505,0)),"MISSING ID")</x:f>
        <x:v>design.collection.dirtboard_running_gear_kit</x:v>
      </x:c>
      <x:c r="K761" s="4" t="str">
        <x:f>IFERROR(INDEX('Crafting recipes'!$C$6:$C$1005,MATCH(J761,'Crafting recipes'!$A$6:$A$1005,0)),"MISSING ID")</x:f>
        <x:v>Finished-item crafting</x:v>
      </x:c>
      <x:c r="L761" s="4" t="str">
        <x:f>IFERROR(INDEX('Material routes'!$K$6:$K$1505,MATCH(U761,'Material routes'!$A$6:$A$1505,0)),"MISSING ID")</x:f>
        <x:v>Proposal</x:v>
      </x:c>
      <x:c r="M761" s="4" t="str">
        <x:f>IFERROR(INDEX('Material routes'!$M$6:$M$1505,MATCH(U761,'Material routes'!$A$6:$A$1505,0)),"MISSING ID")</x:f>
        <x:v>Partial proposal</x:v>
      </x:c>
      <x:c r="N761" s="4"/>
      <x:c r="O761" s="4" t="str">
        <x:f>IFERROR(INDEX('Material routes'!$J$6:$J$1505,MATCH(U761,'Material routes'!$A$6:$A$1505,0)),"MISSING ID")</x:f>
        <x:v>Unspecified</x:v>
      </x:c>
      <x:c r="P761" s="4"/>
      <x:c r="Q761" s="4" t="str">
        <x:f>IFERROR(INDEX('Material routes'!$J$6:$J$1505,MATCH(V761,'Material routes'!$A$6:$A$1505,0)),"MISSING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routes'!$D$6:$D$1505,MATCH(U761,'Material routes'!$A$6:$A$1505,0)),"MISSING ID")</x:f>
        <x:v>proposal.legger.thrust_washer</x:v>
      </x:c>
      <x:c r="T761" s="4" t="str">
        <x:f>IFERROR(INDEX('Material routes'!$D$6:$D$1505,MATCH(V761,'Material routes'!$A$6:$A$1505,0)),"MISSING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routes'!$E$6:$E$1505,MATCH(U762,'Material routes'!$A$6:$A$1505,0)),"MISSING ID")</x:f>
        <x:v>Matched metal fastener set</x:v>
      </x:c>
      <x:c r="B762" s="4" t="str">
        <x:f>IFERROR(INDEX('Material routes'!$F$6:$F$1505,MATCH(U762,'Material routes'!$A$6:$A$1505,0)),"MISSING ID")</x:f>
        <x:v>T3</x:v>
      </x:c>
      <x:c r="C762" s="4" t="str">
        <x:f>IFERROR(INDEX('Material routes'!$H$6:$H$1505,MATCH(U762,'Material routes'!$A$6:$A$1505,0)),"MISSING ID")</x:f>
        <x:v>Crafting component</x:v>
      </x:c>
      <x:c r="D762" s="4" t="str">
        <x:f>IFERROR(INDEX('Material routes'!$G$6:$G$1505,MATCH(U762,'Material routes'!$A$6:$A$1505,0)),"MISSING ID")</x:f>
        <x:v>Crafting components</x:v>
      </x:c>
      <x:c r="E762" s="4" t="str">
        <x:f>IFERROR(INDEX('Material routes'!$C$6:$C$1505,MATCH(U762,'Material routes'!$A$6:$A$1505,0)),"MISSING ID")</x:f>
        <x:v>Ingredient candidate</x:v>
      </x:c>
      <x:c r="F762" s="4" t="str">
        <x:f>IFERROR(INDEX('Material routes'!$E$6:$E$1505,MATCH(V762,'Material routes'!$A$6:$A$1505,0)),"MISSING ID")</x:f>
        <x:v>Dirtboard running-gear kit</x:v>
      </x:c>
      <x:c r="G762" s="4" t="str">
        <x:f>IFERROR(INDEX('Material routes'!$F$6:$F$1505,MATCH(V762,'Material routes'!$A$6:$A$1505,0)),"MISSING ID")</x:f>
        <x:v>Not applicable</x:v>
      </x:c>
      <x:c r="H762" s="4" t="str">
        <x:f>IFERROR(INDEX('Material routes'!$H$6:$H$1505,MATCH(V762,'Material routes'!$A$6:$A$1505,0)),"MISSING ID")</x:f>
        <x:v>Service kit</x:v>
      </x:c>
      <x:c r="I762" s="4" t="str">
        <x:f>IFERROR(INDEX('Material routes'!$G$6:$G$1505,MATCH(V762,'Material routes'!$A$6:$A$1505,0)),"MISSING ID")</x:f>
        <x:v>Field supplies</x:v>
      </x:c>
      <x:c r="J762" s="4" t="str">
        <x:f>IFERROR(INDEX('Material routes'!$B$6:$B$1505,MATCH(U762,'Material routes'!$A$6:$A$1505,0)),"MISSING ID")</x:f>
        <x:v>design.collection.dirtboard_running_gear_kit</x:v>
      </x:c>
      <x:c r="K762" s="4" t="str">
        <x:f>IFERROR(INDEX('Crafting recipes'!$C$6:$C$1005,MATCH(J762,'Crafting recipes'!$A$6:$A$1005,0)),"MISSING ID")</x:f>
        <x:v>Finished-item crafting</x:v>
      </x:c>
      <x:c r="L762" s="4" t="str">
        <x:f>IFERROR(INDEX('Material routes'!$K$6:$K$1505,MATCH(U762,'Material routes'!$A$6:$A$1505,0)),"MISSING ID")</x:f>
        <x:v>Proposal</x:v>
      </x:c>
      <x:c r="M762" s="4" t="str">
        <x:f>IFERROR(INDEX('Material routes'!$M$6:$M$1505,MATCH(U762,'Material routes'!$A$6:$A$1505,0)),"MISSING ID")</x:f>
        <x:v>Partial proposal</x:v>
      </x:c>
      <x:c r="N762" s="4"/>
      <x:c r="O762" s="4" t="str">
        <x:f>IFERROR(INDEX('Material routes'!$J$6:$J$1505,MATCH(U762,'Material routes'!$A$6:$A$1505,0)),"MISSING ID")</x:f>
        <x:v>Unspecified</x:v>
      </x:c>
      <x:c r="P762" s="4"/>
      <x:c r="Q762" s="4" t="str">
        <x:f>IFERROR(INDEX('Material routes'!$J$6:$J$1505,MATCH(V762,'Material routes'!$A$6:$A$1505,0)),"MISSING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routes'!$D$6:$D$1505,MATCH(U762,'Material routes'!$A$6:$A$1505,0)),"MISSING ID")</x:f>
        <x:v>proposal.lore.fastener_set</x:v>
      </x:c>
      <x:c r="T762" s="4" t="str">
        <x:f>IFERROR(INDEX('Material routes'!$D$6:$D$1505,MATCH(V762,'Material routes'!$A$6:$A$1505,0)),"MISSING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routes'!$E$6:$E$1505,MATCH(U763,'Material routes'!$A$6:$A$1505,0)),"MISSING ID")</x:f>
        <x:v>Fine mechanism oil</x:v>
      </x:c>
      <x:c r="B763" s="4" t="str">
        <x:f>IFERROR(INDEX('Material routes'!$F$6:$F$1505,MATCH(U763,'Material routes'!$A$6:$A$1505,0)),"MISSING ID")</x:f>
        <x:v>T2</x:v>
      </x:c>
      <x:c r="C763" s="4" t="str">
        <x:f>IFERROR(INDEX('Material routes'!$H$6:$H$1505,MATCH(U763,'Material routes'!$A$6:$A$1505,0)),"MISSING ID")</x:f>
        <x:v>Chemical material</x:v>
      </x:c>
      <x:c r="D763" s="4" t="str">
        <x:f>IFERROR(INDEX('Material routes'!$G$6:$G$1505,MATCH(U763,'Material routes'!$A$6:$A$1505,0)),"MISSING ID")</x:f>
        <x:v>Processing agents</x:v>
      </x:c>
      <x:c r="E763" s="4" t="str">
        <x:f>IFERROR(INDEX('Material routes'!$C$6:$C$1505,MATCH(U763,'Material routes'!$A$6:$A$1505,0)),"MISSING ID")</x:f>
        <x:v>Ingredient candidate</x:v>
      </x:c>
      <x:c r="F763" s="4" t="str">
        <x:f>IFERROR(INDEX('Material routes'!$E$6:$E$1505,MATCH(V763,'Material routes'!$A$6:$A$1505,0)),"MISSING ID")</x:f>
        <x:v>Dirtboard running-gear kit</x:v>
      </x:c>
      <x:c r="G763" s="4" t="str">
        <x:f>IFERROR(INDEX('Material routes'!$F$6:$F$1505,MATCH(V763,'Material routes'!$A$6:$A$1505,0)),"MISSING ID")</x:f>
        <x:v>Not applicable</x:v>
      </x:c>
      <x:c r="H763" s="4" t="str">
        <x:f>IFERROR(INDEX('Material routes'!$H$6:$H$1505,MATCH(V763,'Material routes'!$A$6:$A$1505,0)),"MISSING ID")</x:f>
        <x:v>Service kit</x:v>
      </x:c>
      <x:c r="I763" s="4" t="str">
        <x:f>IFERROR(INDEX('Material routes'!$G$6:$G$1505,MATCH(V763,'Material routes'!$A$6:$A$1505,0)),"MISSING ID")</x:f>
        <x:v>Field supplies</x:v>
      </x:c>
      <x:c r="J763" s="4" t="str">
        <x:f>IFERROR(INDEX('Material routes'!$B$6:$B$1505,MATCH(U763,'Material routes'!$A$6:$A$1505,0)),"MISSING ID")</x:f>
        <x:v>design.collection.dirtboard_running_gear_kit</x:v>
      </x:c>
      <x:c r="K763" s="4" t="str">
        <x:f>IFERROR(INDEX('Crafting recipes'!$C$6:$C$1005,MATCH(J763,'Crafting recipes'!$A$6:$A$1005,0)),"MISSING ID")</x:f>
        <x:v>Finished-item crafting</x:v>
      </x:c>
      <x:c r="L763" s="4" t="str">
        <x:f>IFERROR(INDEX('Material routes'!$K$6:$K$1505,MATCH(U763,'Material routes'!$A$6:$A$1505,0)),"MISSING ID")</x:f>
        <x:v>Proposal</x:v>
      </x:c>
      <x:c r="M763" s="4" t="str">
        <x:f>IFERROR(INDEX('Material routes'!$M$6:$M$1505,MATCH(U763,'Material routes'!$A$6:$A$1505,0)),"MISSING ID")</x:f>
        <x:v>Partial proposal</x:v>
      </x:c>
      <x:c r="N763" s="4"/>
      <x:c r="O763" s="4" t="str">
        <x:f>IFERROR(INDEX('Material routes'!$J$6:$J$1505,MATCH(U763,'Material routes'!$A$6:$A$1505,0)),"MISSING ID")</x:f>
        <x:v>Unspecified</x:v>
      </x:c>
      <x:c r="P763" s="4"/>
      <x:c r="Q763" s="4" t="str">
        <x:f>IFERROR(INDEX('Material routes'!$J$6:$J$1505,MATCH(V763,'Material routes'!$A$6:$A$1505,0)),"MISSING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routes'!$D$6:$D$1505,MATCH(U763,'Material routes'!$A$6:$A$1505,0)),"MISSING ID")</x:f>
        <x:v>proposal.lubricant.precision_oil</x:v>
      </x:c>
      <x:c r="T763" s="4" t="str">
        <x:f>IFERROR(INDEX('Material routes'!$D$6:$D$1505,MATCH(V763,'Material routes'!$A$6:$A$1505,0)),"MISSING ID")</x:f>
        <x:v>proposal.collection.dirtboard_running_gear_kit</x:v>
      </x:c>
      <x:c r="U763" s="4" t="str">
        <x:v>design.collection.dirtboard_running_gear_kit.in.3</x:v>
      </x:c>
      <x:c r="V763" s="4" t="str">
        <x:v>design.collection.dirtboard_running_gear_kit.out</x:v>
      </x:c>
    </x:row>
    <x:row r="764" ht="64" customHeight="1">
      <x:c r="A764" s="4" t="str">
        <x:f>IFERROR(INDEX('Material routes'!$E$6:$E$1505,MATCH(U764,'Material routes'!$A$6:$A$1505,0)),"MISSING ID")</x:f>
        <x:v>Steel stock</x:v>
      </x:c>
      <x:c r="B764" s="4" t="str">
        <x:f>IFERROR(INDEX('Material routes'!$F$6:$F$1505,MATCH(U764,'Material routes'!$A$6:$A$1505,0)),"MISSING ID")</x:f>
        <x:v>T2</x:v>
      </x:c>
      <x:c r="C764" s="4" t="str">
        <x:f>IFERROR(INDEX('Material routes'!$H$6:$H$1505,MATCH(U764,'Material routes'!$A$6:$A$1505,0)),"MISSING ID")</x:f>
        <x:v>Processed material</x:v>
      </x:c>
      <x:c r="D764" s="4" t="str">
        <x:f>IFERROR(INDEX('Material routes'!$G$6:$G$1505,MATCH(U764,'Material routes'!$A$6:$A$1505,0)),"MISSING ID")</x:f>
        <x:v>Manufactured stock</x:v>
      </x:c>
      <x:c r="E764" s="4" t="str">
        <x:f>IFERROR(INDEX('Material routes'!$C$6:$C$1505,MATCH(U764,'Material routes'!$A$6:$A$1505,0)),"MISSING ID")</x:f>
        <x:v>Ingredient candidate</x:v>
      </x:c>
      <x:c r="F764" s="4" t="str">
        <x:f>IFERROR(INDEX('Material routes'!$E$6:$E$1505,MATCH(V764,'Material routes'!$A$6:$A$1505,0)),"MISSING ID")</x:f>
        <x:v>Cable-grip canyon ascender</x:v>
      </x:c>
      <x:c r="G764" s="4" t="str">
        <x:f>IFERROR(INDEX('Material routes'!$F$6:$F$1505,MATCH(V764,'Material routes'!$A$6:$A$1505,0)),"MISSING ID")</x:f>
        <x:v>Not applicable</x:v>
      </x:c>
      <x:c r="H764" s="4" t="str">
        <x:f>IFERROR(INDEX('Material routes'!$H$6:$H$1505,MATCH(V764,'Material routes'!$A$6:$A$1505,0)),"MISSING ID")</x:f>
        <x:v>Traversal device</x:v>
      </x:c>
      <x:c r="I764" s="4" t="str">
        <x:f>IFERROR(INDEX('Material routes'!$G$6:$G$1505,MATCH(V764,'Material routes'!$A$6:$A$1505,0)),"MISSING ID")</x:f>
        <x:v>Equipment</x:v>
      </x:c>
      <x:c r="J764" s="4" t="str">
        <x:f>IFERROR(INDEX('Material routes'!$B$6:$B$1505,MATCH(U764,'Material routes'!$A$6:$A$1505,0)),"MISSING ID")</x:f>
        <x:v>design.collection.cable_grip_canyon_ascender</x:v>
      </x:c>
      <x:c r="K764" s="4" t="str">
        <x:f>IFERROR(INDEX('Crafting recipes'!$C$6:$C$1005,MATCH(J764,'Crafting recipes'!$A$6:$A$1005,0)),"MISSING ID")</x:f>
        <x:v>Finished-item crafting</x:v>
      </x:c>
      <x:c r="L764" s="4" t="str">
        <x:f>IFERROR(INDEX('Material routes'!$K$6:$K$1505,MATCH(U764,'Material routes'!$A$6:$A$1505,0)),"MISSING ID")</x:f>
        <x:v>Proposal</x:v>
      </x:c>
      <x:c r="M764" s="4" t="str">
        <x:f>IFERROR(INDEX('Material routes'!$M$6:$M$1505,MATCH(U764,'Material routes'!$A$6:$A$1505,0)),"MISSING ID")</x:f>
        <x:v>Partial proposal</x:v>
      </x:c>
      <x:c r="N764" s="4"/>
      <x:c r="O764" s="4" t="str">
        <x:f>IFERROR(INDEX('Material routes'!$J$6:$J$1505,MATCH(U764,'Material routes'!$A$6:$A$1505,0)),"MISSING ID")</x:f>
        <x:v>Unspecified</x:v>
      </x:c>
      <x:c r="P764" s="4"/>
      <x:c r="Q764" s="4" t="str">
        <x:f>IFERROR(INDEX('Material routes'!$J$6:$J$1505,MATCH(V764,'Material routes'!$A$6:$A$1505,0)),"MISSING ID")</x:f>
        <x:v>Unspecified</x:v>
      </x:c>
      <x:c r="R764" s="4" t="str">
        <x:f>IF(L764="Withheld","Withheld premise",IF(E764="Tool candidate","Reusable prerequisite",IF(K764="Raw entry preparation","Entry-resource preparation",IF(G764="Not applicable",IF(IFERROR(INDEX('Items'!$AI$6:$AI$1005,MATCH(T764,'Items'!$A$6:$A$1005,0)),"MISSING ID")="Finished item","Finished endpoint",IF(IFERROR(INDEX('Items'!$AI$6:$AI$1005,MATCH(T764,'Items'!$A$6:$A$1005,0)),"MISSING ID")="Currency","Currency / no refinement tier","Recovered output / tier not applicable")),IF(OR(IFERROR(INDEX('Crafting recipes'!$H$6:$H$1005,MATCH(J764,'Crafting recipes'!$A$6:$A$1005,0)),"MISSING ID")="Unassigned",G764="Unassigned"),"Tier unresolved",IF(IFERROR(VALUE(RIGHT(G764,1))-VALUE(RIGHT(IFERROR(INDEX('Crafting recipes'!$H$6:$H$1005,MATCH(J764,'Crafting recipes'!$A$6:$A$1005,0)),"MISSING ID"),1)),0)=1,IF(B764=IFERROR(INDEX('Crafting recipes'!$H$6:$H$1005,MATCH(J764,'Crafting recipes'!$A$6:$A$1005,0)),"MISSING ID"),"Advances one material tier","Lower-tier ingredient; route advances one tier"),"Needs tier review"))))))</x:f>
        <x:v>Finished endpoint</x:v>
      </x:c>
      <x:c r="S764" s="4" t="str">
        <x:f>IFERROR(INDEX('Material routes'!$D$6:$D$1505,MATCH(U764,'Material routes'!$A$6:$A$1505,0)),"MISSING ID")</x:f>
        <x:v>author.metallurgy.steel_stock</x:v>
      </x:c>
      <x:c r="T764" s="4" t="str">
        <x:f>IFERROR(INDEX('Material routes'!$D$6:$D$1505,MATCH(V764,'Material routes'!$A$6:$A$1505,0)),"MISSING ID")</x:f>
        <x:v>proposal.collection.cable_grip_canyon_ascender</x:v>
      </x:c>
      <x:c r="U764" s="4" t="str">
        <x:v>design.collection.cable_grip_canyon_ascender.in.1</x:v>
      </x:c>
      <x:c r="V764" s="4" t="str">
        <x:v>design.collection.cable_grip_canyon_ascender.out</x:v>
      </x:c>
    </x:row>
    <x:row r="765" ht="64" customHeight="1">
      <x:c r="A765" s="4" t="str">
        <x:f>IFERROR(INDEX('Material routes'!$E$6:$E$1505,MATCH(U765,'Material routes'!$A$6:$A$1505,0)),"MISSING ID")</x:f>
        <x:v>Ratchet pawl</x:v>
      </x:c>
      <x:c r="B765" s="4" t="str">
        <x:f>IFERROR(INDEX('Material routes'!$F$6:$F$1505,MATCH(U765,'Material routes'!$A$6:$A$1505,0)),"MISSING ID")</x:f>
        <x:v>T4</x:v>
      </x:c>
      <x:c r="C765" s="4" t="str">
        <x:f>IFERROR(INDEX('Material routes'!$H$6:$H$1505,MATCH(U765,'Material routes'!$A$6:$A$1505,0)),"MISSING ID")</x:f>
        <x:v>Machine part</x:v>
      </x:c>
      <x:c r="D765" s="4" t="str">
        <x:f>IFERROR(INDEX('Material routes'!$G$6:$G$1505,MATCH(U765,'Material routes'!$A$6:$A$1505,0)),"MISSING ID")</x:f>
        <x:v>Crafting components</x:v>
      </x:c>
      <x:c r="E765" s="4" t="str">
        <x:f>IFERROR(INDEX('Material routes'!$C$6:$C$1505,MATCH(U765,'Material routes'!$A$6:$A$1505,0)),"MISSING ID")</x:f>
        <x:v>Ingredient candidate</x:v>
      </x:c>
      <x:c r="F765" s="4" t="str">
        <x:f>IFERROR(INDEX('Material routes'!$E$6:$E$1505,MATCH(V765,'Material routes'!$A$6:$A$1505,0)),"MISSING ID")</x:f>
        <x:v>Cable-grip canyon ascender</x:v>
      </x:c>
      <x:c r="G765" s="4" t="str">
        <x:f>IFERROR(INDEX('Material routes'!$F$6:$F$1505,MATCH(V765,'Material routes'!$A$6:$A$1505,0)),"MISSING ID")</x:f>
        <x:v>Not applicable</x:v>
      </x:c>
      <x:c r="H765" s="4" t="str">
        <x:f>IFERROR(INDEX('Material routes'!$H$6:$H$1505,MATCH(V765,'Material routes'!$A$6:$A$1505,0)),"MISSING ID")</x:f>
        <x:v>Traversal device</x:v>
      </x:c>
      <x:c r="I765" s="4" t="str">
        <x:f>IFERROR(INDEX('Material routes'!$G$6:$G$1505,MATCH(V765,'Material routes'!$A$6:$A$1505,0)),"MISSING ID")</x:f>
        <x:v>Equipment</x:v>
      </x:c>
      <x:c r="J765" s="4" t="str">
        <x:f>IFERROR(INDEX('Material routes'!$B$6:$B$1505,MATCH(U765,'Material routes'!$A$6:$A$1505,0)),"MISSING ID")</x:f>
        <x:v>design.collection.cable_grip_canyon_ascender</x:v>
      </x:c>
      <x:c r="K765" s="4" t="str">
        <x:f>IFERROR(INDEX('Crafting recipes'!$C$6:$C$1005,MATCH(J765,'Crafting recipes'!$A$6:$A$1005,0)),"MISSING ID")</x:f>
        <x:v>Finished-item crafting</x:v>
      </x:c>
      <x:c r="L765" s="4" t="str">
        <x:f>IFERROR(INDEX('Material routes'!$K$6:$K$1505,MATCH(U765,'Material routes'!$A$6:$A$1505,0)),"MISSING ID")</x:f>
        <x:v>Proposal</x:v>
      </x:c>
      <x:c r="M765" s="4" t="str">
        <x:f>IFERROR(INDEX('Material routes'!$M$6:$M$1505,MATCH(U765,'Material routes'!$A$6:$A$1505,0)),"MISSING ID")</x:f>
        <x:v>Partial proposal</x:v>
      </x:c>
      <x:c r="N765" s="4"/>
      <x:c r="O765" s="4" t="str">
        <x:f>IFERROR(INDEX('Material routes'!$J$6:$J$1505,MATCH(U765,'Material routes'!$A$6:$A$1505,0)),"MISSING ID")</x:f>
        <x:v>Unspecified</x:v>
      </x:c>
      <x:c r="P765" s="4"/>
      <x:c r="Q765" s="4" t="str">
        <x:f>IFERROR(INDEX('Material routes'!$J$6:$J$1505,MATCH(V765,'Material routes'!$A$6:$A$1505,0)),"MISSING ID")</x:f>
        <x:v>Unspecified</x:v>
      </x:c>
      <x:c r="R765" s="4" t="str">
        <x:f>IF(L765="Withheld","Withheld premise",IF(E765="Tool candidate","Reusable prerequisite",IF(K765="Raw entry preparation","Entry-resource preparation",IF(G765="Not applicable",IF(IFERROR(INDEX('Items'!$AI$6:$AI$1005,MATCH(T765,'Items'!$A$6:$A$1005,0)),"MISSING ID")="Finished item","Finished endpoint",IF(IFERROR(INDEX('Items'!$AI$6:$AI$1005,MATCH(T765,'Items'!$A$6:$A$1005,0)),"MISSING ID")="Currency","Currency / no refinement tier","Recovered output / tier not applicable")),IF(OR(IFERROR(INDEX('Crafting recipes'!$H$6:$H$1005,MATCH(J765,'Crafting recipes'!$A$6:$A$1005,0)),"MISSING ID")="Unassigned",G765="Unassigned"),"Tier unresolved",IF(IFERROR(VALUE(RIGHT(G765,1))-VALUE(RIGHT(IFERROR(INDEX('Crafting recipes'!$H$6:$H$1005,MATCH(J765,'Crafting recipes'!$A$6:$A$1005,0)),"MISSING ID"),1)),0)=1,IF(B765=IFERROR(INDEX('Crafting recipes'!$H$6:$H$1005,MATCH(J765,'Crafting recipes'!$A$6:$A$1005,0)),"MISSING ID"),"Advances one material tier","Lower-tier ingredient; route advances one tier"),"Needs tier review"))))))</x:f>
        <x:v>Finished endpoint</x:v>
      </x:c>
      <x:c r="S765" s="4" t="str">
        <x:f>IFERROR(INDEX('Material routes'!$D$6:$D$1505,MATCH(U765,'Material routes'!$A$6:$A$1505,0)),"MISSING ID")</x:f>
        <x:v>proposal.collection.ratchet_pawl</x:v>
      </x:c>
      <x:c r="T765" s="4" t="str">
        <x:f>IFERROR(INDEX('Material routes'!$D$6:$D$1505,MATCH(V765,'Material routes'!$A$6:$A$1505,0)),"MISSING ID")</x:f>
        <x:v>proposal.collection.cable_grip_canyon_ascender</x:v>
      </x:c>
      <x:c r="U765" s="4" t="str">
        <x:v>design.collection.cable_grip_canyon_ascender.in.2</x:v>
      </x:c>
      <x:c r="V765" s="4" t="str">
        <x:v>design.collection.cable_grip_canyon_ascender.out</x:v>
      </x:c>
    </x:row>
    <x:row r="766" ht="64" customHeight="1">
      <x:c r="A766" s="4" t="str">
        <x:f>IFERROR(INDEX('Material routes'!$E$6:$E$1505,MATCH(U766,'Material routes'!$A$6:$A$1505,0)),"MISSING ID")</x:f>
        <x:v>Helical return spring</x:v>
      </x:c>
      <x:c r="B766" s="4" t="str">
        <x:f>IFERROR(INDEX('Material routes'!$F$6:$F$1505,MATCH(U766,'Material routes'!$A$6:$A$1505,0)),"MISSING ID")</x:f>
        <x:v>T4</x:v>
      </x:c>
      <x:c r="C766" s="4" t="str">
        <x:f>IFERROR(INDEX('Material routes'!$H$6:$H$1505,MATCH(U766,'Material routes'!$A$6:$A$1505,0)),"MISSING ID")</x:f>
        <x:v>Machine part</x:v>
      </x:c>
      <x:c r="D766" s="4" t="str">
        <x:f>IFERROR(INDEX('Material routes'!$G$6:$G$1505,MATCH(U766,'Material routes'!$A$6:$A$1505,0)),"MISSING ID")</x:f>
        <x:v>Crafting components</x:v>
      </x:c>
      <x:c r="E766" s="4" t="str">
        <x:f>IFERROR(INDEX('Material routes'!$C$6:$C$1505,MATCH(U766,'Material routes'!$A$6:$A$1505,0)),"MISSING ID")</x:f>
        <x:v>Ingredient candidate</x:v>
      </x:c>
      <x:c r="F766" s="4" t="str">
        <x:f>IFERROR(INDEX('Material routes'!$E$6:$E$1505,MATCH(V766,'Material routes'!$A$6:$A$1505,0)),"MISSING ID")</x:f>
        <x:v>Cable-grip canyon ascender</x:v>
      </x:c>
      <x:c r="G766" s="4" t="str">
        <x:f>IFERROR(INDEX('Material routes'!$F$6:$F$1505,MATCH(V766,'Material routes'!$A$6:$A$1505,0)),"MISSING ID")</x:f>
        <x:v>Not applicable</x:v>
      </x:c>
      <x:c r="H766" s="4" t="str">
        <x:f>IFERROR(INDEX('Material routes'!$H$6:$H$1505,MATCH(V766,'Material routes'!$A$6:$A$1505,0)),"MISSING ID")</x:f>
        <x:v>Traversal device</x:v>
      </x:c>
      <x:c r="I766" s="4" t="str">
        <x:f>IFERROR(INDEX('Material routes'!$G$6:$G$1505,MATCH(V766,'Material routes'!$A$6:$A$1505,0)),"MISSING ID")</x:f>
        <x:v>Equipment</x:v>
      </x:c>
      <x:c r="J766" s="4" t="str">
        <x:f>IFERROR(INDEX('Material routes'!$B$6:$B$1505,MATCH(U766,'Material routes'!$A$6:$A$1505,0)),"MISSING ID")</x:f>
        <x:v>design.collection.cable_grip_canyon_ascender</x:v>
      </x:c>
      <x:c r="K766" s="4" t="str">
        <x:f>IFERROR(INDEX('Crafting recipes'!$C$6:$C$1005,MATCH(J766,'Crafting recipes'!$A$6:$A$1005,0)),"MISSING ID")</x:f>
        <x:v>Finished-item crafting</x:v>
      </x:c>
      <x:c r="L766" s="4" t="str">
        <x:f>IFERROR(INDEX('Material routes'!$K$6:$K$1505,MATCH(U766,'Material routes'!$A$6:$A$1505,0)),"MISSING ID")</x:f>
        <x:v>Proposal</x:v>
      </x:c>
      <x:c r="M766" s="4" t="str">
        <x:f>IFERROR(INDEX('Material routes'!$M$6:$M$1505,MATCH(U766,'Material routes'!$A$6:$A$1505,0)),"MISSING ID")</x:f>
        <x:v>Partial proposal</x:v>
      </x:c>
      <x:c r="N766" s="4"/>
      <x:c r="O766" s="4" t="str">
        <x:f>IFERROR(INDEX('Material routes'!$J$6:$J$1505,MATCH(U766,'Material routes'!$A$6:$A$1505,0)),"MISSING ID")</x:f>
        <x:v>Unspecified</x:v>
      </x:c>
      <x:c r="P766" s="4"/>
      <x:c r="Q766" s="4" t="str">
        <x:f>IFERROR(INDEX('Material routes'!$J$6:$J$1505,MATCH(V766,'Material routes'!$A$6:$A$1505,0)),"MISSING ID")</x:f>
        <x:v>Unspecified</x:v>
      </x:c>
      <x:c r="R766" s="4" t="str">
        <x:f>IF(L766="Withheld","Withheld premise",IF(E766="Tool candidate","Reusable prerequisite",IF(K766="Raw entry preparation","Entry-resource preparation",IF(G766="Not applicable",IF(IFERROR(INDEX('Items'!$AI$6:$AI$1005,MATCH(T766,'Items'!$A$6:$A$1005,0)),"MISSING ID")="Finished item","Finished endpoint",IF(IFERROR(INDEX('Items'!$AI$6:$AI$1005,MATCH(T766,'Items'!$A$6:$A$1005,0)),"MISSING ID")="Currency","Currency / no refinement tier","Recovered output / tier not applicable")),IF(OR(IFERROR(INDEX('Crafting recipes'!$H$6:$H$1005,MATCH(J766,'Crafting recipes'!$A$6:$A$1005,0)),"MISSING ID")="Unassigned",G766="Unassigned"),"Tier unresolved",IF(IFERROR(VALUE(RIGHT(G766,1))-VALUE(RIGHT(IFERROR(INDEX('Crafting recipes'!$H$6:$H$1005,MATCH(J766,'Crafting recipes'!$A$6:$A$1005,0)),"MISSING ID"),1)),0)=1,IF(B766=IFERROR(INDEX('Crafting recipes'!$H$6:$H$1005,MATCH(J766,'Crafting recipes'!$A$6:$A$1005,0)),"MISSING ID"),"Advances one material tier","Lower-tier ingredient; route advances one tier"),"Needs tier review"))))))</x:f>
        <x:v>Finished endpoint</x:v>
      </x:c>
      <x:c r="S766" s="4" t="str">
        <x:f>IFERROR(INDEX('Material routes'!$D$6:$D$1505,MATCH(U766,'Material routes'!$A$6:$A$1505,0)),"MISSING ID")</x:f>
        <x:v>proposal.collection.helical_return_spring</x:v>
      </x:c>
      <x:c r="T766" s="4" t="str">
        <x:f>IFERROR(INDEX('Material routes'!$D$6:$D$1505,MATCH(V766,'Material routes'!$A$6:$A$1505,0)),"MISSING ID")</x:f>
        <x:v>proposal.collection.cable_grip_canyon_ascender</x:v>
      </x:c>
      <x:c r="U766" s="4" t="str">
        <x:v>design.collection.cable_grip_canyon_ascender.in.3</x:v>
      </x:c>
      <x:c r="V766" s="4" t="str">
        <x:v>design.collection.cable_grip_canyon_ascender.out</x:v>
      </x:c>
    </x:row>
    <x:row r="767" ht="64" customHeight="1">
      <x:c r="A767" s="4" t="str">
        <x:f>IFERROR(INDEX('Material routes'!$E$6:$E$1505,MATCH(U767,'Material routes'!$A$6:$A$1505,0)),"MISSING ID")</x:f>
        <x:v>Grooved lift pulley</x:v>
      </x:c>
      <x:c r="B767" s="4" t="str">
        <x:f>IFERROR(INDEX('Material routes'!$F$6:$F$1505,MATCH(U767,'Material routes'!$A$6:$A$1505,0)),"MISSING ID")</x:f>
        <x:v>T3</x:v>
      </x:c>
      <x:c r="C767" s="4" t="str">
        <x:f>IFERROR(INDEX('Material routes'!$H$6:$H$1505,MATCH(U767,'Material routes'!$A$6:$A$1505,0)),"MISSING ID")</x:f>
        <x:v>Machine part</x:v>
      </x:c>
      <x:c r="D767" s="4" t="str">
        <x:f>IFERROR(INDEX('Material routes'!$G$6:$G$1505,MATCH(U767,'Material routes'!$A$6:$A$1505,0)),"MISSING ID")</x:f>
        <x:v>Crafting components</x:v>
      </x:c>
      <x:c r="E767" s="4" t="str">
        <x:f>IFERROR(INDEX('Material routes'!$C$6:$C$1505,MATCH(U767,'Material routes'!$A$6:$A$1505,0)),"MISSING ID")</x:f>
        <x:v>Ingredient candidate</x:v>
      </x:c>
      <x:c r="F767" s="4" t="str">
        <x:f>IFERROR(INDEX('Material routes'!$E$6:$E$1505,MATCH(V767,'Material routes'!$A$6:$A$1505,0)),"MISSING ID")</x:f>
        <x:v>Braked canyon descent trolley</x:v>
      </x:c>
      <x:c r="G767" s="4" t="str">
        <x:f>IFERROR(INDEX('Material routes'!$F$6:$F$1505,MATCH(V767,'Material routes'!$A$6:$A$1505,0)),"MISSING ID")</x:f>
        <x:v>Not applicable</x:v>
      </x:c>
      <x:c r="H767" s="4" t="str">
        <x:f>IFERROR(INDEX('Material routes'!$H$6:$H$1505,MATCH(V767,'Material routes'!$A$6:$A$1505,0)),"MISSING ID")</x:f>
        <x:v>Traversal device</x:v>
      </x:c>
      <x:c r="I767" s="4" t="str">
        <x:f>IFERROR(INDEX('Material routes'!$G$6:$G$1505,MATCH(V767,'Material routes'!$A$6:$A$1505,0)),"MISSING ID")</x:f>
        <x:v>Equipment</x:v>
      </x:c>
      <x:c r="J767" s="4" t="str">
        <x:f>IFERROR(INDEX('Material routes'!$B$6:$B$1505,MATCH(U767,'Material routes'!$A$6:$A$1505,0)),"MISSING ID")</x:f>
        <x:v>design.collection.braked_canyon_descent_trolley</x:v>
      </x:c>
      <x:c r="K767" s="4" t="str">
        <x:f>IFERROR(INDEX('Crafting recipes'!$C$6:$C$1005,MATCH(J767,'Crafting recipes'!$A$6:$A$1005,0)),"MISSING ID")</x:f>
        <x:v>Finished-item crafting</x:v>
      </x:c>
      <x:c r="L767" s="4" t="str">
        <x:f>IFERROR(INDEX('Material routes'!$K$6:$K$1505,MATCH(U767,'Material routes'!$A$6:$A$1505,0)),"MISSING ID")</x:f>
        <x:v>Proposal</x:v>
      </x:c>
      <x:c r="M767" s="4" t="str">
        <x:f>IFERROR(INDEX('Material routes'!$M$6:$M$1505,MATCH(U767,'Material routes'!$A$6:$A$1505,0)),"MISSING ID")</x:f>
        <x:v>Partial proposal</x:v>
      </x:c>
      <x:c r="N767" s="4"/>
      <x:c r="O767" s="4" t="str">
        <x:f>IFERROR(INDEX('Material routes'!$J$6:$J$1505,MATCH(U767,'Material routes'!$A$6:$A$1505,0)),"MISSING ID")</x:f>
        <x:v>Unspecified</x:v>
      </x:c>
      <x:c r="P767" s="4"/>
      <x:c r="Q767" s="4" t="str">
        <x:f>IFERROR(INDEX('Material routes'!$J$6:$J$1505,MATCH(V767,'Material routes'!$A$6:$A$1505,0)),"MISSING ID")</x:f>
        <x:v>Unspecified</x:v>
      </x:c>
      <x:c r="R767" s="4" t="str">
        <x:f>IF(L767="Withheld","Withheld premise",IF(E767="Tool candidate","Reusable prerequisite",IF(K767="Raw entry preparation","Entry-resource preparation",IF(G767="Not applicable",IF(IFERROR(INDEX('Items'!$AI$6:$AI$1005,MATCH(T767,'Items'!$A$6:$A$1005,0)),"MISSING ID")="Finished item","Finished endpoint",IF(IFERROR(INDEX('Items'!$AI$6:$AI$1005,MATCH(T767,'Items'!$A$6:$A$1005,0)),"MISSING ID")="Currency","Currency / no refinement tier","Recovered output / tier not applicable")),IF(OR(IFERROR(INDEX('Crafting recipes'!$H$6:$H$1005,MATCH(J767,'Crafting recipes'!$A$6:$A$1005,0)),"MISSING ID")="Unassigned",G767="Unassigned"),"Tier unresolved",IF(IFERROR(VALUE(RIGHT(G767,1))-VALUE(RIGHT(IFERROR(INDEX('Crafting recipes'!$H$6:$H$1005,MATCH(J767,'Crafting recipes'!$A$6:$A$1005,0)),"MISSING ID"),1)),0)=1,IF(B767=IFERROR(INDEX('Crafting recipes'!$H$6:$H$1005,MATCH(J767,'Crafting recipes'!$A$6:$A$1005,0)),"MISSING ID"),"Advances one material tier","Lower-tier ingredient; route advances one tier"),"Needs tier review"))))))</x:f>
        <x:v>Finished endpoint</x:v>
      </x:c>
      <x:c r="S767" s="4" t="str">
        <x:f>IFERROR(INDEX('Material routes'!$D$6:$D$1505,MATCH(U767,'Material routes'!$A$6:$A$1505,0)),"MISSING ID")</x:f>
        <x:v>proposal.collection.grooved_lift_pulley</x:v>
      </x:c>
      <x:c r="T767" s="4" t="str">
        <x:f>IFERROR(INDEX('Material routes'!$D$6:$D$1505,MATCH(V767,'Material routes'!$A$6:$A$1505,0)),"MISSING ID")</x:f>
        <x:v>proposal.collection.braked_canyon_descent_trolley</x:v>
      </x:c>
      <x:c r="U767" s="4" t="str">
        <x:v>design.collection.braked_canyon_descent_trolley.in.1</x:v>
      </x:c>
      <x:c r="V767" s="4" t="str">
        <x:v>design.collection.braked_canyon_descent_trolley.out</x:v>
      </x:c>
    </x:row>
    <x:row r="768" ht="64" customHeight="1">
      <x:c r="A768" s="4" t="str">
        <x:f>IFERROR(INDEX('Material routes'!$E$6:$E$1505,MATCH(U768,'Material routes'!$A$6:$A$1505,0)),"MISSING ID")</x:f>
        <x:v>Brake lining shoe</x:v>
      </x:c>
      <x:c r="B768" s="4" t="str">
        <x:f>IFERROR(INDEX('Material routes'!$F$6:$F$1505,MATCH(U768,'Material routes'!$A$6:$A$1505,0)),"MISSING ID")</x:f>
        <x:v>T3</x:v>
      </x:c>
      <x:c r="C768" s="4" t="str">
        <x:f>IFERROR(INDEX('Material routes'!$H$6:$H$1505,MATCH(U768,'Material routes'!$A$6:$A$1505,0)),"MISSING ID")</x:f>
        <x:v>Machine part</x:v>
      </x:c>
      <x:c r="D768" s="4" t="str">
        <x:f>IFERROR(INDEX('Material routes'!$G$6:$G$1505,MATCH(U768,'Material routes'!$A$6:$A$1505,0)),"MISSING ID")</x:f>
        <x:v>Crafting components</x:v>
      </x:c>
      <x:c r="E768" s="4" t="str">
        <x:f>IFERROR(INDEX('Material routes'!$C$6:$C$1505,MATCH(U768,'Material routes'!$A$6:$A$1505,0)),"MISSING ID")</x:f>
        <x:v>Ingredient candidate</x:v>
      </x:c>
      <x:c r="F768" s="4" t="str">
        <x:f>IFERROR(INDEX('Material routes'!$E$6:$E$1505,MATCH(V768,'Material routes'!$A$6:$A$1505,0)),"MISSING ID")</x:f>
        <x:v>Braked canyon descent trolley</x:v>
      </x:c>
      <x:c r="G768" s="4" t="str">
        <x:f>IFERROR(INDEX('Material routes'!$F$6:$F$1505,MATCH(V768,'Material routes'!$A$6:$A$1505,0)),"MISSING ID")</x:f>
        <x:v>Not applicable</x:v>
      </x:c>
      <x:c r="H768" s="4" t="str">
        <x:f>IFERROR(INDEX('Material routes'!$H$6:$H$1505,MATCH(V768,'Material routes'!$A$6:$A$1505,0)),"MISSING ID")</x:f>
        <x:v>Traversal device</x:v>
      </x:c>
      <x:c r="I768" s="4" t="str">
        <x:f>IFERROR(INDEX('Material routes'!$G$6:$G$1505,MATCH(V768,'Material routes'!$A$6:$A$1505,0)),"MISSING ID")</x:f>
        <x:v>Equipment</x:v>
      </x:c>
      <x:c r="J768" s="4" t="str">
        <x:f>IFERROR(INDEX('Material routes'!$B$6:$B$1505,MATCH(U768,'Material routes'!$A$6:$A$1505,0)),"MISSING ID")</x:f>
        <x:v>design.collection.braked_canyon_descent_trolley</x:v>
      </x:c>
      <x:c r="K768" s="4" t="str">
        <x:f>IFERROR(INDEX('Crafting recipes'!$C$6:$C$1005,MATCH(J768,'Crafting recipes'!$A$6:$A$1005,0)),"MISSING ID")</x:f>
        <x:v>Finished-item crafting</x:v>
      </x:c>
      <x:c r="L768" s="4" t="str">
        <x:f>IFERROR(INDEX('Material routes'!$K$6:$K$1505,MATCH(U768,'Material routes'!$A$6:$A$1505,0)),"MISSING ID")</x:f>
        <x:v>Proposal</x:v>
      </x:c>
      <x:c r="M768" s="4" t="str">
        <x:f>IFERROR(INDEX('Material routes'!$M$6:$M$1505,MATCH(U768,'Material routes'!$A$6:$A$1505,0)),"MISSING ID")</x:f>
        <x:v>Partial proposal</x:v>
      </x:c>
      <x:c r="N768" s="4"/>
      <x:c r="O768" s="4" t="str">
        <x:f>IFERROR(INDEX('Material routes'!$J$6:$J$1505,MATCH(U768,'Material routes'!$A$6:$A$1505,0)),"MISSING ID")</x:f>
        <x:v>Unspecified</x:v>
      </x:c>
      <x:c r="P768" s="4"/>
      <x:c r="Q768" s="4" t="str">
        <x:f>IFERROR(INDEX('Material routes'!$J$6:$J$1505,MATCH(V768,'Material routes'!$A$6:$A$1505,0)),"MISSING ID")</x:f>
        <x:v>Unspecified</x:v>
      </x:c>
      <x:c r="R768" s="4" t="str">
        <x:f>IF(L768="Withheld","Withheld premise",IF(E768="Tool candidate","Reusable prerequisite",IF(K768="Raw entry preparation","Entry-resource preparation",IF(G768="Not applicable",IF(IFERROR(INDEX('Items'!$AI$6:$AI$1005,MATCH(T768,'Items'!$A$6:$A$1005,0)),"MISSING ID")="Finished item","Finished endpoint",IF(IFERROR(INDEX('Items'!$AI$6:$AI$1005,MATCH(T768,'Items'!$A$6:$A$1005,0)),"MISSING ID")="Currency","Currency / no refinement tier","Recovered output / tier not applicable")),IF(OR(IFERROR(INDEX('Crafting recipes'!$H$6:$H$1005,MATCH(J768,'Crafting recipes'!$A$6:$A$1005,0)),"MISSING ID")="Unassigned",G768="Unassigned"),"Tier unresolved",IF(IFERROR(VALUE(RIGHT(G768,1))-VALUE(RIGHT(IFERROR(INDEX('Crafting recipes'!$H$6:$H$1005,MATCH(J768,'Crafting recipes'!$A$6:$A$1005,0)),"MISSING ID"),1)),0)=1,IF(B768=IFERROR(INDEX('Crafting recipes'!$H$6:$H$1005,MATCH(J768,'Crafting recipes'!$A$6:$A$1005,0)),"MISSING ID"),"Advances one material tier","Lower-tier ingredient; route advances one tier"),"Needs tier review"))))))</x:f>
        <x:v>Finished endpoint</x:v>
      </x:c>
      <x:c r="S768" s="4" t="str">
        <x:f>IFERROR(INDEX('Material routes'!$D$6:$D$1505,MATCH(U768,'Material routes'!$A$6:$A$1505,0)),"MISSING ID")</x:f>
        <x:v>proposal.collection.brake_lining_shoe</x:v>
      </x:c>
      <x:c r="T768" s="4" t="str">
        <x:f>IFERROR(INDEX('Material routes'!$D$6:$D$1505,MATCH(V768,'Material routes'!$A$6:$A$1505,0)),"MISSING ID")</x:f>
        <x:v>proposal.collection.braked_canyon_descent_trolley</x:v>
      </x:c>
      <x:c r="U768" s="4" t="str">
        <x:v>design.collection.braked_canyon_descent_trolley.in.2</x:v>
      </x:c>
      <x:c r="V768" s="4" t="str">
        <x:v>design.collection.braked_canyon_descent_trolley.out</x:v>
      </x:c>
    </x:row>
    <x:row r="769" ht="64" customHeight="1">
      <x:c r="A769" s="4" t="str">
        <x:f>IFERROR(INDEX('Material routes'!$E$6:$E$1505,MATCH(U769,'Material routes'!$A$6:$A$1505,0)),"MISSING ID")</x:f>
        <x:v>Steel stock</x:v>
      </x:c>
      <x:c r="B769" s="4" t="str">
        <x:f>IFERROR(INDEX('Material routes'!$F$6:$F$1505,MATCH(U769,'Material routes'!$A$6:$A$1505,0)),"MISSING ID")</x:f>
        <x:v>T2</x:v>
      </x:c>
      <x:c r="C769" s="4" t="str">
        <x:f>IFERROR(INDEX('Material routes'!$H$6:$H$1505,MATCH(U769,'Material routes'!$A$6:$A$1505,0)),"MISSING ID")</x:f>
        <x:v>Processed material</x:v>
      </x:c>
      <x:c r="D769" s="4" t="str">
        <x:f>IFERROR(INDEX('Material routes'!$G$6:$G$1505,MATCH(U769,'Material routes'!$A$6:$A$1505,0)),"MISSING ID")</x:f>
        <x:v>Manufactured stock</x:v>
      </x:c>
      <x:c r="E769" s="4" t="str">
        <x:f>IFERROR(INDEX('Material routes'!$C$6:$C$1505,MATCH(U769,'Material routes'!$A$6:$A$1505,0)),"MISSING ID")</x:f>
        <x:v>Ingredient candidate</x:v>
      </x:c>
      <x:c r="F769" s="4" t="str">
        <x:f>IFERROR(INDEX('Material routes'!$E$6:$E$1505,MATCH(V769,'Material routes'!$A$6:$A$1505,0)),"MISSING ID")</x:f>
        <x:v>Braked canyon descent trolley</x:v>
      </x:c>
      <x:c r="G769" s="4" t="str">
        <x:f>IFERROR(INDEX('Material routes'!$F$6:$F$1505,MATCH(V769,'Material routes'!$A$6:$A$1505,0)),"MISSING ID")</x:f>
        <x:v>Not applicable</x:v>
      </x:c>
      <x:c r="H769" s="4" t="str">
        <x:f>IFERROR(INDEX('Material routes'!$H$6:$H$1505,MATCH(V769,'Material routes'!$A$6:$A$1505,0)),"MISSING ID")</x:f>
        <x:v>Traversal device</x:v>
      </x:c>
      <x:c r="I769" s="4" t="str">
        <x:f>IFERROR(INDEX('Material routes'!$G$6:$G$1505,MATCH(V769,'Material routes'!$A$6:$A$1505,0)),"MISSING ID")</x:f>
        <x:v>Equipment</x:v>
      </x:c>
      <x:c r="J769" s="4" t="str">
        <x:f>IFERROR(INDEX('Material routes'!$B$6:$B$1505,MATCH(U769,'Material routes'!$A$6:$A$1505,0)),"MISSING ID")</x:f>
        <x:v>design.collection.braked_canyon_descent_trolley</x:v>
      </x:c>
      <x:c r="K769" s="4" t="str">
        <x:f>IFERROR(INDEX('Crafting recipes'!$C$6:$C$1005,MATCH(J769,'Crafting recipes'!$A$6:$A$1005,0)),"MISSING ID")</x:f>
        <x:v>Finished-item crafting</x:v>
      </x:c>
      <x:c r="L769" s="4" t="str">
        <x:f>IFERROR(INDEX('Material routes'!$K$6:$K$1505,MATCH(U769,'Material routes'!$A$6:$A$1505,0)),"MISSING ID")</x:f>
        <x:v>Proposal</x:v>
      </x:c>
      <x:c r="M769" s="4" t="str">
        <x:f>IFERROR(INDEX('Material routes'!$M$6:$M$1505,MATCH(U769,'Material routes'!$A$6:$A$1505,0)),"MISSING ID")</x:f>
        <x:v>Partial proposal</x:v>
      </x:c>
      <x:c r="N769" s="4"/>
      <x:c r="O769" s="4" t="str">
        <x:f>IFERROR(INDEX('Material routes'!$J$6:$J$1505,MATCH(U769,'Material routes'!$A$6:$A$1505,0)),"MISSING ID")</x:f>
        <x:v>Unspecified</x:v>
      </x:c>
      <x:c r="P769" s="4"/>
      <x:c r="Q769" s="4" t="str">
        <x:f>IFERROR(INDEX('Material routes'!$J$6:$J$1505,MATCH(V769,'Material routes'!$A$6:$A$1505,0)),"MISSING ID")</x:f>
        <x:v>Unspecified</x:v>
      </x:c>
      <x:c r="R769" s="4" t="str">
        <x:f>IF(L769="Withheld","Withheld premise",IF(E769="Tool candidate","Reusable prerequisite",IF(K769="Raw entry preparation","Entry-resource preparation",IF(G769="Not applicable",IF(IFERROR(INDEX('Items'!$AI$6:$AI$1005,MATCH(T769,'Items'!$A$6:$A$1005,0)),"MISSING ID")="Finished item","Finished endpoint",IF(IFERROR(INDEX('Items'!$AI$6:$AI$1005,MATCH(T769,'Items'!$A$6:$A$1005,0)),"MISSING ID")="Currency","Currency / no refinement tier","Recovered output / tier not applicable")),IF(OR(IFERROR(INDEX('Crafting recipes'!$H$6:$H$1005,MATCH(J769,'Crafting recipes'!$A$6:$A$1005,0)),"MISSING ID")="Unassigned",G769="Unassigned"),"Tier unresolved",IF(IFERROR(VALUE(RIGHT(G769,1))-VALUE(RIGHT(IFERROR(INDEX('Crafting recipes'!$H$6:$H$1005,MATCH(J769,'Crafting recipes'!$A$6:$A$1005,0)),"MISSING ID"),1)),0)=1,IF(B769=IFERROR(INDEX('Crafting recipes'!$H$6:$H$1005,MATCH(J769,'Crafting recipes'!$A$6:$A$1005,0)),"MISSING ID"),"Advances one material tier","Lower-tier ingredient; route advances one tier"),"Needs tier review"))))))</x:f>
        <x:v>Finished endpoint</x:v>
      </x:c>
      <x:c r="S769" s="4" t="str">
        <x:f>IFERROR(INDEX('Material routes'!$D$6:$D$1505,MATCH(U769,'Material routes'!$A$6:$A$1505,0)),"MISSING ID")</x:f>
        <x:v>author.metallurgy.steel_stock</x:v>
      </x:c>
      <x:c r="T769" s="4" t="str">
        <x:f>IFERROR(INDEX('Material routes'!$D$6:$D$1505,MATCH(V769,'Material routes'!$A$6:$A$1505,0)),"MISSING ID")</x:f>
        <x:v>proposal.collection.braked_canyon_descent_trolley</x:v>
      </x:c>
      <x:c r="U769" s="4" t="str">
        <x:v>design.collection.braked_canyon_descent_trolley.in.3</x:v>
      </x:c>
      <x:c r="V769" s="4" t="str">
        <x:v>design.collection.braked_canyon_descent_trolley.out</x:v>
      </x:c>
    </x:row>
    <x:row r="770" ht="64" customHeight="1">
      <x:c r="A770" s="4" t="str">
        <x:f>IFERROR(INDEX('Material routes'!$E$6:$E$1505,MATCH(U770,'Material routes'!$A$6:$A$1505,0)),"MISSING ID")</x:f>
        <x:v>Steel-faced shell composite</x:v>
      </x:c>
      <x:c r="B770" s="4" t="str">
        <x:f>IFERROR(INDEX('Material routes'!$F$6:$F$1505,MATCH(U770,'Material routes'!$A$6:$A$1505,0)),"MISSING ID")</x:f>
        <x:v>T3</x:v>
      </x:c>
      <x:c r="C770" s="4" t="str">
        <x:f>IFERROR(INDEX('Material routes'!$H$6:$H$1505,MATCH(U770,'Material routes'!$A$6:$A$1505,0)),"MISSING ID")</x:f>
        <x:v>Processed material</x:v>
      </x:c>
      <x:c r="D770" s="4" t="str">
        <x:f>IFERROR(INDEX('Material routes'!$G$6:$G$1505,MATCH(U770,'Material routes'!$A$6:$A$1505,0)),"MISSING ID")</x:f>
        <x:v>Manufactured stock</x:v>
      </x:c>
      <x:c r="E770" s="4" t="str">
        <x:f>IFERROR(INDEX('Material routes'!$C$6:$C$1505,MATCH(U770,'Material routes'!$A$6:$A$1505,0)),"MISSING ID")</x:f>
        <x:v>Ingredient candidate</x:v>
      </x:c>
      <x:c r="F770" s="4" t="str">
        <x:f>IFERROR(INDEX('Material routes'!$E$6:$E$1505,MATCH(V770,'Material routes'!$A$6:$A$1505,0)),"MISSING ID")</x:f>
        <x:v>Shell-runner cargo sled</x:v>
      </x:c>
      <x:c r="G770" s="4" t="str">
        <x:f>IFERROR(INDEX('Material routes'!$F$6:$F$1505,MATCH(V770,'Material routes'!$A$6:$A$1505,0)),"MISSING ID")</x:f>
        <x:v>Not applicable</x:v>
      </x:c>
      <x:c r="H770" s="4" t="str">
        <x:f>IFERROR(INDEX('Material routes'!$H$6:$H$1505,MATCH(V770,'Material routes'!$A$6:$A$1505,0)),"MISSING ID")</x:f>
        <x:v>Traversal device</x:v>
      </x:c>
      <x:c r="I770" s="4" t="str">
        <x:f>IFERROR(INDEX('Material routes'!$G$6:$G$1505,MATCH(V770,'Material routes'!$A$6:$A$1505,0)),"MISSING ID")</x:f>
        <x:v>Equipment</x:v>
      </x:c>
      <x:c r="J770" s="4" t="str">
        <x:f>IFERROR(INDEX('Material routes'!$B$6:$B$1505,MATCH(U770,'Material routes'!$A$6:$A$1505,0)),"MISSING ID")</x:f>
        <x:v>design.collection.shell_runner_cargo_sled</x:v>
      </x:c>
      <x:c r="K770" s="4" t="str">
        <x:f>IFERROR(INDEX('Crafting recipes'!$C$6:$C$1005,MATCH(J770,'Crafting recipes'!$A$6:$A$1005,0)),"MISSING ID")</x:f>
        <x:v>Finished-item crafting</x:v>
      </x:c>
      <x:c r="L770" s="4" t="str">
        <x:f>IFERROR(INDEX('Material routes'!$K$6:$K$1505,MATCH(U770,'Material routes'!$A$6:$A$1505,0)),"MISSING ID")</x:f>
        <x:v>Proposal</x:v>
      </x:c>
      <x:c r="M770" s="4" t="str">
        <x:f>IFERROR(INDEX('Material routes'!$M$6:$M$1505,MATCH(U770,'Material routes'!$A$6:$A$1505,0)),"MISSING ID")</x:f>
        <x:v>Partial proposal</x:v>
      </x:c>
      <x:c r="N770" s="4"/>
      <x:c r="O770" s="4" t="str">
        <x:f>IFERROR(INDEX('Material routes'!$J$6:$J$1505,MATCH(U770,'Material routes'!$A$6:$A$1505,0)),"MISSING ID")</x:f>
        <x:v>Unspecified</x:v>
      </x:c>
      <x:c r="P770" s="4"/>
      <x:c r="Q770" s="4" t="str">
        <x:f>IFERROR(INDEX('Material routes'!$J$6:$J$1505,MATCH(V770,'Material routes'!$A$6:$A$1505,0)),"MISSING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routes'!$D$6:$D$1505,MATCH(U770,'Material routes'!$A$6:$A$1505,0)),"MISSING ID")</x:f>
        <x:v>proposal.branch.steel_shell</x:v>
      </x:c>
      <x:c r="T770" s="4" t="str">
        <x:f>IFERROR(INDEX('Material routes'!$D$6:$D$1505,MATCH(V770,'Material routes'!$A$6:$A$1505,0)),"MISSING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routes'!$E$6:$E$1505,MATCH(U771,'Material routes'!$A$6:$A$1505,0)),"MISSING ID")</x:f>
        <x:v>Tendon cord</x:v>
      </x:c>
      <x:c r="B771" s="4" t="str">
        <x:f>IFERROR(INDEX('Material routes'!$F$6:$F$1505,MATCH(U771,'Material routes'!$A$6:$A$1505,0)),"MISSING ID")</x:f>
        <x:v>T1</x:v>
      </x:c>
      <x:c r="C771" s="4" t="str">
        <x:f>IFERROR(INDEX('Material routes'!$H$6:$H$1505,MATCH(U771,'Material routes'!$A$6:$A$1505,0)),"MISSING ID")</x:f>
        <x:v>Crafting component</x:v>
      </x:c>
      <x:c r="D771" s="4" t="str">
        <x:f>IFERROR(INDEX('Material routes'!$G$6:$G$1505,MATCH(U771,'Material routes'!$A$6:$A$1505,0)),"MISSING ID")</x:f>
        <x:v>Crafting components</x:v>
      </x:c>
      <x:c r="E771" s="4" t="str">
        <x:f>IFERROR(INDEX('Material routes'!$C$6:$C$1505,MATCH(U771,'Material routes'!$A$6:$A$1505,0)),"MISSING ID")</x:f>
        <x:v>Ingredient candidate</x:v>
      </x:c>
      <x:c r="F771" s="4" t="str">
        <x:f>IFERROR(INDEX('Material routes'!$E$6:$E$1505,MATCH(V771,'Material routes'!$A$6:$A$1505,0)),"MISSING ID")</x:f>
        <x:v>Shell-runner cargo sled</x:v>
      </x:c>
      <x:c r="G771" s="4" t="str">
        <x:f>IFERROR(INDEX('Material routes'!$F$6:$F$1505,MATCH(V771,'Material routes'!$A$6:$A$1505,0)),"MISSING ID")</x:f>
        <x:v>Not applicable</x:v>
      </x:c>
      <x:c r="H771" s="4" t="str">
        <x:f>IFERROR(INDEX('Material routes'!$H$6:$H$1505,MATCH(V771,'Material routes'!$A$6:$A$1505,0)),"MISSING ID")</x:f>
        <x:v>Traversal device</x:v>
      </x:c>
      <x:c r="I771" s="4" t="str">
        <x:f>IFERROR(INDEX('Material routes'!$G$6:$G$1505,MATCH(V771,'Material routes'!$A$6:$A$1505,0)),"MISSING ID")</x:f>
        <x:v>Equipment</x:v>
      </x:c>
      <x:c r="J771" s="4" t="str">
        <x:f>IFERROR(INDEX('Material routes'!$B$6:$B$1505,MATCH(U771,'Material routes'!$A$6:$A$1505,0)),"MISSING ID")</x:f>
        <x:v>design.collection.shell_runner_cargo_sled</x:v>
      </x:c>
      <x:c r="K771" s="4" t="str">
        <x:f>IFERROR(INDEX('Crafting recipes'!$C$6:$C$1005,MATCH(J771,'Crafting recipes'!$A$6:$A$1005,0)),"MISSING ID")</x:f>
        <x:v>Finished-item crafting</x:v>
      </x:c>
      <x:c r="L771" s="4" t="str">
        <x:f>IFERROR(INDEX('Material routes'!$K$6:$K$1505,MATCH(U771,'Material routes'!$A$6:$A$1505,0)),"MISSING ID")</x:f>
        <x:v>Proposal</x:v>
      </x:c>
      <x:c r="M771" s="4" t="str">
        <x:f>IFERROR(INDEX('Material routes'!$M$6:$M$1505,MATCH(U771,'Material routes'!$A$6:$A$1505,0)),"MISSING ID")</x:f>
        <x:v>Partial proposal</x:v>
      </x:c>
      <x:c r="N771" s="4"/>
      <x:c r="O771" s="4" t="str">
        <x:f>IFERROR(INDEX('Material routes'!$J$6:$J$1505,MATCH(U771,'Material routes'!$A$6:$A$1505,0)),"MISSING ID")</x:f>
        <x:v>Unspecified</x:v>
      </x:c>
      <x:c r="P771" s="4"/>
      <x:c r="Q771" s="4" t="str">
        <x:f>IFERROR(INDEX('Material routes'!$J$6:$J$1505,MATCH(V771,'Material routes'!$A$6:$A$1505,0)),"MISSING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routes'!$D$6:$D$1505,MATCH(U771,'Material routes'!$A$6:$A$1505,0)),"MISSING ID")</x:f>
        <x:v>proposal.bio.cord</x:v>
      </x:c>
      <x:c r="T771" s="4" t="str">
        <x:f>IFERROR(INDEX('Material routes'!$D$6:$D$1505,MATCH(V771,'Material routes'!$A$6:$A$1505,0)),"MISSING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routes'!$E$6:$E$1505,MATCH(U772,'Material routes'!$A$6:$A$1505,0)),"MISSING ID")</x:f>
        <x:v>Processed hide material</x:v>
      </x:c>
      <x:c r="B772" s="4" t="str">
        <x:f>IFERROR(INDEX('Material routes'!$F$6:$F$1505,MATCH(U772,'Material routes'!$A$6:$A$1505,0)),"MISSING ID")</x:f>
        <x:v>T1</x:v>
      </x:c>
      <x:c r="C772" s="4" t="str">
        <x:f>IFERROR(INDEX('Material routes'!$H$6:$H$1505,MATCH(U772,'Material routes'!$A$6:$A$1505,0)),"MISSING ID")</x:f>
        <x:v>Processed material</x:v>
      </x:c>
      <x:c r="D772" s="4" t="str">
        <x:f>IFERROR(INDEX('Material routes'!$G$6:$G$1505,MATCH(U772,'Material routes'!$A$6:$A$1505,0)),"MISSING ID")</x:f>
        <x:v>Crafting components</x:v>
      </x:c>
      <x:c r="E772" s="4" t="str">
        <x:f>IFERROR(INDEX('Material routes'!$C$6:$C$1505,MATCH(U772,'Material routes'!$A$6:$A$1505,0)),"MISSING ID")</x:f>
        <x:v>Ingredient candidate</x:v>
      </x:c>
      <x:c r="F772" s="4" t="str">
        <x:f>IFERROR(INDEX('Material routes'!$E$6:$E$1505,MATCH(V772,'Material routes'!$A$6:$A$1505,0)),"MISSING ID")</x:f>
        <x:v>Hide-headed shell drum</x:v>
      </x:c>
      <x:c r="G772" s="4" t="str">
        <x:f>IFERROR(INDEX('Material routes'!$F$6:$F$1505,MATCH(V772,'Material routes'!$A$6:$A$1505,0)),"MISSING ID")</x:f>
        <x:v>Not applicable</x:v>
      </x:c>
      <x:c r="H772" s="4" t="str">
        <x:f>IFERROR(INDEX('Material routes'!$H$6:$H$1505,MATCH(V772,'Material routes'!$A$6:$A$1505,0)),"MISSING ID")</x:f>
        <x:v>Musical instrument</x:v>
      </x:c>
      <x:c r="I772" s="4" t="str">
        <x:f>IFERROR(INDEX('Material routes'!$G$6:$G$1505,MATCH(V772,'Material routes'!$A$6:$A$1505,0)),"MISSING ID")</x:f>
        <x:v>Cultural objects</x:v>
      </x:c>
      <x:c r="J772" s="4" t="str">
        <x:f>IFERROR(INDEX('Material routes'!$B$6:$B$1505,MATCH(U772,'Material routes'!$A$6:$A$1505,0)),"MISSING ID")</x:f>
        <x:v>design.collection.hide_headed_shell_drum</x:v>
      </x:c>
      <x:c r="K772" s="4" t="str">
        <x:f>IFERROR(INDEX('Crafting recipes'!$C$6:$C$1005,MATCH(J772,'Crafting recipes'!$A$6:$A$1005,0)),"MISSING ID")</x:f>
        <x:v>Finished-item crafting</x:v>
      </x:c>
      <x:c r="L772" s="4" t="str">
        <x:f>IFERROR(INDEX('Material routes'!$K$6:$K$1505,MATCH(U772,'Material routes'!$A$6:$A$1505,0)),"MISSING ID")</x:f>
        <x:v>Proposal</x:v>
      </x:c>
      <x:c r="M772" s="4" t="str">
        <x:f>IFERROR(INDEX('Material routes'!$M$6:$M$1505,MATCH(U772,'Material routes'!$A$6:$A$1505,0)),"MISSING ID")</x:f>
        <x:v>Partial proposal</x:v>
      </x:c>
      <x:c r="N772" s="4"/>
      <x:c r="O772" s="4" t="str">
        <x:f>IFERROR(INDEX('Material routes'!$J$6:$J$1505,MATCH(U772,'Material routes'!$A$6:$A$1505,0)),"MISSING ID")</x:f>
        <x:v>Unspecified</x:v>
      </x:c>
      <x:c r="P772" s="4"/>
      <x:c r="Q772" s="4" t="str">
        <x:f>IFERROR(INDEX('Material routes'!$J$6:$J$1505,MATCH(V772,'Material routes'!$A$6:$A$1505,0)),"MISSING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routes'!$D$6:$D$1505,MATCH(U772,'Material routes'!$A$6:$A$1505,0)),"MISSING ID")</x:f>
        <x:v>proposal.bio.hide_material</x:v>
      </x:c>
      <x:c r="T772" s="4" t="str">
        <x:f>IFERROR(INDEX('Material routes'!$D$6:$D$1505,MATCH(V772,'Material routes'!$A$6:$A$1505,0)),"MISSING ID")</x:f>
        <x:v>proposal.collection.hide_headed_shell_drum</x:v>
      </x:c>
      <x:c r="U772" s="4" t="str">
        <x:v>design.collection.hide_headed_shell_drum.in.1</x:v>
      </x:c>
      <x:c r="V772" s="4" t="str">
        <x:v>design.collection.hide_headed_shell_drum.out</x:v>
      </x:c>
    </x:row>
    <x:row r="773" ht="64" customHeight="1">
      <x:c r="A773" s="4" t="str">
        <x:f>IFERROR(INDEX('Material routes'!$E$6:$E$1505,MATCH(U773,'Material routes'!$A$6:$A$1505,0)),"MISSING ID")</x:f>
        <x:v>Separated shell lamina stock</x:v>
      </x:c>
      <x:c r="B773" s="4" t="str">
        <x:f>IFERROR(INDEX('Material routes'!$F$6:$F$1505,MATCH(U773,'Material routes'!$A$6:$A$1505,0)),"MISSING ID")</x:f>
        <x:v>T1</x:v>
      </x:c>
      <x:c r="C773" s="4" t="str">
        <x:f>IFERROR(INDEX('Material routes'!$H$6:$H$1505,MATCH(U773,'Material routes'!$A$6:$A$1505,0)),"MISSING ID")</x:f>
        <x:v>Processed material</x:v>
      </x:c>
      <x:c r="D773" s="4" t="str">
        <x:f>IFERROR(INDEX('Material routes'!$G$6:$G$1505,MATCH(U773,'Material routes'!$A$6:$A$1505,0)),"MISSING ID")</x:f>
        <x:v>Manufactured stock</x:v>
      </x:c>
      <x:c r="E773" s="4" t="str">
        <x:f>IFERROR(INDEX('Material routes'!$C$6:$C$1505,MATCH(U773,'Material routes'!$A$6:$A$1505,0)),"MISSING ID")</x:f>
        <x:v>Ingredient candidate</x:v>
      </x:c>
      <x:c r="F773" s="4" t="str">
        <x:f>IFERROR(INDEX('Material routes'!$E$6:$E$1505,MATCH(V773,'Material routes'!$A$6:$A$1505,0)),"MISSING ID")</x:f>
        <x:v>Hide-headed shell drum</x:v>
      </x:c>
      <x:c r="G773" s="4" t="str">
        <x:f>IFERROR(INDEX('Material routes'!$F$6:$F$1505,MATCH(V773,'Material routes'!$A$6:$A$1505,0)),"MISSING ID")</x:f>
        <x:v>Not applicable</x:v>
      </x:c>
      <x:c r="H773" s="4" t="str">
        <x:f>IFERROR(INDEX('Material routes'!$H$6:$H$1505,MATCH(V773,'Material routes'!$A$6:$A$1505,0)),"MISSING ID")</x:f>
        <x:v>Musical instrument</x:v>
      </x:c>
      <x:c r="I773" s="4" t="str">
        <x:f>IFERROR(INDEX('Material routes'!$G$6:$G$1505,MATCH(V773,'Material routes'!$A$6:$A$1505,0)),"MISSING ID")</x:f>
        <x:v>Cultural objects</x:v>
      </x:c>
      <x:c r="J773" s="4" t="str">
        <x:f>IFERROR(INDEX('Material routes'!$B$6:$B$1505,MATCH(U773,'Material routes'!$A$6:$A$1505,0)),"MISSING ID")</x:f>
        <x:v>design.collection.hide_headed_shell_drum</x:v>
      </x:c>
      <x:c r="K773" s="4" t="str">
        <x:f>IFERROR(INDEX('Crafting recipes'!$C$6:$C$1005,MATCH(J773,'Crafting recipes'!$A$6:$A$1005,0)),"MISSING ID")</x:f>
        <x:v>Finished-item crafting</x:v>
      </x:c>
      <x:c r="L773" s="4" t="str">
        <x:f>IFERROR(INDEX('Material routes'!$K$6:$K$1505,MATCH(U773,'Material routes'!$A$6:$A$1505,0)),"MISSING ID")</x:f>
        <x:v>Proposal</x:v>
      </x:c>
      <x:c r="M773" s="4" t="str">
        <x:f>IFERROR(INDEX('Material routes'!$M$6:$M$1505,MATCH(U773,'Material routes'!$A$6:$A$1505,0)),"MISSING ID")</x:f>
        <x:v>Partial proposal</x:v>
      </x:c>
      <x:c r="N773" s="4"/>
      <x:c r="O773" s="4" t="str">
        <x:f>IFERROR(INDEX('Material routes'!$J$6:$J$1505,MATCH(U773,'Material routes'!$A$6:$A$1505,0)),"MISSING ID")</x:f>
        <x:v>Unspecified</x:v>
      </x:c>
      <x:c r="P773" s="4"/>
      <x:c r="Q773" s="4" t="str">
        <x:f>IFERROR(INDEX('Material routes'!$J$6:$J$1505,MATCH(V773,'Material routes'!$A$6:$A$1505,0)),"MISSING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routes'!$D$6:$D$1505,MATCH(U773,'Material routes'!$A$6:$A$1505,0)),"MISSING ID")</x:f>
        <x:v>proposal.t1.shell_lamina</x:v>
      </x:c>
      <x:c r="T773" s="4" t="str">
        <x:f>IFERROR(INDEX('Material routes'!$D$6:$D$1505,MATCH(V773,'Material routes'!$A$6:$A$1505,0)),"MISSING ID")</x:f>
        <x:v>proposal.collection.hide_headed_shell_drum</x:v>
      </x:c>
      <x:c r="U773" s="4" t="str">
        <x:v>design.collection.hide_headed_shell_drum.in.2</x:v>
      </x:c>
      <x:c r="V773" s="4" t="str">
        <x:v>design.collection.hide_headed_shell_drum.out</x:v>
      </x:c>
    </x:row>
    <x:row r="774" ht="64" customHeight="1">
      <x:c r="A774" s="4" t="str">
        <x:f>IFERROR(INDEX('Material routes'!$E$6:$E$1505,MATCH(U774,'Material routes'!$A$6:$A$1505,0)),"MISSING ID")</x:f>
        <x:v>Tendon cord</x:v>
      </x:c>
      <x:c r="B774" s="4" t="str">
        <x:f>IFERROR(INDEX('Material routes'!$F$6:$F$1505,MATCH(U774,'Material routes'!$A$6:$A$1505,0)),"MISSING ID")</x:f>
        <x:v>T1</x:v>
      </x:c>
      <x:c r="C774" s="4" t="str">
        <x:f>IFERROR(INDEX('Material routes'!$H$6:$H$1505,MATCH(U774,'Material routes'!$A$6:$A$1505,0)),"MISSING ID")</x:f>
        <x:v>Crafting component</x:v>
      </x:c>
      <x:c r="D774" s="4" t="str">
        <x:f>IFERROR(INDEX('Material routes'!$G$6:$G$1505,MATCH(U774,'Material routes'!$A$6:$A$1505,0)),"MISSING ID")</x:f>
        <x:v>Crafting components</x:v>
      </x:c>
      <x:c r="E774" s="4" t="str">
        <x:f>IFERROR(INDEX('Material routes'!$C$6:$C$1505,MATCH(U774,'Material routes'!$A$6:$A$1505,0)),"MISSING ID")</x:f>
        <x:v>Ingredient candidate</x:v>
      </x:c>
      <x:c r="F774" s="4" t="str">
        <x:f>IFERROR(INDEX('Material routes'!$E$6:$E$1505,MATCH(V774,'Material routes'!$A$6:$A$1505,0)),"MISSING ID")</x:f>
        <x:v>Hide-headed shell drum</x:v>
      </x:c>
      <x:c r="G774" s="4" t="str">
        <x:f>IFERROR(INDEX('Material routes'!$F$6:$F$1505,MATCH(V774,'Material routes'!$A$6:$A$1505,0)),"MISSING ID")</x:f>
        <x:v>Not applicable</x:v>
      </x:c>
      <x:c r="H774" s="4" t="str">
        <x:f>IFERROR(INDEX('Material routes'!$H$6:$H$1505,MATCH(V774,'Material routes'!$A$6:$A$1505,0)),"MISSING ID")</x:f>
        <x:v>Musical instrument</x:v>
      </x:c>
      <x:c r="I774" s="4" t="str">
        <x:f>IFERROR(INDEX('Material routes'!$G$6:$G$1505,MATCH(V774,'Material routes'!$A$6:$A$1505,0)),"MISSING ID")</x:f>
        <x:v>Cultural objects</x:v>
      </x:c>
      <x:c r="J774" s="4" t="str">
        <x:f>IFERROR(INDEX('Material routes'!$B$6:$B$1505,MATCH(U774,'Material routes'!$A$6:$A$1505,0)),"MISSING ID")</x:f>
        <x:v>design.collection.hide_headed_shell_drum</x:v>
      </x:c>
      <x:c r="K774" s="4" t="str">
        <x:f>IFERROR(INDEX('Crafting recipes'!$C$6:$C$1005,MATCH(J774,'Crafting recipes'!$A$6:$A$1005,0)),"MISSING ID")</x:f>
        <x:v>Finished-item crafting</x:v>
      </x:c>
      <x:c r="L774" s="4" t="str">
        <x:f>IFERROR(INDEX('Material routes'!$K$6:$K$1505,MATCH(U774,'Material routes'!$A$6:$A$1505,0)),"MISSING ID")</x:f>
        <x:v>Proposal</x:v>
      </x:c>
      <x:c r="M774" s="4" t="str">
        <x:f>IFERROR(INDEX('Material routes'!$M$6:$M$1505,MATCH(U774,'Material routes'!$A$6:$A$1505,0)),"MISSING ID")</x:f>
        <x:v>Partial proposal</x:v>
      </x:c>
      <x:c r="N774" s="4"/>
      <x:c r="O774" s="4" t="str">
        <x:f>IFERROR(INDEX('Material routes'!$J$6:$J$1505,MATCH(U774,'Material routes'!$A$6:$A$1505,0)),"MISSING ID")</x:f>
        <x:v>Unspecified</x:v>
      </x:c>
      <x:c r="P774" s="4"/>
      <x:c r="Q774" s="4" t="str">
        <x:f>IFERROR(INDEX('Material routes'!$J$6:$J$1505,MATCH(V774,'Material routes'!$A$6:$A$1505,0)),"MISSING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routes'!$D$6:$D$1505,MATCH(U774,'Material routes'!$A$6:$A$1505,0)),"MISSING ID")</x:f>
        <x:v>proposal.bio.cord</x:v>
      </x:c>
      <x:c r="T774" s="4" t="str">
        <x:f>IFERROR(INDEX('Material routes'!$D$6:$D$1505,MATCH(V774,'Material routes'!$A$6:$A$1505,0)),"MISSING ID")</x:f>
        <x:v>proposal.collection.hide_headed_shell_drum</x:v>
      </x:c>
      <x:c r="U774" s="4" t="str">
        <x:v>design.collection.hide_headed_shell_drum.in.3</x:v>
      </x:c>
      <x:c r="V774" s="4" t="str">
        <x:v>design.collection.hide_headed_shell_drum.out</x:v>
      </x:c>
    </x:row>
    <x:row r="775" ht="64" customHeight="1">
      <x:c r="A775" s="4" t="str">
        <x:f>IFERROR(INDEX('Material routes'!$E$6:$E$1505,MATCH(U775,'Material routes'!$A$6:$A$1505,0)),"MISSING ID")</x:f>
        <x:v>Processed hide material</x:v>
      </x:c>
      <x:c r="B775" s="4" t="str">
        <x:f>IFERROR(INDEX('Material routes'!$F$6:$F$1505,MATCH(U775,'Material routes'!$A$6:$A$1505,0)),"MISSING ID")</x:f>
        <x:v>T1</x:v>
      </x:c>
      <x:c r="C775" s="4" t="str">
        <x:f>IFERROR(INDEX('Material routes'!$H$6:$H$1505,MATCH(U775,'Material routes'!$A$6:$A$1505,0)),"MISSING ID")</x:f>
        <x:v>Processed material</x:v>
      </x:c>
      <x:c r="D775" s="4" t="str">
        <x:f>IFERROR(INDEX('Material routes'!$G$6:$G$1505,MATCH(U775,'Material routes'!$A$6:$A$1505,0)),"MISSING ID")</x:f>
        <x:v>Crafting components</x:v>
      </x:c>
      <x:c r="E775" s="4" t="str">
        <x:f>IFERROR(INDEX('Material routes'!$C$6:$C$1505,MATCH(U775,'Material routes'!$A$6:$A$1505,0)),"MISSING ID")</x:f>
        <x:v>Ingredient candidate</x:v>
      </x:c>
      <x:c r="F775" s="4" t="str">
        <x:f>IFERROR(INDEX('Material routes'!$E$6:$E$1505,MATCH(V775,'Material routes'!$A$6:$A$1505,0)),"MISSING ID")</x:f>
        <x:v>Double-headed metal drum</x:v>
      </x:c>
      <x:c r="G775" s="4" t="str">
        <x:f>IFERROR(INDEX('Material routes'!$F$6:$F$1505,MATCH(V775,'Material routes'!$A$6:$A$1505,0)),"MISSING ID")</x:f>
        <x:v>Not applicable</x:v>
      </x:c>
      <x:c r="H775" s="4" t="str">
        <x:f>IFERROR(INDEX('Material routes'!$H$6:$H$1505,MATCH(V775,'Material routes'!$A$6:$A$1505,0)),"MISSING ID")</x:f>
        <x:v>Musical instrument</x:v>
      </x:c>
      <x:c r="I775" s="4" t="str">
        <x:f>IFERROR(INDEX('Material routes'!$G$6:$G$1505,MATCH(V775,'Material routes'!$A$6:$A$1505,0)),"MISSING ID")</x:f>
        <x:v>Cultural objects</x:v>
      </x:c>
      <x:c r="J775" s="4" t="str">
        <x:f>IFERROR(INDEX('Material routes'!$B$6:$B$1505,MATCH(U775,'Material routes'!$A$6:$A$1505,0)),"MISSING ID")</x:f>
        <x:v>design.collection.double_headed_metal_drum</x:v>
      </x:c>
      <x:c r="K775" s="4" t="str">
        <x:f>IFERROR(INDEX('Crafting recipes'!$C$6:$C$1005,MATCH(J775,'Crafting recipes'!$A$6:$A$1005,0)),"MISSING ID")</x:f>
        <x:v>Finished-item crafting</x:v>
      </x:c>
      <x:c r="L775" s="4" t="str">
        <x:f>IFERROR(INDEX('Material routes'!$K$6:$K$1505,MATCH(U775,'Material routes'!$A$6:$A$1505,0)),"MISSING ID")</x:f>
        <x:v>Proposal</x:v>
      </x:c>
      <x:c r="M775" s="4" t="str">
        <x:f>IFERROR(INDEX('Material routes'!$M$6:$M$1505,MATCH(U775,'Material routes'!$A$6:$A$1505,0)),"MISSING ID")</x:f>
        <x:v>Partial proposal</x:v>
      </x:c>
      <x:c r="N775" s="4"/>
      <x:c r="O775" s="4" t="str">
        <x:f>IFERROR(INDEX('Material routes'!$J$6:$J$1505,MATCH(U775,'Material routes'!$A$6:$A$1505,0)),"MISSING ID")</x:f>
        <x:v>Unspecified</x:v>
      </x:c>
      <x:c r="P775" s="4"/>
      <x:c r="Q775" s="4" t="str">
        <x:f>IFERROR(INDEX('Material routes'!$J$6:$J$1505,MATCH(V775,'Material routes'!$A$6:$A$1505,0)),"MISSING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routes'!$D$6:$D$1505,MATCH(U775,'Material routes'!$A$6:$A$1505,0)),"MISSING ID")</x:f>
        <x:v>proposal.bio.hide_material</x:v>
      </x:c>
      <x:c r="T775" s="4" t="str">
        <x:f>IFERROR(INDEX('Material routes'!$D$6:$D$1505,MATCH(V775,'Material routes'!$A$6:$A$1505,0)),"MISSING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routes'!$E$6:$E$1505,MATCH(U776,'Material routes'!$A$6:$A$1505,0)),"MISSING ID")</x:f>
        <x:v>Annealed iron sheet stock</x:v>
      </x:c>
      <x:c r="B776" s="4" t="str">
        <x:f>IFERROR(INDEX('Material routes'!$F$6:$F$1505,MATCH(U776,'Material routes'!$A$6:$A$1505,0)),"MISSING ID")</x:f>
        <x:v>T3</x:v>
      </x:c>
      <x:c r="C776" s="4" t="str">
        <x:f>IFERROR(INDEX('Material routes'!$H$6:$H$1505,MATCH(U776,'Material routes'!$A$6:$A$1505,0)),"MISSING ID")</x:f>
        <x:v>Processed material</x:v>
      </x:c>
      <x:c r="D776" s="4" t="str">
        <x:f>IFERROR(INDEX('Material routes'!$G$6:$G$1505,MATCH(U776,'Material routes'!$A$6:$A$1505,0)),"MISSING ID")</x:f>
        <x:v>Manufactured stock</x:v>
      </x:c>
      <x:c r="E776" s="4" t="str">
        <x:f>IFERROR(INDEX('Material routes'!$C$6:$C$1505,MATCH(U776,'Material routes'!$A$6:$A$1505,0)),"MISSING ID")</x:f>
        <x:v>Ingredient candidate</x:v>
      </x:c>
      <x:c r="F776" s="4" t="str">
        <x:f>IFERROR(INDEX('Material routes'!$E$6:$E$1505,MATCH(V776,'Material routes'!$A$6:$A$1505,0)),"MISSING ID")</x:f>
        <x:v>Double-headed metal drum</x:v>
      </x:c>
      <x:c r="G776" s="4" t="str">
        <x:f>IFERROR(INDEX('Material routes'!$F$6:$F$1505,MATCH(V776,'Material routes'!$A$6:$A$1505,0)),"MISSING ID")</x:f>
        <x:v>Not applicable</x:v>
      </x:c>
      <x:c r="H776" s="4" t="str">
        <x:f>IFERROR(INDEX('Material routes'!$H$6:$H$1505,MATCH(V776,'Material routes'!$A$6:$A$1505,0)),"MISSING ID")</x:f>
        <x:v>Musical instrument</x:v>
      </x:c>
      <x:c r="I776" s="4" t="str">
        <x:f>IFERROR(INDEX('Material routes'!$G$6:$G$1505,MATCH(V776,'Material routes'!$A$6:$A$1505,0)),"MISSING ID")</x:f>
        <x:v>Cultural objects</x:v>
      </x:c>
      <x:c r="J776" s="4" t="str">
        <x:f>IFERROR(INDEX('Material routes'!$B$6:$B$1505,MATCH(U776,'Material routes'!$A$6:$A$1505,0)),"MISSING ID")</x:f>
        <x:v>design.collection.double_headed_metal_drum</x:v>
      </x:c>
      <x:c r="K776" s="4" t="str">
        <x:f>IFERROR(INDEX('Crafting recipes'!$C$6:$C$1005,MATCH(J776,'Crafting recipes'!$A$6:$A$1005,0)),"MISSING ID")</x:f>
        <x:v>Finished-item crafting</x:v>
      </x:c>
      <x:c r="L776" s="4" t="str">
        <x:f>IFERROR(INDEX('Material routes'!$K$6:$K$1505,MATCH(U776,'Material routes'!$A$6:$A$1505,0)),"MISSING ID")</x:f>
        <x:v>Proposal</x:v>
      </x:c>
      <x:c r="M776" s="4" t="str">
        <x:f>IFERROR(INDEX('Material routes'!$M$6:$M$1505,MATCH(U776,'Material routes'!$A$6:$A$1505,0)),"MISSING ID")</x:f>
        <x:v>Partial proposal</x:v>
      </x:c>
      <x:c r="N776" s="4"/>
      <x:c r="O776" s="4" t="str">
        <x:f>IFERROR(INDEX('Material routes'!$J$6:$J$1505,MATCH(U776,'Material routes'!$A$6:$A$1505,0)),"MISSING ID")</x:f>
        <x:v>Unspecified</x:v>
      </x:c>
      <x:c r="P776" s="4"/>
      <x:c r="Q776" s="4" t="str">
        <x:f>IFERROR(INDEX('Material routes'!$J$6:$J$1505,MATCH(V776,'Material routes'!$A$6:$A$1505,0)),"MISSING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routes'!$D$6:$D$1505,MATCH(U776,'Material routes'!$A$6:$A$1505,0)),"MISSING ID")</x:f>
        <x:v>proposal.collection.annealed_iron_sheet_stock</x:v>
      </x:c>
      <x:c r="T776" s="4" t="str">
        <x:f>IFERROR(INDEX('Material routes'!$D$6:$D$1505,MATCH(V776,'Material routes'!$A$6:$A$1505,0)),"MISSING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routes'!$E$6:$E$1505,MATCH(U777,'Material routes'!$A$6:$A$1505,0)),"MISSING ID")</x:f>
        <x:v>Shaped fauna hard-part blanks</x:v>
      </x:c>
      <x:c r="B777" s="4" t="str">
        <x:f>IFERROR(INDEX('Material routes'!$F$6:$F$1505,MATCH(U777,'Material routes'!$A$6:$A$1505,0)),"MISSING ID")</x:f>
        <x:v>T1</x:v>
      </x:c>
      <x:c r="C777" s="4" t="str">
        <x:f>IFERROR(INDEX('Material routes'!$H$6:$H$1505,MATCH(U777,'Material routes'!$A$6:$A$1505,0)),"MISSING ID")</x:f>
        <x:v>Processed material</x:v>
      </x:c>
      <x:c r="D777" s="4" t="str">
        <x:f>IFERROR(INDEX('Material routes'!$G$6:$G$1505,MATCH(U777,'Material routes'!$A$6:$A$1505,0)),"MISSING ID")</x:f>
        <x:v>Manufactured stock</x:v>
      </x:c>
      <x:c r="E777" s="4" t="str">
        <x:f>IFERROR(INDEX('Material routes'!$C$6:$C$1505,MATCH(U777,'Material routes'!$A$6:$A$1505,0)),"MISSING ID")</x:f>
        <x:v>Ingredient candidate</x:v>
      </x:c>
      <x:c r="F777" s="4" t="str">
        <x:f>IFERROR(INDEX('Material routes'!$E$6:$E$1505,MATCH(V777,'Material routes'!$A$6:$A$1505,0)),"MISSING ID")</x:f>
        <x:v>Slit shell drum</x:v>
      </x:c>
      <x:c r="G777" s="4" t="str">
        <x:f>IFERROR(INDEX('Material routes'!$F$6:$F$1505,MATCH(V777,'Material routes'!$A$6:$A$1505,0)),"MISSING ID")</x:f>
        <x:v>Not applicable</x:v>
      </x:c>
      <x:c r="H777" s="4" t="str">
        <x:f>IFERROR(INDEX('Material routes'!$H$6:$H$1505,MATCH(V777,'Material routes'!$A$6:$A$1505,0)),"MISSING ID")</x:f>
        <x:v>Musical instrument</x:v>
      </x:c>
      <x:c r="I777" s="4" t="str">
        <x:f>IFERROR(INDEX('Material routes'!$G$6:$G$1505,MATCH(V777,'Material routes'!$A$6:$A$1505,0)),"MISSING ID")</x:f>
        <x:v>Cultural objects</x:v>
      </x:c>
      <x:c r="J777" s="4" t="str">
        <x:f>IFERROR(INDEX('Material routes'!$B$6:$B$1505,MATCH(U777,'Material routes'!$A$6:$A$1505,0)),"MISSING ID")</x:f>
        <x:v>design.collection.slit_shell_drum</x:v>
      </x:c>
      <x:c r="K777" s="4" t="str">
        <x:f>IFERROR(INDEX('Crafting recipes'!$C$6:$C$1005,MATCH(J777,'Crafting recipes'!$A$6:$A$1005,0)),"MISSING ID")</x:f>
        <x:v>Finished-item crafting</x:v>
      </x:c>
      <x:c r="L777" s="4" t="str">
        <x:f>IFERROR(INDEX('Material routes'!$K$6:$K$1505,MATCH(U777,'Material routes'!$A$6:$A$1505,0)),"MISSING ID")</x:f>
        <x:v>Proposal</x:v>
      </x:c>
      <x:c r="M777" s="4" t="str">
        <x:f>IFERROR(INDEX('Material routes'!$M$6:$M$1505,MATCH(U777,'Material routes'!$A$6:$A$1505,0)),"MISSING ID")</x:f>
        <x:v>Partial proposal</x:v>
      </x:c>
      <x:c r="N777" s="4"/>
      <x:c r="O777" s="4" t="str">
        <x:f>IFERROR(INDEX('Material routes'!$J$6:$J$1505,MATCH(U777,'Material routes'!$A$6:$A$1505,0)),"MISSING ID")</x:f>
        <x:v>Unspecified</x:v>
      </x:c>
      <x:c r="P777" s="4"/>
      <x:c r="Q777" s="4" t="str">
        <x:f>IFERROR(INDEX('Material routes'!$J$6:$J$1505,MATCH(V777,'Material routes'!$A$6:$A$1505,0)),"MISSING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routes'!$D$6:$D$1505,MATCH(U777,'Material routes'!$A$6:$A$1505,0)),"MISSING ID")</x:f>
        <x:v>proposal.t1.hardpart_blank</x:v>
      </x:c>
      <x:c r="T777" s="4" t="str">
        <x:f>IFERROR(INDEX('Material routes'!$D$6:$D$1505,MATCH(V777,'Material routes'!$A$6:$A$1505,0)),"MISSING ID")</x:f>
        <x:v>proposal.collection.slit_shell_drum</x:v>
      </x:c>
      <x:c r="U777" s="4" t="str">
        <x:v>design.collection.slit_shell_drum.in.1</x:v>
      </x:c>
      <x:c r="V777" s="4" t="str">
        <x:v>design.collection.slit_shell_drum.out</x:v>
      </x:c>
    </x:row>
    <x:row r="778" ht="64" customHeight="1">
      <x:c r="A778" s="4" t="str">
        <x:f>IFERROR(INDEX('Material routes'!$E$6:$E$1505,MATCH(U778,'Material routes'!$A$6:$A$1505,0)),"MISSING ID")</x:f>
        <x:v>Processed hide material</x:v>
      </x:c>
      <x:c r="B778" s="4" t="str">
        <x:f>IFERROR(INDEX('Material routes'!$F$6:$F$1505,MATCH(U778,'Material routes'!$A$6:$A$1505,0)),"MISSING ID")</x:f>
        <x:v>T1</x:v>
      </x:c>
      <x:c r="C778" s="4" t="str">
        <x:f>IFERROR(INDEX('Material routes'!$H$6:$H$1505,MATCH(U778,'Material routes'!$A$6:$A$1505,0)),"MISSING ID")</x:f>
        <x:v>Processed material</x:v>
      </x:c>
      <x:c r="D778" s="4" t="str">
        <x:f>IFERROR(INDEX('Material routes'!$G$6:$G$1505,MATCH(U778,'Material routes'!$A$6:$A$1505,0)),"MISSING ID")</x:f>
        <x:v>Crafting components</x:v>
      </x:c>
      <x:c r="E778" s="4" t="str">
        <x:f>IFERROR(INDEX('Material routes'!$C$6:$C$1505,MATCH(U778,'Material routes'!$A$6:$A$1505,0)),"MISSING ID")</x:f>
        <x:v>Ingredient candidate</x:v>
      </x:c>
      <x:c r="F778" s="4" t="str">
        <x:f>IFERROR(INDEX('Material routes'!$E$6:$E$1505,MATCH(V778,'Material routes'!$A$6:$A$1505,0)),"MISSING ID")</x:f>
        <x:v>Metal frame drum</x:v>
      </x:c>
      <x:c r="G778" s="4" t="str">
        <x:f>IFERROR(INDEX('Material routes'!$F$6:$F$1505,MATCH(V778,'Material routes'!$A$6:$A$1505,0)),"MISSING ID")</x:f>
        <x:v>Not applicable</x:v>
      </x:c>
      <x:c r="H778" s="4" t="str">
        <x:f>IFERROR(INDEX('Material routes'!$H$6:$H$1505,MATCH(V778,'Material routes'!$A$6:$A$1505,0)),"MISSING ID")</x:f>
        <x:v>Musical instrument</x:v>
      </x:c>
      <x:c r="I778" s="4" t="str">
        <x:f>IFERROR(INDEX('Material routes'!$G$6:$G$1505,MATCH(V778,'Material routes'!$A$6:$A$1505,0)),"MISSING ID")</x:f>
        <x:v>Cultural objects</x:v>
      </x:c>
      <x:c r="J778" s="4" t="str">
        <x:f>IFERROR(INDEX('Material routes'!$B$6:$B$1505,MATCH(U778,'Material routes'!$A$6:$A$1505,0)),"MISSING ID")</x:f>
        <x:v>design.collection.metal_frame_drum</x:v>
      </x:c>
      <x:c r="K778" s="4" t="str">
        <x:f>IFERROR(INDEX('Crafting recipes'!$C$6:$C$1005,MATCH(J778,'Crafting recipes'!$A$6:$A$1005,0)),"MISSING ID")</x:f>
        <x:v>Finished-item crafting</x:v>
      </x:c>
      <x:c r="L778" s="4" t="str">
        <x:f>IFERROR(INDEX('Material routes'!$K$6:$K$1505,MATCH(U778,'Material routes'!$A$6:$A$1505,0)),"MISSING ID")</x:f>
        <x:v>Proposal</x:v>
      </x:c>
      <x:c r="M778" s="4" t="str">
        <x:f>IFERROR(INDEX('Material routes'!$M$6:$M$1505,MATCH(U778,'Material routes'!$A$6:$A$1505,0)),"MISSING ID")</x:f>
        <x:v>Partial proposal</x:v>
      </x:c>
      <x:c r="N778" s="4"/>
      <x:c r="O778" s="4" t="str">
        <x:f>IFERROR(INDEX('Material routes'!$J$6:$J$1505,MATCH(U778,'Material routes'!$A$6:$A$1505,0)),"MISSING ID")</x:f>
        <x:v>Unspecified</x:v>
      </x:c>
      <x:c r="P778" s="4"/>
      <x:c r="Q778" s="4" t="str">
        <x:f>IFERROR(INDEX('Material routes'!$J$6:$J$1505,MATCH(V778,'Material routes'!$A$6:$A$1505,0)),"MISSING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routes'!$D$6:$D$1505,MATCH(U778,'Material routes'!$A$6:$A$1505,0)),"MISSING ID")</x:f>
        <x:v>proposal.bio.hide_material</x:v>
      </x:c>
      <x:c r="T778" s="4" t="str">
        <x:f>IFERROR(INDEX('Material routes'!$D$6:$D$1505,MATCH(V778,'Material routes'!$A$6:$A$1505,0)),"MISSING ID")</x:f>
        <x:v>proposal.collection.metal_frame_drum</x:v>
      </x:c>
      <x:c r="U778" s="4" t="str">
        <x:v>design.collection.metal_frame_drum.in.1</x:v>
      </x:c>
      <x:c r="V778" s="4" t="str">
        <x:v>design.collection.metal_frame_drum.out</x:v>
      </x:c>
    </x:row>
    <x:row r="779" ht="64" customHeight="1">
      <x:c r="A779" s="4" t="str">
        <x:f>IFERROR(INDEX('Material routes'!$E$6:$E$1505,MATCH(U779,'Material routes'!$A$6:$A$1505,0)),"MISSING ID")</x:f>
        <x:v>Worked iron stock</x:v>
      </x:c>
      <x:c r="B779" s="4" t="str">
        <x:f>IFERROR(INDEX('Material routes'!$F$6:$F$1505,MATCH(U779,'Material routes'!$A$6:$A$1505,0)),"MISSING ID")</x:f>
        <x:v>T2</x:v>
      </x:c>
      <x:c r="C779" s="4" t="str">
        <x:f>IFERROR(INDEX('Material routes'!$H$6:$H$1505,MATCH(U779,'Material routes'!$A$6:$A$1505,0)),"MISSING ID")</x:f>
        <x:v>Processed material</x:v>
      </x:c>
      <x:c r="D779" s="4" t="str">
        <x:f>IFERROR(INDEX('Material routes'!$G$6:$G$1505,MATCH(U779,'Material routes'!$A$6:$A$1505,0)),"MISSING ID")</x:f>
        <x:v>Manufactured stock</x:v>
      </x:c>
      <x:c r="E779" s="4" t="str">
        <x:f>IFERROR(INDEX('Material routes'!$C$6:$C$1505,MATCH(U779,'Material routes'!$A$6:$A$1505,0)),"MISSING ID")</x:f>
        <x:v>Ingredient candidate</x:v>
      </x:c>
      <x:c r="F779" s="4" t="str">
        <x:f>IFERROR(INDEX('Material routes'!$E$6:$E$1505,MATCH(V779,'Material routes'!$A$6:$A$1505,0)),"MISSING ID")</x:f>
        <x:v>Metal frame drum</x:v>
      </x:c>
      <x:c r="G779" s="4" t="str">
        <x:f>IFERROR(INDEX('Material routes'!$F$6:$F$1505,MATCH(V779,'Material routes'!$A$6:$A$1505,0)),"MISSING ID")</x:f>
        <x:v>Not applicable</x:v>
      </x:c>
      <x:c r="H779" s="4" t="str">
        <x:f>IFERROR(INDEX('Material routes'!$H$6:$H$1505,MATCH(V779,'Material routes'!$A$6:$A$1505,0)),"MISSING ID")</x:f>
        <x:v>Musical instrument</x:v>
      </x:c>
      <x:c r="I779" s="4" t="str">
        <x:f>IFERROR(INDEX('Material routes'!$G$6:$G$1505,MATCH(V779,'Material routes'!$A$6:$A$1505,0)),"MISSING ID")</x:f>
        <x:v>Cultural objects</x:v>
      </x:c>
      <x:c r="J779" s="4" t="str">
        <x:f>IFERROR(INDEX('Material routes'!$B$6:$B$1505,MATCH(U779,'Material routes'!$A$6:$A$1505,0)),"MISSING ID")</x:f>
        <x:v>design.collection.metal_frame_drum</x:v>
      </x:c>
      <x:c r="K779" s="4" t="str">
        <x:f>IFERROR(INDEX('Crafting recipes'!$C$6:$C$1005,MATCH(J779,'Crafting recipes'!$A$6:$A$1005,0)),"MISSING ID")</x:f>
        <x:v>Finished-item crafting</x:v>
      </x:c>
      <x:c r="L779" s="4" t="str">
        <x:f>IFERROR(INDEX('Material routes'!$K$6:$K$1505,MATCH(U779,'Material routes'!$A$6:$A$1505,0)),"MISSING ID")</x:f>
        <x:v>Proposal</x:v>
      </x:c>
      <x:c r="M779" s="4" t="str">
        <x:f>IFERROR(INDEX('Material routes'!$M$6:$M$1505,MATCH(U779,'Material routes'!$A$6:$A$1505,0)),"MISSING ID")</x:f>
        <x:v>Partial proposal</x:v>
      </x:c>
      <x:c r="N779" s="4"/>
      <x:c r="O779" s="4" t="str">
        <x:f>IFERROR(INDEX('Material routes'!$J$6:$J$1505,MATCH(U779,'Material routes'!$A$6:$A$1505,0)),"MISSING ID")</x:f>
        <x:v>Unspecified</x:v>
      </x:c>
      <x:c r="P779" s="4"/>
      <x:c r="Q779" s="4" t="str">
        <x:f>IFERROR(INDEX('Material routes'!$J$6:$J$1505,MATCH(V779,'Material routes'!$A$6:$A$1505,0)),"MISSING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routes'!$D$6:$D$1505,MATCH(U779,'Material routes'!$A$6:$A$1505,0)),"MISSING ID")</x:f>
        <x:v>proposal.natural.iron_stock</x:v>
      </x:c>
      <x:c r="T779" s="4" t="str">
        <x:f>IFERROR(INDEX('Material routes'!$D$6:$D$1505,MATCH(V779,'Material routes'!$A$6:$A$1505,0)),"MISSING ID")</x:f>
        <x:v>proposal.collection.metal_frame_drum</x:v>
      </x:c>
      <x:c r="U779" s="4" t="str">
        <x:v>design.collection.metal_frame_drum.in.2</x:v>
      </x:c>
      <x:c r="V779" s="4" t="str">
        <x:v>design.collection.metal_frame_drum.out</x:v>
      </x:c>
    </x:row>
    <x:row r="780" ht="64" customHeight="1">
      <x:c r="A780" s="4" t="str">
        <x:f>IFERROR(INDEX('Material routes'!$E$6:$E$1505,MATCH(U780,'Material routes'!$A$6:$A$1505,0)),"MISSING ID")</x:f>
        <x:v>Shaped fauna hard-part blanks</x:v>
      </x:c>
      <x:c r="B780" s="4" t="str">
        <x:f>IFERROR(INDEX('Material routes'!$F$6:$F$1505,MATCH(U780,'Material routes'!$A$6:$A$1505,0)),"MISSING ID")</x:f>
        <x:v>T1</x:v>
      </x:c>
      <x:c r="C780" s="4" t="str">
        <x:f>IFERROR(INDEX('Material routes'!$H$6:$H$1505,MATCH(U780,'Material routes'!$A$6:$A$1505,0)),"MISSING ID")</x:f>
        <x:v>Processed material</x:v>
      </x:c>
      <x:c r="D780" s="4" t="str">
        <x:f>IFERROR(INDEX('Material routes'!$G$6:$G$1505,MATCH(U780,'Material routes'!$A$6:$A$1505,0)),"MISSING ID")</x:f>
        <x:v>Manufactured stock</x:v>
      </x:c>
      <x:c r="E780" s="4" t="str">
        <x:f>IFERROR(INDEX('Material routes'!$C$6:$C$1505,MATCH(U780,'Material routes'!$A$6:$A$1505,0)),"MISSING ID")</x:f>
        <x:v>Ingredient candidate</x:v>
      </x:c>
      <x:c r="F780" s="4" t="str">
        <x:f>IFERROR(INDEX('Material routes'!$E$6:$E$1505,MATCH(V780,'Material routes'!$A$6:$A$1505,0)),"MISSING ID")</x:f>
        <x:v>Shell-clapper pair</x:v>
      </x:c>
      <x:c r="G780" s="4" t="str">
        <x:f>IFERROR(INDEX('Material routes'!$F$6:$F$1505,MATCH(V780,'Material routes'!$A$6:$A$1505,0)),"MISSING ID")</x:f>
        <x:v>Not applicable</x:v>
      </x:c>
      <x:c r="H780" s="4" t="str">
        <x:f>IFERROR(INDEX('Material routes'!$H$6:$H$1505,MATCH(V780,'Material routes'!$A$6:$A$1505,0)),"MISSING ID")</x:f>
        <x:v>Musical instrument</x:v>
      </x:c>
      <x:c r="I780" s="4" t="str">
        <x:f>IFERROR(INDEX('Material routes'!$G$6:$G$1505,MATCH(V780,'Material routes'!$A$6:$A$1505,0)),"MISSING ID")</x:f>
        <x:v>Cultural objects</x:v>
      </x:c>
      <x:c r="J780" s="4" t="str">
        <x:f>IFERROR(INDEX('Material routes'!$B$6:$B$1505,MATCH(U780,'Material routes'!$A$6:$A$1505,0)),"MISSING ID")</x:f>
        <x:v>design.collection.shell_clapper_pair</x:v>
      </x:c>
      <x:c r="K780" s="4" t="str">
        <x:f>IFERROR(INDEX('Crafting recipes'!$C$6:$C$1005,MATCH(J780,'Crafting recipes'!$A$6:$A$1005,0)),"MISSING ID")</x:f>
        <x:v>Finished-item crafting</x:v>
      </x:c>
      <x:c r="L780" s="4" t="str">
        <x:f>IFERROR(INDEX('Material routes'!$K$6:$K$1505,MATCH(U780,'Material routes'!$A$6:$A$1505,0)),"MISSING ID")</x:f>
        <x:v>Proposal</x:v>
      </x:c>
      <x:c r="M780" s="4" t="str">
        <x:f>IFERROR(INDEX('Material routes'!$M$6:$M$1505,MATCH(U780,'Material routes'!$A$6:$A$1505,0)),"MISSING ID")</x:f>
        <x:v>Partial proposal</x:v>
      </x:c>
      <x:c r="N780" s="4"/>
      <x:c r="O780" s="4" t="str">
        <x:f>IFERROR(INDEX('Material routes'!$J$6:$J$1505,MATCH(U780,'Material routes'!$A$6:$A$1505,0)),"MISSING ID")</x:f>
        <x:v>Unspecified</x:v>
      </x:c>
      <x:c r="P780" s="4"/>
      <x:c r="Q780" s="4" t="str">
        <x:f>IFERROR(INDEX('Material routes'!$J$6:$J$1505,MATCH(V780,'Material routes'!$A$6:$A$1505,0)),"MISSING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routes'!$D$6:$D$1505,MATCH(U780,'Material routes'!$A$6:$A$1505,0)),"MISSING ID")</x:f>
        <x:v>proposal.t1.hardpart_blank</x:v>
      </x:c>
      <x:c r="T780" s="4" t="str">
        <x:f>IFERROR(INDEX('Material routes'!$D$6:$D$1505,MATCH(V780,'Material routes'!$A$6:$A$1505,0)),"MISSING ID")</x:f>
        <x:v>proposal.collection.shell_clapper_pair</x:v>
      </x:c>
      <x:c r="U780" s="4" t="str">
        <x:v>design.collection.shell_clapper_pair.in.1</x:v>
      </x:c>
      <x:c r="V780" s="4" t="str">
        <x:v>design.collection.shell_clapper_pair.out</x:v>
      </x:c>
    </x:row>
    <x:row r="781" ht="64" customHeight="1">
      <x:c r="A781" s="4" t="str">
        <x:f>IFERROR(INDEX('Material routes'!$E$6:$E$1505,MATCH(U781,'Material routes'!$A$6:$A$1505,0)),"MISSING ID")</x:f>
        <x:v>Reclaimed bronze billet</x:v>
      </x:c>
      <x:c r="B781" s="4" t="str">
        <x:f>IFERROR(INDEX('Material routes'!$F$6:$F$1505,MATCH(U781,'Material routes'!$A$6:$A$1505,0)),"MISSING ID")</x:f>
        <x:v>T1</x:v>
      </x:c>
      <x:c r="C781" s="4" t="str">
        <x:f>IFERROR(INDEX('Material routes'!$H$6:$H$1505,MATCH(U781,'Material routes'!$A$6:$A$1505,0)),"MISSING ID")</x:f>
        <x:v>Processed material</x:v>
      </x:c>
      <x:c r="D781" s="4" t="str">
        <x:f>IFERROR(INDEX('Material routes'!$G$6:$G$1505,MATCH(U781,'Material routes'!$A$6:$A$1505,0)),"MISSING ID")</x:f>
        <x:v>Manufactured stock</x:v>
      </x:c>
      <x:c r="E781" s="4" t="str">
        <x:f>IFERROR(INDEX('Material routes'!$C$6:$C$1505,MATCH(U781,'Material routes'!$A$6:$A$1505,0)),"MISSING ID")</x:f>
        <x:v>Ingredient candidate</x:v>
      </x:c>
      <x:c r="F781" s="4" t="str">
        <x:f>IFERROR(INDEX('Material routes'!$E$6:$E$1505,MATCH(V781,'Material routes'!$A$6:$A$1505,0)),"MISSING ID")</x:f>
        <x:v>Bronze hand bell</x:v>
      </x:c>
      <x:c r="G781" s="4" t="str">
        <x:f>IFERROR(INDEX('Material routes'!$F$6:$F$1505,MATCH(V781,'Material routes'!$A$6:$A$1505,0)),"MISSING ID")</x:f>
        <x:v>Not applicable</x:v>
      </x:c>
      <x:c r="H781" s="4" t="str">
        <x:f>IFERROR(INDEX('Material routes'!$H$6:$H$1505,MATCH(V781,'Material routes'!$A$6:$A$1505,0)),"MISSING ID")</x:f>
        <x:v>Musical instrument</x:v>
      </x:c>
      <x:c r="I781" s="4" t="str">
        <x:f>IFERROR(INDEX('Material routes'!$G$6:$G$1505,MATCH(V781,'Material routes'!$A$6:$A$1505,0)),"MISSING ID")</x:f>
        <x:v>Cultural objects</x:v>
      </x:c>
      <x:c r="J781" s="4" t="str">
        <x:f>IFERROR(INDEX('Material routes'!$B$6:$B$1505,MATCH(U781,'Material routes'!$A$6:$A$1505,0)),"MISSING ID")</x:f>
        <x:v>design.collection.bronze_hand_bell</x:v>
      </x:c>
      <x:c r="K781" s="4" t="str">
        <x:f>IFERROR(INDEX('Crafting recipes'!$C$6:$C$1005,MATCH(J781,'Crafting recipes'!$A$6:$A$1005,0)),"MISSING ID")</x:f>
        <x:v>Finished-item crafting</x:v>
      </x:c>
      <x:c r="L781" s="4" t="str">
        <x:f>IFERROR(INDEX('Material routes'!$K$6:$K$1505,MATCH(U781,'Material routes'!$A$6:$A$1505,0)),"MISSING ID")</x:f>
        <x:v>Proposal</x:v>
      </x:c>
      <x:c r="M781" s="4" t="str">
        <x:f>IFERROR(INDEX('Material routes'!$M$6:$M$1505,MATCH(U781,'Material routes'!$A$6:$A$1505,0)),"MISSING ID")</x:f>
        <x:v>Partial proposal</x:v>
      </x:c>
      <x:c r="N781" s="4"/>
      <x:c r="O781" s="4" t="str">
        <x:f>IFERROR(INDEX('Material routes'!$J$6:$J$1505,MATCH(U781,'Material routes'!$A$6:$A$1505,0)),"MISSING ID")</x:f>
        <x:v>Unspecified</x:v>
      </x:c>
      <x:c r="P781" s="4"/>
      <x:c r="Q781" s="4" t="str">
        <x:f>IFERROR(INDEX('Material routes'!$J$6:$J$1505,MATCH(V781,'Material routes'!$A$6:$A$1505,0)),"MISSING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routes'!$D$6:$D$1505,MATCH(U781,'Material routes'!$A$6:$A$1505,0)),"MISSING ID")</x:f>
        <x:v>proposal.t1.bronze_billet</x:v>
      </x:c>
      <x:c r="T781" s="4" t="str">
        <x:f>IFERROR(INDEX('Material routes'!$D$6:$D$1505,MATCH(V781,'Material routes'!$A$6:$A$1505,0)),"MISSING ID")</x:f>
        <x:v>proposal.collection.bronze_hand_bell</x:v>
      </x:c>
      <x:c r="U781" s="4" t="str">
        <x:v>design.collection.bronze_hand_bell.in.1</x:v>
      </x:c>
      <x:c r="V781" s="4" t="str">
        <x:v>design.collection.bronze_hand_bell.out</x:v>
      </x:c>
    </x:row>
    <x:row r="782" ht="64" customHeight="1">
      <x:c r="A782" s="4" t="str">
        <x:f>IFERROR(INDEX('Material routes'!$E$6:$E$1505,MATCH(U782,'Material routes'!$A$6:$A$1505,0)),"MISSING ID")</x:f>
        <x:v>Worked iron stock</x:v>
      </x:c>
      <x:c r="B782" s="4" t="str">
        <x:f>IFERROR(INDEX('Material routes'!$F$6:$F$1505,MATCH(U782,'Material routes'!$A$6:$A$1505,0)),"MISSING ID")</x:f>
        <x:v>T2</x:v>
      </x:c>
      <x:c r="C782" s="4" t="str">
        <x:f>IFERROR(INDEX('Material routes'!$H$6:$H$1505,MATCH(U782,'Material routes'!$A$6:$A$1505,0)),"MISSING ID")</x:f>
        <x:v>Processed material</x:v>
      </x:c>
      <x:c r="D782" s="4" t="str">
        <x:f>IFERROR(INDEX('Material routes'!$G$6:$G$1505,MATCH(U782,'Material routes'!$A$6:$A$1505,0)),"MISSING ID")</x:f>
        <x:v>Manufactured stock</x:v>
      </x:c>
      <x:c r="E782" s="4" t="str">
        <x:f>IFERROR(INDEX('Material routes'!$C$6:$C$1505,MATCH(U782,'Material routes'!$A$6:$A$1505,0)),"MISSING ID")</x:f>
        <x:v>Ingredient candidate</x:v>
      </x:c>
      <x:c r="F782" s="4" t="str">
        <x:f>IFERROR(INDEX('Material routes'!$E$6:$E$1505,MATCH(V782,'Material routes'!$A$6:$A$1505,0)),"MISSING ID")</x:f>
        <x:v>Bronze hand bell</x:v>
      </x:c>
      <x:c r="G782" s="4" t="str">
        <x:f>IFERROR(INDEX('Material routes'!$F$6:$F$1505,MATCH(V782,'Material routes'!$A$6:$A$1505,0)),"MISSING ID")</x:f>
        <x:v>Not applicable</x:v>
      </x:c>
      <x:c r="H782" s="4" t="str">
        <x:f>IFERROR(INDEX('Material routes'!$H$6:$H$1505,MATCH(V782,'Material routes'!$A$6:$A$1505,0)),"MISSING ID")</x:f>
        <x:v>Musical instrument</x:v>
      </x:c>
      <x:c r="I782" s="4" t="str">
        <x:f>IFERROR(INDEX('Material routes'!$G$6:$G$1505,MATCH(V782,'Material routes'!$A$6:$A$1505,0)),"MISSING ID")</x:f>
        <x:v>Cultural objects</x:v>
      </x:c>
      <x:c r="J782" s="4" t="str">
        <x:f>IFERROR(INDEX('Material routes'!$B$6:$B$1505,MATCH(U782,'Material routes'!$A$6:$A$1505,0)),"MISSING ID")</x:f>
        <x:v>design.collection.bronze_hand_bell</x:v>
      </x:c>
      <x:c r="K782" s="4" t="str">
        <x:f>IFERROR(INDEX('Crafting recipes'!$C$6:$C$1005,MATCH(J782,'Crafting recipes'!$A$6:$A$1005,0)),"MISSING ID")</x:f>
        <x:v>Finished-item crafting</x:v>
      </x:c>
      <x:c r="L782" s="4" t="str">
        <x:f>IFERROR(INDEX('Material routes'!$K$6:$K$1505,MATCH(U782,'Material routes'!$A$6:$A$1505,0)),"MISSING ID")</x:f>
        <x:v>Proposal</x:v>
      </x:c>
      <x:c r="M782" s="4" t="str">
        <x:f>IFERROR(INDEX('Material routes'!$M$6:$M$1505,MATCH(U782,'Material routes'!$A$6:$A$1505,0)),"MISSING ID")</x:f>
        <x:v>Partial proposal</x:v>
      </x:c>
      <x:c r="N782" s="4"/>
      <x:c r="O782" s="4" t="str">
        <x:f>IFERROR(INDEX('Material routes'!$J$6:$J$1505,MATCH(U782,'Material routes'!$A$6:$A$1505,0)),"MISSING ID")</x:f>
        <x:v>Unspecified</x:v>
      </x:c>
      <x:c r="P782" s="4"/>
      <x:c r="Q782" s="4" t="str">
        <x:f>IFERROR(INDEX('Material routes'!$J$6:$J$1505,MATCH(V782,'Material routes'!$A$6:$A$1505,0)),"MISSING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routes'!$D$6:$D$1505,MATCH(U782,'Material routes'!$A$6:$A$1505,0)),"MISSING ID")</x:f>
        <x:v>proposal.natural.iron_stock</x:v>
      </x:c>
      <x:c r="T782" s="4" t="str">
        <x:f>IFERROR(INDEX('Material routes'!$D$6:$D$1505,MATCH(V782,'Material routes'!$A$6:$A$1505,0)),"MISSING ID")</x:f>
        <x:v>proposal.collection.bronze_hand_bell</x:v>
      </x:c>
      <x:c r="U782" s="4" t="str">
        <x:v>design.collection.bronze_hand_bell.in.2</x:v>
      </x:c>
      <x:c r="V782" s="4" t="str">
        <x:v>design.collection.bronze_hand_bell.out</x:v>
      </x:c>
    </x:row>
    <x:row r="783" ht="64" customHeight="1">
      <x:c r="A783" s="4" t="str">
        <x:f>IFERROR(INDEX('Material routes'!$E$6:$E$1505,MATCH(U783,'Material routes'!$A$6:$A$1505,0)),"MISSING ID")</x:f>
        <x:v>Annealed iron sheet stock</x:v>
      </x:c>
      <x:c r="B783" s="4" t="str">
        <x:f>IFERROR(INDEX('Material routes'!$F$6:$F$1505,MATCH(U783,'Material routes'!$A$6:$A$1505,0)),"MISSING ID")</x:f>
        <x:v>T3</x:v>
      </x:c>
      <x:c r="C783" s="4" t="str">
        <x:f>IFERROR(INDEX('Material routes'!$H$6:$H$1505,MATCH(U783,'Material routes'!$A$6:$A$1505,0)),"MISSING ID")</x:f>
        <x:v>Processed material</x:v>
      </x:c>
      <x:c r="D783" s="4" t="str">
        <x:f>IFERROR(INDEX('Material routes'!$G$6:$G$1505,MATCH(U783,'Material routes'!$A$6:$A$1505,0)),"MISSING ID")</x:f>
        <x:v>Manufactured stock</x:v>
      </x:c>
      <x:c r="E783" s="4" t="str">
        <x:f>IFERROR(INDEX('Material routes'!$C$6:$C$1505,MATCH(U783,'Material routes'!$A$6:$A$1505,0)),"MISSING ID")</x:f>
        <x:v>Ingredient candidate</x:v>
      </x:c>
      <x:c r="F783" s="4" t="str">
        <x:f>IFERROR(INDEX('Material routes'!$E$6:$E$1505,MATCH(V783,'Material routes'!$A$6:$A$1505,0)),"MISSING ID")</x:f>
        <x:v>Iron cup-bell chime</x:v>
      </x:c>
      <x:c r="G783" s="4" t="str">
        <x:f>IFERROR(INDEX('Material routes'!$F$6:$F$1505,MATCH(V783,'Material routes'!$A$6:$A$1505,0)),"MISSING ID")</x:f>
        <x:v>Not applicable</x:v>
      </x:c>
      <x:c r="H783" s="4" t="str">
        <x:f>IFERROR(INDEX('Material routes'!$H$6:$H$1505,MATCH(V783,'Material routes'!$A$6:$A$1505,0)),"MISSING ID")</x:f>
        <x:v>Musical instrument</x:v>
      </x:c>
      <x:c r="I783" s="4" t="str">
        <x:f>IFERROR(INDEX('Material routes'!$G$6:$G$1505,MATCH(V783,'Material routes'!$A$6:$A$1505,0)),"MISSING ID")</x:f>
        <x:v>Cultural objects</x:v>
      </x:c>
      <x:c r="J783" s="4" t="str">
        <x:f>IFERROR(INDEX('Material routes'!$B$6:$B$1505,MATCH(U783,'Material routes'!$A$6:$A$1505,0)),"MISSING ID")</x:f>
        <x:v>design.collection.iron_cup_bell_chime</x:v>
      </x:c>
      <x:c r="K783" s="4" t="str">
        <x:f>IFERROR(INDEX('Crafting recipes'!$C$6:$C$1005,MATCH(J783,'Crafting recipes'!$A$6:$A$1005,0)),"MISSING ID")</x:f>
        <x:v>Finished-item crafting</x:v>
      </x:c>
      <x:c r="L783" s="4" t="str">
        <x:f>IFERROR(INDEX('Material routes'!$K$6:$K$1505,MATCH(U783,'Material routes'!$A$6:$A$1505,0)),"MISSING ID")</x:f>
        <x:v>Proposal</x:v>
      </x:c>
      <x:c r="M783" s="4" t="str">
        <x:f>IFERROR(INDEX('Material routes'!$M$6:$M$1505,MATCH(U783,'Material routes'!$A$6:$A$1505,0)),"MISSING ID")</x:f>
        <x:v>Partial proposal</x:v>
      </x:c>
      <x:c r="N783" s="4"/>
      <x:c r="O783" s="4" t="str">
        <x:f>IFERROR(INDEX('Material routes'!$J$6:$J$1505,MATCH(U783,'Material routes'!$A$6:$A$1505,0)),"MISSING ID")</x:f>
        <x:v>Unspecified</x:v>
      </x:c>
      <x:c r="P783" s="4"/>
      <x:c r="Q783" s="4" t="str">
        <x:f>IFERROR(INDEX('Material routes'!$J$6:$J$1505,MATCH(V783,'Material routes'!$A$6:$A$1505,0)),"MISSING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routes'!$D$6:$D$1505,MATCH(U783,'Material routes'!$A$6:$A$1505,0)),"MISSING ID")</x:f>
        <x:v>proposal.collection.annealed_iron_sheet_stock</x:v>
      </x:c>
      <x:c r="T783" s="4" t="str">
        <x:f>IFERROR(INDEX('Material routes'!$D$6:$D$1505,MATCH(V783,'Material routes'!$A$6:$A$1505,0)),"MISSING ID")</x:f>
        <x:v>proposal.collection.iron_cup_bell_chime</x:v>
      </x:c>
      <x:c r="U783" s="4" t="str">
        <x:v>design.collection.iron_cup_bell_chime.in.1</x:v>
      </x:c>
      <x:c r="V783" s="4" t="str">
        <x:v>design.collection.iron_cup_bell_chime.out</x:v>
      </x:c>
    </x:row>
    <x:row r="784" ht="64" customHeight="1">
      <x:c r="A784" s="4" t="str">
        <x:f>IFERROR(INDEX('Material routes'!$E$6:$E$1505,MATCH(U784,'Material routes'!$A$6:$A$1505,0)),"MISSING ID")</x:f>
        <x:v>Tendon cord</x:v>
      </x:c>
      <x:c r="B784" s="4" t="str">
        <x:f>IFERROR(INDEX('Material routes'!$F$6:$F$1505,MATCH(U784,'Material routes'!$A$6:$A$1505,0)),"MISSING ID")</x:f>
        <x:v>T1</x:v>
      </x:c>
      <x:c r="C784" s="4" t="str">
        <x:f>IFERROR(INDEX('Material routes'!$H$6:$H$1505,MATCH(U784,'Material routes'!$A$6:$A$1505,0)),"MISSING ID")</x:f>
        <x:v>Crafting component</x:v>
      </x:c>
      <x:c r="D784" s="4" t="str">
        <x:f>IFERROR(INDEX('Material routes'!$G$6:$G$1505,MATCH(U784,'Material routes'!$A$6:$A$1505,0)),"MISSING ID")</x:f>
        <x:v>Crafting components</x:v>
      </x:c>
      <x:c r="E784" s="4" t="str">
        <x:f>IFERROR(INDEX('Material routes'!$C$6:$C$1505,MATCH(U784,'Material routes'!$A$6:$A$1505,0)),"MISSING ID")</x:f>
        <x:v>Ingredient candidate</x:v>
      </x:c>
      <x:c r="F784" s="4" t="str">
        <x:f>IFERROR(INDEX('Material routes'!$E$6:$E$1505,MATCH(V784,'Material routes'!$A$6:$A$1505,0)),"MISSING ID")</x:f>
        <x:v>Iron cup-bell chime</x:v>
      </x:c>
      <x:c r="G784" s="4" t="str">
        <x:f>IFERROR(INDEX('Material routes'!$F$6:$F$1505,MATCH(V784,'Material routes'!$A$6:$A$1505,0)),"MISSING ID")</x:f>
        <x:v>Not applicable</x:v>
      </x:c>
      <x:c r="H784" s="4" t="str">
        <x:f>IFERROR(INDEX('Material routes'!$H$6:$H$1505,MATCH(V784,'Material routes'!$A$6:$A$1505,0)),"MISSING ID")</x:f>
        <x:v>Musical instrument</x:v>
      </x:c>
      <x:c r="I784" s="4" t="str">
        <x:f>IFERROR(INDEX('Material routes'!$G$6:$G$1505,MATCH(V784,'Material routes'!$A$6:$A$1505,0)),"MISSING ID")</x:f>
        <x:v>Cultural objects</x:v>
      </x:c>
      <x:c r="J784" s="4" t="str">
        <x:f>IFERROR(INDEX('Material routes'!$B$6:$B$1505,MATCH(U784,'Material routes'!$A$6:$A$1505,0)),"MISSING ID")</x:f>
        <x:v>design.collection.iron_cup_bell_chime</x:v>
      </x:c>
      <x:c r="K784" s="4" t="str">
        <x:f>IFERROR(INDEX('Crafting recipes'!$C$6:$C$1005,MATCH(J784,'Crafting recipes'!$A$6:$A$1005,0)),"MISSING ID")</x:f>
        <x:v>Finished-item crafting</x:v>
      </x:c>
      <x:c r="L784" s="4" t="str">
        <x:f>IFERROR(INDEX('Material routes'!$K$6:$K$1505,MATCH(U784,'Material routes'!$A$6:$A$1505,0)),"MISSING ID")</x:f>
        <x:v>Proposal</x:v>
      </x:c>
      <x:c r="M784" s="4" t="str">
        <x:f>IFERROR(INDEX('Material routes'!$M$6:$M$1505,MATCH(U784,'Material routes'!$A$6:$A$1505,0)),"MISSING ID")</x:f>
        <x:v>Partial proposal</x:v>
      </x:c>
      <x:c r="N784" s="4"/>
      <x:c r="O784" s="4" t="str">
        <x:f>IFERROR(INDEX('Material routes'!$J$6:$J$1505,MATCH(U784,'Material routes'!$A$6:$A$1505,0)),"MISSING ID")</x:f>
        <x:v>Unspecified</x:v>
      </x:c>
      <x:c r="P784" s="4"/>
      <x:c r="Q784" s="4" t="str">
        <x:f>IFERROR(INDEX('Material routes'!$J$6:$J$1505,MATCH(V784,'Material routes'!$A$6:$A$1505,0)),"MISSING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routes'!$D$6:$D$1505,MATCH(U784,'Material routes'!$A$6:$A$1505,0)),"MISSING ID")</x:f>
        <x:v>proposal.bio.cord</x:v>
      </x:c>
      <x:c r="T784" s="4" t="str">
        <x:f>IFERROR(INDEX('Material routes'!$D$6:$D$1505,MATCH(V784,'Material routes'!$A$6:$A$1505,0)),"MISSING ID")</x:f>
        <x:v>proposal.collection.iron_cup_bell_chime</x:v>
      </x:c>
      <x:c r="U784" s="4" t="str">
        <x:v>design.collection.iron_cup_bell_chime.in.2</x:v>
      </x:c>
      <x:c r="V784" s="4" t="str">
        <x:v>design.collection.iron_cup_bell_chime.out</x:v>
      </x:c>
    </x:row>
    <x:row r="785" ht="64" customHeight="1">
      <x:c r="A785" s="4" t="str">
        <x:f>IFERROR(INDEX('Material routes'!$E$6:$E$1505,MATCH(U785,'Material routes'!$A$6:$A$1505,0)),"MISSING ID")</x:f>
        <x:v>Tuned stone stock</x:v>
      </x:c>
      <x:c r="B785" s="4" t="str">
        <x:f>IFERROR(INDEX('Material routes'!$F$6:$F$1505,MATCH(U785,'Material routes'!$A$6:$A$1505,0)),"MISSING ID")</x:f>
        <x:v>T2</x:v>
      </x:c>
      <x:c r="C785" s="4" t="str">
        <x:f>IFERROR(INDEX('Material routes'!$H$6:$H$1505,MATCH(U785,'Material routes'!$A$6:$A$1505,0)),"MISSING ID")</x:f>
        <x:v>Processed material</x:v>
      </x:c>
      <x:c r="D785" s="4" t="str">
        <x:f>IFERROR(INDEX('Material routes'!$G$6:$G$1505,MATCH(U785,'Material routes'!$A$6:$A$1505,0)),"MISSING ID")</x:f>
        <x:v>Manufactured stock</x:v>
      </x:c>
      <x:c r="E785" s="4" t="str">
        <x:f>IFERROR(INDEX('Material routes'!$C$6:$C$1505,MATCH(U785,'Material routes'!$A$6:$A$1505,0)),"MISSING ID")</x:f>
        <x:v>Ingredient candidate</x:v>
      </x:c>
      <x:c r="F785" s="4" t="str">
        <x:f>IFERROR(INDEX('Material routes'!$E$6:$E$1505,MATCH(V785,'Material routes'!$A$6:$A$1505,0)),"MISSING ID")</x:f>
        <x:v>Stone-bar resonator</x:v>
      </x:c>
      <x:c r="G785" s="4" t="str">
        <x:f>IFERROR(INDEX('Material routes'!$F$6:$F$1505,MATCH(V785,'Material routes'!$A$6:$A$1505,0)),"MISSING ID")</x:f>
        <x:v>Not applicable</x:v>
      </x:c>
      <x:c r="H785" s="4" t="str">
        <x:f>IFERROR(INDEX('Material routes'!$H$6:$H$1505,MATCH(V785,'Material routes'!$A$6:$A$1505,0)),"MISSING ID")</x:f>
        <x:v>Musical instrument</x:v>
      </x:c>
      <x:c r="I785" s="4" t="str">
        <x:f>IFERROR(INDEX('Material routes'!$G$6:$G$1505,MATCH(V785,'Material routes'!$A$6:$A$1505,0)),"MISSING ID")</x:f>
        <x:v>Cultural objects</x:v>
      </x:c>
      <x:c r="J785" s="4" t="str">
        <x:f>IFERROR(INDEX('Material routes'!$B$6:$B$1505,MATCH(U785,'Material routes'!$A$6:$A$1505,0)),"MISSING ID")</x:f>
        <x:v>design.collection.stone_bar_resonator</x:v>
      </x:c>
      <x:c r="K785" s="4" t="str">
        <x:f>IFERROR(INDEX('Crafting recipes'!$C$6:$C$1005,MATCH(J785,'Crafting recipes'!$A$6:$A$1005,0)),"MISSING ID")</x:f>
        <x:v>Finished-item crafting</x:v>
      </x:c>
      <x:c r="L785" s="4" t="str">
        <x:f>IFERROR(INDEX('Material routes'!$K$6:$K$1505,MATCH(U785,'Material routes'!$A$6:$A$1505,0)),"MISSING ID")</x:f>
        <x:v>Proposal</x:v>
      </x:c>
      <x:c r="M785" s="4" t="str">
        <x:f>IFERROR(INDEX('Material routes'!$M$6:$M$1505,MATCH(U785,'Material routes'!$A$6:$A$1505,0)),"MISSING ID")</x:f>
        <x:v>Partial proposal</x:v>
      </x:c>
      <x:c r="N785" s="4"/>
      <x:c r="O785" s="4" t="str">
        <x:f>IFERROR(INDEX('Material routes'!$J$6:$J$1505,MATCH(U785,'Material routes'!$A$6:$A$1505,0)),"MISSING ID")</x:f>
        <x:v>Unspecified</x:v>
      </x:c>
      <x:c r="P785" s="4"/>
      <x:c r="Q785" s="4" t="str">
        <x:f>IFERROR(INDEX('Material routes'!$J$6:$J$1505,MATCH(V785,'Material routes'!$A$6:$A$1505,0)),"MISSING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routes'!$D$6:$D$1505,MATCH(U785,'Material routes'!$A$6:$A$1505,0)),"MISSING ID")</x:f>
        <x:v>proposal.branch.tuned_stone</x:v>
      </x:c>
      <x:c r="T785" s="4" t="str">
        <x:f>IFERROR(INDEX('Material routes'!$D$6:$D$1505,MATCH(V785,'Material routes'!$A$6:$A$1505,0)),"MISSING ID")</x:f>
        <x:v>proposal.collection.stone_bar_resonator</x:v>
      </x:c>
      <x:c r="U785" s="4" t="str">
        <x:v>design.collection.stone_bar_resonator.in.1</x:v>
      </x:c>
      <x:c r="V785" s="4" t="str">
        <x:v>design.collection.stone_bar_resonator.out</x:v>
      </x:c>
    </x:row>
    <x:row r="786" ht="64" customHeight="1">
      <x:c r="A786" s="4" t="str">
        <x:f>IFERROR(INDEX('Material routes'!$E$6:$E$1505,MATCH(U786,'Material routes'!$A$6:$A$1505,0)),"MISSING ID")</x:f>
        <x:v>Separated shell lamina stock</x:v>
      </x:c>
      <x:c r="B786" s="4" t="str">
        <x:f>IFERROR(INDEX('Material routes'!$F$6:$F$1505,MATCH(U786,'Material routes'!$A$6:$A$1505,0)),"MISSING ID")</x:f>
        <x:v>T1</x:v>
      </x:c>
      <x:c r="C786" s="4" t="str">
        <x:f>IFERROR(INDEX('Material routes'!$H$6:$H$1505,MATCH(U786,'Material routes'!$A$6:$A$1505,0)),"MISSING ID")</x:f>
        <x:v>Processed material</x:v>
      </x:c>
      <x:c r="D786" s="4" t="str">
        <x:f>IFERROR(INDEX('Material routes'!$G$6:$G$1505,MATCH(U786,'Material routes'!$A$6:$A$1505,0)),"MISSING ID")</x:f>
        <x:v>Manufactured stock</x:v>
      </x:c>
      <x:c r="E786" s="4" t="str">
        <x:f>IFERROR(INDEX('Material routes'!$C$6:$C$1505,MATCH(U786,'Material routes'!$A$6:$A$1505,0)),"MISSING ID")</x:f>
        <x:v>Ingredient candidate</x:v>
      </x:c>
      <x:c r="F786" s="4" t="str">
        <x:f>IFERROR(INDEX('Material routes'!$E$6:$E$1505,MATCH(V786,'Material routes'!$A$6:$A$1505,0)),"MISSING ID")</x:f>
        <x:v>Stone-bar resonator</x:v>
      </x:c>
      <x:c r="G786" s="4" t="str">
        <x:f>IFERROR(INDEX('Material routes'!$F$6:$F$1505,MATCH(V786,'Material routes'!$A$6:$A$1505,0)),"MISSING ID")</x:f>
        <x:v>Not applicable</x:v>
      </x:c>
      <x:c r="H786" s="4" t="str">
        <x:f>IFERROR(INDEX('Material routes'!$H$6:$H$1505,MATCH(V786,'Material routes'!$A$6:$A$1505,0)),"MISSING ID")</x:f>
        <x:v>Musical instrument</x:v>
      </x:c>
      <x:c r="I786" s="4" t="str">
        <x:f>IFERROR(INDEX('Material routes'!$G$6:$G$1505,MATCH(V786,'Material routes'!$A$6:$A$1505,0)),"MISSING ID")</x:f>
        <x:v>Cultural objects</x:v>
      </x:c>
      <x:c r="J786" s="4" t="str">
        <x:f>IFERROR(INDEX('Material routes'!$B$6:$B$1505,MATCH(U786,'Material routes'!$A$6:$A$1505,0)),"MISSING ID")</x:f>
        <x:v>design.collection.stone_bar_resonator</x:v>
      </x:c>
      <x:c r="K786" s="4" t="str">
        <x:f>IFERROR(INDEX('Crafting recipes'!$C$6:$C$1005,MATCH(J786,'Crafting recipes'!$A$6:$A$1005,0)),"MISSING ID")</x:f>
        <x:v>Finished-item crafting</x:v>
      </x:c>
      <x:c r="L786" s="4" t="str">
        <x:f>IFERROR(INDEX('Material routes'!$K$6:$K$1505,MATCH(U786,'Material routes'!$A$6:$A$1505,0)),"MISSING ID")</x:f>
        <x:v>Proposal</x:v>
      </x:c>
      <x:c r="M786" s="4" t="str">
        <x:f>IFERROR(INDEX('Material routes'!$M$6:$M$1505,MATCH(U786,'Material routes'!$A$6:$A$1505,0)),"MISSING ID")</x:f>
        <x:v>Partial proposal</x:v>
      </x:c>
      <x:c r="N786" s="4"/>
      <x:c r="O786" s="4" t="str">
        <x:f>IFERROR(INDEX('Material routes'!$J$6:$J$1505,MATCH(U786,'Material routes'!$A$6:$A$1505,0)),"MISSING ID")</x:f>
        <x:v>Unspecified</x:v>
      </x:c>
      <x:c r="P786" s="4"/>
      <x:c r="Q786" s="4" t="str">
        <x:f>IFERROR(INDEX('Material routes'!$J$6:$J$1505,MATCH(V786,'Material routes'!$A$6:$A$1505,0)),"MISSING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routes'!$D$6:$D$1505,MATCH(U786,'Material routes'!$A$6:$A$1505,0)),"MISSING ID")</x:f>
        <x:v>proposal.t1.shell_lamina</x:v>
      </x:c>
      <x:c r="T786" s="4" t="str">
        <x:f>IFERROR(INDEX('Material routes'!$D$6:$D$1505,MATCH(V786,'Material routes'!$A$6:$A$1505,0)),"MISSING ID")</x:f>
        <x:v>proposal.collection.stone_bar_resonator</x:v>
      </x:c>
      <x:c r="U786" s="4" t="str">
        <x:v>design.collection.stone_bar_resonator.in.2</x:v>
      </x:c>
      <x:c r="V786" s="4" t="str">
        <x:v>design.collection.stone_bar_resonator.out</x:v>
      </x:c>
    </x:row>
    <x:row r="787" ht="64" customHeight="1">
      <x:c r="A787" s="4" t="str">
        <x:f>IFERROR(INDEX('Material routes'!$E$6:$E$1505,MATCH(U787,'Material routes'!$A$6:$A$1505,0)),"MISSING ID")</x:f>
        <x:v>Annealed iron sheet stock</x:v>
      </x:c>
      <x:c r="B787" s="4" t="str">
        <x:f>IFERROR(INDEX('Material routes'!$F$6:$F$1505,MATCH(U787,'Material routes'!$A$6:$A$1505,0)),"MISSING ID")</x:f>
        <x:v>T3</x:v>
      </x:c>
      <x:c r="C787" s="4" t="str">
        <x:f>IFERROR(INDEX('Material routes'!$H$6:$H$1505,MATCH(U787,'Material routes'!$A$6:$A$1505,0)),"MISSING ID")</x:f>
        <x:v>Processed material</x:v>
      </x:c>
      <x:c r="D787" s="4" t="str">
        <x:f>IFERROR(INDEX('Material routes'!$G$6:$G$1505,MATCH(U787,'Material routes'!$A$6:$A$1505,0)),"MISSING ID")</x:f>
        <x:v>Manufactured stock</x:v>
      </x:c>
      <x:c r="E787" s="4" t="str">
        <x:f>IFERROR(INDEX('Material routes'!$C$6:$C$1505,MATCH(U787,'Material routes'!$A$6:$A$1505,0)),"MISSING ID")</x:f>
        <x:v>Ingredient candidate</x:v>
      </x:c>
      <x:c r="F787" s="4" t="str">
        <x:f>IFERROR(INDEX('Material routes'!$E$6:$E$1505,MATCH(V787,'Material routes'!$A$6:$A$1505,0)),"MISSING ID")</x:f>
        <x:v>Steel tongue drum</x:v>
      </x:c>
      <x:c r="G787" s="4" t="str">
        <x:f>IFERROR(INDEX('Material routes'!$F$6:$F$1505,MATCH(V787,'Material routes'!$A$6:$A$1505,0)),"MISSING ID")</x:f>
        <x:v>Not applicable</x:v>
      </x:c>
      <x:c r="H787" s="4" t="str">
        <x:f>IFERROR(INDEX('Material routes'!$H$6:$H$1505,MATCH(V787,'Material routes'!$A$6:$A$1505,0)),"MISSING ID")</x:f>
        <x:v>Musical instrument</x:v>
      </x:c>
      <x:c r="I787" s="4" t="str">
        <x:f>IFERROR(INDEX('Material routes'!$G$6:$G$1505,MATCH(V787,'Material routes'!$A$6:$A$1505,0)),"MISSING ID")</x:f>
        <x:v>Cultural objects</x:v>
      </x:c>
      <x:c r="J787" s="4" t="str">
        <x:f>IFERROR(INDEX('Material routes'!$B$6:$B$1505,MATCH(U787,'Material routes'!$A$6:$A$1505,0)),"MISSING ID")</x:f>
        <x:v>design.collection.steel_tongue_drum</x:v>
      </x:c>
      <x:c r="K787" s="4" t="str">
        <x:f>IFERROR(INDEX('Crafting recipes'!$C$6:$C$1005,MATCH(J787,'Crafting recipes'!$A$6:$A$1005,0)),"MISSING ID")</x:f>
        <x:v>Finished-item crafting</x:v>
      </x:c>
      <x:c r="L787" s="4" t="str">
        <x:f>IFERROR(INDEX('Material routes'!$K$6:$K$1505,MATCH(U787,'Material routes'!$A$6:$A$1505,0)),"MISSING ID")</x:f>
        <x:v>Proposal</x:v>
      </x:c>
      <x:c r="M787" s="4" t="str">
        <x:f>IFERROR(INDEX('Material routes'!$M$6:$M$1505,MATCH(U787,'Material routes'!$A$6:$A$1505,0)),"MISSING ID")</x:f>
        <x:v>Partial proposal</x:v>
      </x:c>
      <x:c r="N787" s="4"/>
      <x:c r="O787" s="4" t="str">
        <x:f>IFERROR(INDEX('Material routes'!$J$6:$J$1505,MATCH(U787,'Material routes'!$A$6:$A$1505,0)),"MISSING ID")</x:f>
        <x:v>Unspecified</x:v>
      </x:c>
      <x:c r="P787" s="4"/>
      <x:c r="Q787" s="4" t="str">
        <x:f>IFERROR(INDEX('Material routes'!$J$6:$J$1505,MATCH(V787,'Material routes'!$A$6:$A$1505,0)),"MISSING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routes'!$D$6:$D$1505,MATCH(U787,'Material routes'!$A$6:$A$1505,0)),"MISSING ID")</x:f>
        <x:v>proposal.collection.annealed_iron_sheet_stock</x:v>
      </x:c>
      <x:c r="T787" s="4" t="str">
        <x:f>IFERROR(INDEX('Material routes'!$D$6:$D$1505,MATCH(V787,'Material routes'!$A$6:$A$1505,0)),"MISSING ID")</x:f>
        <x:v>proposal.collection.steel_tongue_drum</x:v>
      </x:c>
      <x:c r="U787" s="4" t="str">
        <x:v>design.collection.steel_tongue_drum.in.1</x:v>
      </x:c>
      <x:c r="V787" s="4" t="str">
        <x:v>design.collection.steel_tongue_drum.out</x:v>
      </x:c>
    </x:row>
    <x:row r="788" ht="64" customHeight="1">
      <x:c r="A788" s="4" t="str">
        <x:f>IFERROR(INDEX('Material routes'!$E$6:$E$1505,MATCH(U788,'Material routes'!$A$6:$A$1505,0)),"MISSING ID")</x:f>
        <x:v>Drawn steel tube stock</x:v>
      </x:c>
      <x:c r="B788" s="4" t="str">
        <x:f>IFERROR(INDEX('Material routes'!$F$6:$F$1505,MATCH(U788,'Material routes'!$A$6:$A$1505,0)),"MISSING ID")</x:f>
        <x:v>T3</x:v>
      </x:c>
      <x:c r="C788" s="4" t="str">
        <x:f>IFERROR(INDEX('Material routes'!$H$6:$H$1505,MATCH(U788,'Material routes'!$A$6:$A$1505,0)),"MISSING ID")</x:f>
        <x:v>Processed material</x:v>
      </x:c>
      <x:c r="D788" s="4" t="str">
        <x:f>IFERROR(INDEX('Material routes'!$G$6:$G$1505,MATCH(U788,'Material routes'!$A$6:$A$1505,0)),"MISSING ID")</x:f>
        <x:v>Manufactured stock</x:v>
      </x:c>
      <x:c r="E788" s="4" t="str">
        <x:f>IFERROR(INDEX('Material routes'!$C$6:$C$1505,MATCH(U788,'Material routes'!$A$6:$A$1505,0)),"MISSING ID")</x:f>
        <x:v>Ingredient candidate</x:v>
      </x:c>
      <x:c r="F788" s="4" t="str">
        <x:f>IFERROR(INDEX('Material routes'!$E$6:$E$1505,MATCH(V788,'Material routes'!$A$6:$A$1505,0)),"MISSING ID")</x:f>
        <x:v>Metal transverse flute</x:v>
      </x:c>
      <x:c r="G788" s="4" t="str">
        <x:f>IFERROR(INDEX('Material routes'!$F$6:$F$1505,MATCH(V788,'Material routes'!$A$6:$A$1505,0)),"MISSING ID")</x:f>
        <x:v>Not applicable</x:v>
      </x:c>
      <x:c r="H788" s="4" t="str">
        <x:f>IFERROR(INDEX('Material routes'!$H$6:$H$1505,MATCH(V788,'Material routes'!$A$6:$A$1505,0)),"MISSING ID")</x:f>
        <x:v>Musical instrument</x:v>
      </x:c>
      <x:c r="I788" s="4" t="str">
        <x:f>IFERROR(INDEX('Material routes'!$G$6:$G$1505,MATCH(V788,'Material routes'!$A$6:$A$1505,0)),"MISSING ID")</x:f>
        <x:v>Cultural objects</x:v>
      </x:c>
      <x:c r="J788" s="4" t="str">
        <x:f>IFERROR(INDEX('Material routes'!$B$6:$B$1505,MATCH(U788,'Material routes'!$A$6:$A$1505,0)),"MISSING ID")</x:f>
        <x:v>design.collection.metal_transverse_flute</x:v>
      </x:c>
      <x:c r="K788" s="4" t="str">
        <x:f>IFERROR(INDEX('Crafting recipes'!$C$6:$C$1005,MATCH(J788,'Crafting recipes'!$A$6:$A$1005,0)),"MISSING ID")</x:f>
        <x:v>Finished-item crafting</x:v>
      </x:c>
      <x:c r="L788" s="4" t="str">
        <x:f>IFERROR(INDEX('Material routes'!$K$6:$K$1505,MATCH(U788,'Material routes'!$A$6:$A$1505,0)),"MISSING ID")</x:f>
        <x:v>Proposal</x:v>
      </x:c>
      <x:c r="M788" s="4" t="str">
        <x:f>IFERROR(INDEX('Material routes'!$M$6:$M$1505,MATCH(U788,'Material routes'!$A$6:$A$1505,0)),"MISSING ID")</x:f>
        <x:v>Partial proposal</x:v>
      </x:c>
      <x:c r="N788" s="4"/>
      <x:c r="O788" s="4" t="str">
        <x:f>IFERROR(INDEX('Material routes'!$J$6:$J$1505,MATCH(U788,'Material routes'!$A$6:$A$1505,0)),"MISSING ID")</x:f>
        <x:v>Unspecified</x:v>
      </x:c>
      <x:c r="P788" s="4"/>
      <x:c r="Q788" s="4" t="str">
        <x:f>IFERROR(INDEX('Material routes'!$J$6:$J$1505,MATCH(V788,'Material routes'!$A$6:$A$1505,0)),"MISSING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routes'!$D$6:$D$1505,MATCH(U788,'Material routes'!$A$6:$A$1505,0)),"MISSING ID")</x:f>
        <x:v>proposal.t3.precision_tube</x:v>
      </x:c>
      <x:c r="T788" s="4" t="str">
        <x:f>IFERROR(INDEX('Material routes'!$D$6:$D$1505,MATCH(V788,'Material routes'!$A$6:$A$1505,0)),"MISSING ID")</x:f>
        <x:v>proposal.collection.metal_transverse_flute</x:v>
      </x:c>
      <x:c r="U788" s="4" t="str">
        <x:v>design.collection.metal_transverse_flute.in.1</x:v>
      </x:c>
      <x:c r="V788" s="4" t="str">
        <x:v>design.collection.metal_transverse_flute.out</x:v>
      </x:c>
    </x:row>
    <x:row r="789" ht="64" customHeight="1">
      <x:c r="A789" s="4" t="str">
        <x:f>IFERROR(INDEX('Material routes'!$E$6:$E$1505,MATCH(U789,'Material routes'!$A$6:$A$1505,0)),"MISSING ID")</x:f>
        <x:v>Prepared ceramic body feed</x:v>
      </x:c>
      <x:c r="B789" s="4" t="str">
        <x:f>IFERROR(INDEX('Material routes'!$F$6:$F$1505,MATCH(U789,'Material routes'!$A$6:$A$1505,0)),"MISSING ID")</x:f>
        <x:v>T1</x:v>
      </x:c>
      <x:c r="C789" s="4" t="str">
        <x:f>IFERROR(INDEX('Material routes'!$H$6:$H$1505,MATCH(U789,'Material routes'!$A$6:$A$1505,0)),"MISSING ID")</x:f>
        <x:v>Processed material</x:v>
      </x:c>
      <x:c r="D789" s="4" t="str">
        <x:f>IFERROR(INDEX('Material routes'!$G$6:$G$1505,MATCH(U789,'Material routes'!$A$6:$A$1505,0)),"MISSING ID")</x:f>
        <x:v>Manufactured stock</x:v>
      </x:c>
      <x:c r="E789" s="4" t="str">
        <x:f>IFERROR(INDEX('Material routes'!$C$6:$C$1505,MATCH(U789,'Material routes'!$A$6:$A$1505,0)),"MISSING ID")</x:f>
        <x:v>Ingredient candidate</x:v>
      </x:c>
      <x:c r="F789" s="4" t="str">
        <x:f>IFERROR(INDEX('Material routes'!$E$6:$E$1505,MATCH(V789,'Material routes'!$A$6:$A$1505,0)),"MISSING ID")</x:f>
        <x:v>Ceramic duct flute</x:v>
      </x:c>
      <x:c r="G789" s="4" t="str">
        <x:f>IFERROR(INDEX('Material routes'!$F$6:$F$1505,MATCH(V789,'Material routes'!$A$6:$A$1505,0)),"MISSING ID")</x:f>
        <x:v>Not applicable</x:v>
      </x:c>
      <x:c r="H789" s="4" t="str">
        <x:f>IFERROR(INDEX('Material routes'!$H$6:$H$1505,MATCH(V789,'Material routes'!$A$6:$A$1505,0)),"MISSING ID")</x:f>
        <x:v>Musical instrument</x:v>
      </x:c>
      <x:c r="I789" s="4" t="str">
        <x:f>IFERROR(INDEX('Material routes'!$G$6:$G$1505,MATCH(V789,'Material routes'!$A$6:$A$1505,0)),"MISSING ID")</x:f>
        <x:v>Cultural objects</x:v>
      </x:c>
      <x:c r="J789" s="4" t="str">
        <x:f>IFERROR(INDEX('Material routes'!$B$6:$B$1505,MATCH(U789,'Material routes'!$A$6:$A$1505,0)),"MISSING ID")</x:f>
        <x:v>design.collection.ceramic_duct_flute</x:v>
      </x:c>
      <x:c r="K789" s="4" t="str">
        <x:f>IFERROR(INDEX('Crafting recipes'!$C$6:$C$1005,MATCH(J789,'Crafting recipes'!$A$6:$A$1005,0)),"MISSING ID")</x:f>
        <x:v>Finished-item crafting</x:v>
      </x:c>
      <x:c r="L789" s="4" t="str">
        <x:f>IFERROR(INDEX('Material routes'!$K$6:$K$1505,MATCH(U789,'Material routes'!$A$6:$A$1505,0)),"MISSING ID")</x:f>
        <x:v>Proposal</x:v>
      </x:c>
      <x:c r="M789" s="4" t="str">
        <x:f>IFERROR(INDEX('Material routes'!$M$6:$M$1505,MATCH(U789,'Material routes'!$A$6:$A$1505,0)),"MISSING ID")</x:f>
        <x:v>Partial proposal</x:v>
      </x:c>
      <x:c r="N789" s="4"/>
      <x:c r="O789" s="4" t="str">
        <x:f>IFERROR(INDEX('Material routes'!$J$6:$J$1505,MATCH(U789,'Material routes'!$A$6:$A$1505,0)),"MISSING ID")</x:f>
        <x:v>Unspecified</x:v>
      </x:c>
      <x:c r="P789" s="4"/>
      <x:c r="Q789" s="4" t="str">
        <x:f>IFERROR(INDEX('Material routes'!$J$6:$J$1505,MATCH(V789,'Material routes'!$A$6:$A$1505,0)),"MISSING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routes'!$D$6:$D$1505,MATCH(U789,'Material routes'!$A$6:$A$1505,0)),"MISSING ID")</x:f>
        <x:v>proposal.ceramic.body_feed</x:v>
      </x:c>
      <x:c r="T789" s="4" t="str">
        <x:f>IFERROR(INDEX('Material routes'!$D$6:$D$1505,MATCH(V789,'Material routes'!$A$6:$A$1505,0)),"MISSING ID")</x:f>
        <x:v>proposal.collection.ceramic_duct_flute</x:v>
      </x:c>
      <x:c r="U789" s="4" t="str">
        <x:v>design.collection.ceramic_duct_flute.in.1</x:v>
      </x:c>
      <x:c r="V789" s="4" t="str">
        <x:v>design.collection.ceramic_duct_flute.out</x:v>
      </x:c>
    </x:row>
    <x:row r="790" ht="64" customHeight="1">
      <x:c r="A790" s="4" t="str">
        <x:f>IFERROR(INDEX('Material routes'!$E$6:$E$1505,MATCH(U790,'Material routes'!$A$6:$A$1505,0)),"MISSING ID")</x:f>
        <x:v>Fauna horn cores</x:v>
      </x:c>
      <x:c r="B790" s="4" t="str">
        <x:f>IFERROR(INDEX('Material routes'!$F$6:$F$1505,MATCH(U790,'Material routes'!$A$6:$A$1505,0)),"MISSING ID")</x:f>
        <x:v>T0</x:v>
      </x:c>
      <x:c r="C790" s="4" t="str">
        <x:f>IFERROR(INDEX('Material routes'!$H$6:$H$1505,MATCH(U790,'Material routes'!$A$6:$A$1505,0)),"MISSING ID")</x:f>
        <x:v>Raw material</x:v>
      </x:c>
      <x:c r="D790" s="4" t="str">
        <x:f>IFERROR(INDEX('Material routes'!$G$6:$G$1505,MATCH(U790,'Material routes'!$A$6:$A$1505,0)),"MISSING ID")</x:f>
        <x:v>Biological resources</x:v>
      </x:c>
      <x:c r="E790" s="4" t="str">
        <x:f>IFERROR(INDEX('Material routes'!$C$6:$C$1505,MATCH(U790,'Material routes'!$A$6:$A$1505,0)),"MISSING ID")</x:f>
        <x:v>Ingredient candidate</x:v>
      </x:c>
      <x:c r="F790" s="4" t="str">
        <x:f>IFERROR(INDEX('Material routes'!$E$6:$E$1505,MATCH(V790,'Material routes'!$A$6:$A$1505,0)),"MISSING ID")</x:f>
        <x:v>Hollow-horn flute</x:v>
      </x:c>
      <x:c r="G790" s="4" t="str">
        <x:f>IFERROR(INDEX('Material routes'!$F$6:$F$1505,MATCH(V790,'Material routes'!$A$6:$A$1505,0)),"MISSING ID")</x:f>
        <x:v>Not applicable</x:v>
      </x:c>
      <x:c r="H790" s="4" t="str">
        <x:f>IFERROR(INDEX('Material routes'!$H$6:$H$1505,MATCH(V790,'Material routes'!$A$6:$A$1505,0)),"MISSING ID")</x:f>
        <x:v>Musical instrument</x:v>
      </x:c>
      <x:c r="I790" s="4" t="str">
        <x:f>IFERROR(INDEX('Material routes'!$G$6:$G$1505,MATCH(V790,'Material routes'!$A$6:$A$1505,0)),"MISSING ID")</x:f>
        <x:v>Cultural objects</x:v>
      </x:c>
      <x:c r="J790" s="4" t="str">
        <x:f>IFERROR(INDEX('Material routes'!$B$6:$B$1505,MATCH(U790,'Material routes'!$A$6:$A$1505,0)),"MISSING ID")</x:f>
        <x:v>design.collection.hollow_horn_flute</x:v>
      </x:c>
      <x:c r="K790" s="4" t="str">
        <x:f>IFERROR(INDEX('Crafting recipes'!$C$6:$C$1005,MATCH(J790,'Crafting recipes'!$A$6:$A$1005,0)),"MISSING ID")</x:f>
        <x:v>Finished-item crafting</x:v>
      </x:c>
      <x:c r="L790" s="4" t="str">
        <x:f>IFERROR(INDEX('Material routes'!$K$6:$K$1505,MATCH(U790,'Material routes'!$A$6:$A$1505,0)),"MISSING ID")</x:f>
        <x:v>Proposal</x:v>
      </x:c>
      <x:c r="M790" s="4" t="str">
        <x:f>IFERROR(INDEX('Material routes'!$M$6:$M$1505,MATCH(U790,'Material routes'!$A$6:$A$1505,0)),"MISSING ID")</x:f>
        <x:v>Partial proposal</x:v>
      </x:c>
      <x:c r="N790" s="4"/>
      <x:c r="O790" s="4" t="str">
        <x:f>IFERROR(INDEX('Material routes'!$J$6:$J$1505,MATCH(U790,'Material routes'!$A$6:$A$1505,0)),"MISSING ID")</x:f>
        <x:v>Unspecified</x:v>
      </x:c>
      <x:c r="P790" s="4"/>
      <x:c r="Q790" s="4" t="str">
        <x:f>IFERROR(INDEX('Material routes'!$J$6:$J$1505,MATCH(V790,'Material routes'!$A$6:$A$1505,0)),"MISSING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routes'!$D$6:$D$1505,MATCH(U790,'Material routes'!$A$6:$A$1505,0)),"MISSING ID")</x:f>
        <x:v>proposal.raw.horn_core</x:v>
      </x:c>
      <x:c r="T790" s="4" t="str">
        <x:f>IFERROR(INDEX('Material routes'!$D$6:$D$1505,MATCH(V790,'Material routes'!$A$6:$A$1505,0)),"MISSING ID")</x:f>
        <x:v>proposal.collection.hollow_horn_flute</x:v>
      </x:c>
      <x:c r="U790" s="4" t="str">
        <x:v>design.collection.hollow_horn_flute.in.1</x:v>
      </x:c>
      <x:c r="V790" s="4" t="str">
        <x:v>design.collection.hollow_horn_flute.out</x:v>
      </x:c>
    </x:row>
    <x:row r="791" ht="64" customHeight="1">
      <x:c r="A791" s="4" t="str">
        <x:f>IFERROR(INDEX('Material routes'!$E$6:$E$1505,MATCH(U791,'Material routes'!$A$6:$A$1505,0)),"MISSING ID")</x:f>
        <x:v>Insectoid wing ribs</x:v>
      </x:c>
      <x:c r="B791" s="4" t="str">
        <x:f>IFERROR(INDEX('Material routes'!$F$6:$F$1505,MATCH(U791,'Material routes'!$A$6:$A$1505,0)),"MISSING ID")</x:f>
        <x:v>T0</x:v>
      </x:c>
      <x:c r="C791" s="4" t="str">
        <x:f>IFERROR(INDEX('Material routes'!$H$6:$H$1505,MATCH(U791,'Material routes'!$A$6:$A$1505,0)),"MISSING ID")</x:f>
        <x:v>Raw material</x:v>
      </x:c>
      <x:c r="D791" s="4" t="str">
        <x:f>IFERROR(INDEX('Material routes'!$G$6:$G$1505,MATCH(U791,'Material routes'!$A$6:$A$1505,0)),"MISSING ID")</x:f>
        <x:v>Biological resources</x:v>
      </x:c>
      <x:c r="E791" s="4" t="str">
        <x:f>IFERROR(INDEX('Material routes'!$C$6:$C$1505,MATCH(U791,'Material routes'!$A$6:$A$1505,0)),"MISSING ID")</x:f>
        <x:v>Ingredient candidate</x:v>
      </x:c>
      <x:c r="F791" s="4" t="str">
        <x:f>IFERROR(INDEX('Material routes'!$E$6:$E$1505,MATCH(V791,'Material routes'!$A$6:$A$1505,0)),"MISSING ID")</x:f>
        <x:v>Wing-rib whistle</x:v>
      </x:c>
      <x:c r="G791" s="4" t="str">
        <x:f>IFERROR(INDEX('Material routes'!$F$6:$F$1505,MATCH(V791,'Material routes'!$A$6:$A$1505,0)),"MISSING ID")</x:f>
        <x:v>Not applicable</x:v>
      </x:c>
      <x:c r="H791" s="4" t="str">
        <x:f>IFERROR(INDEX('Material routes'!$H$6:$H$1505,MATCH(V791,'Material routes'!$A$6:$A$1505,0)),"MISSING ID")</x:f>
        <x:v>Musical instrument</x:v>
      </x:c>
      <x:c r="I791" s="4" t="str">
        <x:f>IFERROR(INDEX('Material routes'!$G$6:$G$1505,MATCH(V791,'Material routes'!$A$6:$A$1505,0)),"MISSING ID")</x:f>
        <x:v>Cultural objects</x:v>
      </x:c>
      <x:c r="J791" s="4" t="str">
        <x:f>IFERROR(INDEX('Material routes'!$B$6:$B$1505,MATCH(U791,'Material routes'!$A$6:$A$1505,0)),"MISSING ID")</x:f>
        <x:v>design.collection.wing_rib_whistle</x:v>
      </x:c>
      <x:c r="K791" s="4" t="str">
        <x:f>IFERROR(INDEX('Crafting recipes'!$C$6:$C$1005,MATCH(J791,'Crafting recipes'!$A$6:$A$1005,0)),"MISSING ID")</x:f>
        <x:v>Finished-item crafting</x:v>
      </x:c>
      <x:c r="L791" s="4" t="str">
        <x:f>IFERROR(INDEX('Material routes'!$K$6:$K$1505,MATCH(U791,'Material routes'!$A$6:$A$1505,0)),"MISSING ID")</x:f>
        <x:v>Proposal</x:v>
      </x:c>
      <x:c r="M791" s="4" t="str">
        <x:f>IFERROR(INDEX('Material routes'!$M$6:$M$1505,MATCH(U791,'Material routes'!$A$6:$A$1505,0)),"MISSING ID")</x:f>
        <x:v>Partial proposal</x:v>
      </x:c>
      <x:c r="N791" s="4"/>
      <x:c r="O791" s="4" t="str">
        <x:f>IFERROR(INDEX('Material routes'!$J$6:$J$1505,MATCH(U791,'Material routes'!$A$6:$A$1505,0)),"MISSING ID")</x:f>
        <x:v>Unspecified</x:v>
      </x:c>
      <x:c r="P791" s="4"/>
      <x:c r="Q791" s="4" t="str">
        <x:f>IFERROR(INDEX('Material routes'!$J$6:$J$1505,MATCH(V791,'Material routes'!$A$6:$A$1505,0)),"MISSING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routes'!$D$6:$D$1505,MATCH(U791,'Material routes'!$A$6:$A$1505,0)),"MISSING ID")</x:f>
        <x:v>proposal.raw.wing_ribs</x:v>
      </x:c>
      <x:c r="T791" s="4" t="str">
        <x:f>IFERROR(INDEX('Material routes'!$D$6:$D$1505,MATCH(V791,'Material routes'!$A$6:$A$1505,0)),"MISSING ID")</x:f>
        <x:v>proposal.collection.wing_rib_whistle</x:v>
      </x:c>
      <x:c r="U791" s="4" t="str">
        <x:v>design.collection.wing_rib_whistle.in.1</x:v>
      </x:c>
      <x:c r="V791" s="4" t="str">
        <x:v>design.collection.wing_rib_whistle.out</x:v>
      </x:c>
    </x:row>
    <x:row r="792" ht="64" customHeight="1">
      <x:c r="A792" s="4" t="str">
        <x:f>IFERROR(INDEX('Material routes'!$E$6:$E$1505,MATCH(U792,'Material routes'!$A$6:$A$1505,0)),"MISSING ID")</x:f>
        <x:v>Separated shell lamina stock</x:v>
      </x:c>
      <x:c r="B792" s="4" t="str">
        <x:f>IFERROR(INDEX('Material routes'!$F$6:$F$1505,MATCH(U792,'Material routes'!$A$6:$A$1505,0)),"MISSING ID")</x:f>
        <x:v>T1</x:v>
      </x:c>
      <x:c r="C792" s="4" t="str">
        <x:f>IFERROR(INDEX('Material routes'!$H$6:$H$1505,MATCH(U792,'Material routes'!$A$6:$A$1505,0)),"MISSING ID")</x:f>
        <x:v>Processed material</x:v>
      </x:c>
      <x:c r="D792" s="4" t="str">
        <x:f>IFERROR(INDEX('Material routes'!$G$6:$G$1505,MATCH(U792,'Material routes'!$A$6:$A$1505,0)),"MISSING ID")</x:f>
        <x:v>Manufactured stock</x:v>
      </x:c>
      <x:c r="E792" s="4" t="str">
        <x:f>IFERROR(INDEX('Material routes'!$C$6:$C$1505,MATCH(U792,'Material routes'!$A$6:$A$1505,0)),"MISSING ID")</x:f>
        <x:v>Ingredient candidate</x:v>
      </x:c>
      <x:c r="F792" s="4" t="str">
        <x:f>IFERROR(INDEX('Material routes'!$E$6:$E$1505,MATCH(V792,'Material routes'!$A$6:$A$1505,0)),"MISSING ID")</x:f>
        <x:v>Shell chamber ocarina</x:v>
      </x:c>
      <x:c r="G792" s="4" t="str">
        <x:f>IFERROR(INDEX('Material routes'!$F$6:$F$1505,MATCH(V792,'Material routes'!$A$6:$A$1505,0)),"MISSING ID")</x:f>
        <x:v>Not applicable</x:v>
      </x:c>
      <x:c r="H792" s="4" t="str">
        <x:f>IFERROR(INDEX('Material routes'!$H$6:$H$1505,MATCH(V792,'Material routes'!$A$6:$A$1505,0)),"MISSING ID")</x:f>
        <x:v>Musical instrument</x:v>
      </x:c>
      <x:c r="I792" s="4" t="str">
        <x:f>IFERROR(INDEX('Material routes'!$G$6:$G$1505,MATCH(V792,'Material routes'!$A$6:$A$1505,0)),"MISSING ID")</x:f>
        <x:v>Cultural objects</x:v>
      </x:c>
      <x:c r="J792" s="4" t="str">
        <x:f>IFERROR(INDEX('Material routes'!$B$6:$B$1505,MATCH(U792,'Material routes'!$A$6:$A$1505,0)),"MISSING ID")</x:f>
        <x:v>design.collection.shell_chamber_ocarina</x:v>
      </x:c>
      <x:c r="K792" s="4" t="str">
        <x:f>IFERROR(INDEX('Crafting recipes'!$C$6:$C$1005,MATCH(J792,'Crafting recipes'!$A$6:$A$1005,0)),"MISSING ID")</x:f>
        <x:v>Finished-item crafting</x:v>
      </x:c>
      <x:c r="L792" s="4" t="str">
        <x:f>IFERROR(INDEX('Material routes'!$K$6:$K$1505,MATCH(U792,'Material routes'!$A$6:$A$1505,0)),"MISSING ID")</x:f>
        <x:v>Proposal</x:v>
      </x:c>
      <x:c r="M792" s="4" t="str">
        <x:f>IFERROR(INDEX('Material routes'!$M$6:$M$1505,MATCH(U792,'Material routes'!$A$6:$A$1505,0)),"MISSING ID")</x:f>
        <x:v>Partial proposal</x:v>
      </x:c>
      <x:c r="N792" s="4"/>
      <x:c r="O792" s="4" t="str">
        <x:f>IFERROR(INDEX('Material routes'!$J$6:$J$1505,MATCH(U792,'Material routes'!$A$6:$A$1505,0)),"MISSING ID")</x:f>
        <x:v>Unspecified</x:v>
      </x:c>
      <x:c r="P792" s="4"/>
      <x:c r="Q792" s="4" t="str">
        <x:f>IFERROR(INDEX('Material routes'!$J$6:$J$1505,MATCH(V792,'Material routes'!$A$6:$A$1505,0)),"MISSING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routes'!$D$6:$D$1505,MATCH(U792,'Material routes'!$A$6:$A$1505,0)),"MISSING ID")</x:f>
        <x:v>proposal.t1.shell_lamina</x:v>
      </x:c>
      <x:c r="T792" s="4" t="str">
        <x:f>IFERROR(INDEX('Material routes'!$D$6:$D$1505,MATCH(V792,'Material routes'!$A$6:$A$1505,0)),"MISSING ID")</x:f>
        <x:v>proposal.collection.shell_chamber_ocarina</x:v>
      </x:c>
      <x:c r="U792" s="4" t="str">
        <x:v>design.collection.shell_chamber_ocarina.in.1</x:v>
      </x:c>
      <x:c r="V792" s="4" t="str">
        <x:v>design.collection.shell_chamber_ocarina.out</x:v>
      </x:c>
    </x:row>
    <x:row r="793" ht="64" customHeight="1">
      <x:c r="A793" s="4" t="str">
        <x:f>IFERROR(INDEX('Material routes'!$E$6:$E$1505,MATCH(U793,'Material routes'!$A$6:$A$1505,0)),"MISSING ID")</x:f>
        <x:v>Ceramic pouring spout</x:v>
      </x:c>
      <x:c r="B793" s="4" t="str">
        <x:f>IFERROR(INDEX('Material routes'!$F$6:$F$1505,MATCH(U793,'Material routes'!$A$6:$A$1505,0)),"MISSING ID")</x:f>
        <x:v>T3</x:v>
      </x:c>
      <x:c r="C793" s="4" t="str">
        <x:f>IFERROR(INDEX('Material routes'!$H$6:$H$1505,MATCH(U793,'Material routes'!$A$6:$A$1505,0)),"MISSING ID")</x:f>
        <x:v>Container part</x:v>
      </x:c>
      <x:c r="D793" s="4" t="str">
        <x:f>IFERROR(INDEX('Material routes'!$G$6:$G$1505,MATCH(U793,'Material routes'!$A$6:$A$1505,0)),"MISSING ID")</x:f>
        <x:v>Crafting components</x:v>
      </x:c>
      <x:c r="E793" s="4" t="str">
        <x:f>IFERROR(INDEX('Material routes'!$C$6:$C$1505,MATCH(U793,'Material routes'!$A$6:$A$1505,0)),"MISSING ID")</x:f>
        <x:v>Ingredient candidate</x:v>
      </x:c>
      <x:c r="F793" s="4" t="str">
        <x:f>IFERROR(INDEX('Material routes'!$E$6:$E$1505,MATCH(V793,'Material routes'!$A$6:$A$1505,0)),"MISSING ID")</x:f>
        <x:v>Shell chamber ocarina</x:v>
      </x:c>
      <x:c r="G793" s="4" t="str">
        <x:f>IFERROR(INDEX('Material routes'!$F$6:$F$1505,MATCH(V793,'Material routes'!$A$6:$A$1505,0)),"MISSING ID")</x:f>
        <x:v>Not applicable</x:v>
      </x:c>
      <x:c r="H793" s="4" t="str">
        <x:f>IFERROR(INDEX('Material routes'!$H$6:$H$1505,MATCH(V793,'Material routes'!$A$6:$A$1505,0)),"MISSING ID")</x:f>
        <x:v>Musical instrument</x:v>
      </x:c>
      <x:c r="I793" s="4" t="str">
        <x:f>IFERROR(INDEX('Material routes'!$G$6:$G$1505,MATCH(V793,'Material routes'!$A$6:$A$1505,0)),"MISSING ID")</x:f>
        <x:v>Cultural objects</x:v>
      </x:c>
      <x:c r="J793" s="4" t="str">
        <x:f>IFERROR(INDEX('Material routes'!$B$6:$B$1505,MATCH(U793,'Material routes'!$A$6:$A$1505,0)),"MISSING ID")</x:f>
        <x:v>design.collection.shell_chamber_ocarina</x:v>
      </x:c>
      <x:c r="K793" s="4" t="str">
        <x:f>IFERROR(INDEX('Crafting recipes'!$C$6:$C$1005,MATCH(J793,'Crafting recipes'!$A$6:$A$1005,0)),"MISSING ID")</x:f>
        <x:v>Finished-item crafting</x:v>
      </x:c>
      <x:c r="L793" s="4" t="str">
        <x:f>IFERROR(INDEX('Material routes'!$K$6:$K$1505,MATCH(U793,'Material routes'!$A$6:$A$1505,0)),"MISSING ID")</x:f>
        <x:v>Proposal</x:v>
      </x:c>
      <x:c r="M793" s="4" t="str">
        <x:f>IFERROR(INDEX('Material routes'!$M$6:$M$1505,MATCH(U793,'Material routes'!$A$6:$A$1505,0)),"MISSING ID")</x:f>
        <x:v>Partial proposal</x:v>
      </x:c>
      <x:c r="N793" s="4"/>
      <x:c r="O793" s="4" t="str">
        <x:f>IFERROR(INDEX('Material routes'!$J$6:$J$1505,MATCH(U793,'Material routes'!$A$6:$A$1505,0)),"MISSING ID")</x:f>
        <x:v>Unspecified</x:v>
      </x:c>
      <x:c r="P793" s="4"/>
      <x:c r="Q793" s="4" t="str">
        <x:f>IFERROR(INDEX('Material routes'!$J$6:$J$1505,MATCH(V793,'Material routes'!$A$6:$A$1505,0)),"MISSING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routes'!$D$6:$D$1505,MATCH(U793,'Material routes'!$A$6:$A$1505,0)),"MISSING ID")</x:f>
        <x:v>proposal.ceramic.pour_spout</x:v>
      </x:c>
      <x:c r="T793" s="4" t="str">
        <x:f>IFERROR(INDEX('Material routes'!$D$6:$D$1505,MATCH(V793,'Material routes'!$A$6:$A$1505,0)),"MISSING ID")</x:f>
        <x:v>proposal.collection.shell_chamber_ocarina</x:v>
      </x:c>
      <x:c r="U793" s="4" t="str">
        <x:v>design.collection.shell_chamber_ocarina.in.2</x:v>
      </x:c>
      <x:c r="V793" s="4" t="str">
        <x:v>design.collection.shell_chamber_ocarina.out</x:v>
      </x:c>
    </x:row>
    <x:row r="794" ht="64" customHeight="1">
      <x:c r="A794" s="4" t="str">
        <x:f>IFERROR(INDEX('Material routes'!$E$6:$E$1505,MATCH(U794,'Material routes'!$A$6:$A$1505,0)),"MISSING ID")</x:f>
        <x:v>Drawn bronze strip stock</x:v>
      </x:c>
      <x:c r="B794" s="4" t="str">
        <x:f>IFERROR(INDEX('Material routes'!$F$6:$F$1505,MATCH(U794,'Material routes'!$A$6:$A$1505,0)),"MISSING ID")</x:f>
        <x:v>T2</x:v>
      </x:c>
      <x:c r="C794" s="4" t="str">
        <x:f>IFERROR(INDEX('Material routes'!$H$6:$H$1505,MATCH(U794,'Material routes'!$A$6:$A$1505,0)),"MISSING ID")</x:f>
        <x:v>Processed material</x:v>
      </x:c>
      <x:c r="D794" s="4" t="str">
        <x:f>IFERROR(INDEX('Material routes'!$G$6:$G$1505,MATCH(U794,'Material routes'!$A$6:$A$1505,0)),"MISSING ID")</x:f>
        <x:v>Manufactured stock</x:v>
      </x:c>
      <x:c r="E794" s="4" t="str">
        <x:f>IFERROR(INDEX('Material routes'!$C$6:$C$1505,MATCH(U794,'Material routes'!$A$6:$A$1505,0)),"MISSING ID")</x:f>
        <x:v>Ingredient candidate</x:v>
      </x:c>
      <x:c r="F794" s="4" t="str">
        <x:f>IFERROR(INDEX('Material routes'!$E$6:$E$1505,MATCH(V794,'Material routes'!$A$6:$A$1505,0)),"MISSING ID")</x:f>
        <x:v>Bronze lip horn</x:v>
      </x:c>
      <x:c r="G794" s="4" t="str">
        <x:f>IFERROR(INDEX('Material routes'!$F$6:$F$1505,MATCH(V794,'Material routes'!$A$6:$A$1505,0)),"MISSING ID")</x:f>
        <x:v>Not applicable</x:v>
      </x:c>
      <x:c r="H794" s="4" t="str">
        <x:f>IFERROR(INDEX('Material routes'!$H$6:$H$1505,MATCH(V794,'Material routes'!$A$6:$A$1505,0)),"MISSING ID")</x:f>
        <x:v>Musical instrument</x:v>
      </x:c>
      <x:c r="I794" s="4" t="str">
        <x:f>IFERROR(INDEX('Material routes'!$G$6:$G$1505,MATCH(V794,'Material routes'!$A$6:$A$1505,0)),"MISSING ID")</x:f>
        <x:v>Cultural objects</x:v>
      </x:c>
      <x:c r="J794" s="4" t="str">
        <x:f>IFERROR(INDEX('Material routes'!$B$6:$B$1505,MATCH(U794,'Material routes'!$A$6:$A$1505,0)),"MISSING ID")</x:f>
        <x:v>design.collection.bronze_lip_horn</x:v>
      </x:c>
      <x:c r="K794" s="4" t="str">
        <x:f>IFERROR(INDEX('Crafting recipes'!$C$6:$C$1005,MATCH(J794,'Crafting recipes'!$A$6:$A$1005,0)),"MISSING ID")</x:f>
        <x:v>Finished-item crafting</x:v>
      </x:c>
      <x:c r="L794" s="4" t="str">
        <x:f>IFERROR(INDEX('Material routes'!$K$6:$K$1505,MATCH(U794,'Material routes'!$A$6:$A$1505,0)),"MISSING ID")</x:f>
        <x:v>Proposal</x:v>
      </x:c>
      <x:c r="M794" s="4" t="str">
        <x:f>IFERROR(INDEX('Material routes'!$M$6:$M$1505,MATCH(U794,'Material routes'!$A$6:$A$1505,0)),"MISSING ID")</x:f>
        <x:v>Partial proposal</x:v>
      </x:c>
      <x:c r="N794" s="4"/>
      <x:c r="O794" s="4" t="str">
        <x:f>IFERROR(INDEX('Material routes'!$J$6:$J$1505,MATCH(U794,'Material routes'!$A$6:$A$1505,0)),"MISSING ID")</x:f>
        <x:v>Unspecified</x:v>
      </x:c>
      <x:c r="P794" s="4"/>
      <x:c r="Q794" s="4" t="str">
        <x:f>IFERROR(INDEX('Material routes'!$J$6:$J$1505,MATCH(V794,'Material routes'!$A$6:$A$1505,0)),"MISSING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routes'!$D$6:$D$1505,MATCH(U794,'Material routes'!$A$6:$A$1505,0)),"MISSING ID")</x:f>
        <x:v>proposal.collection.drawn_bronze_strip_stock</x:v>
      </x:c>
      <x:c r="T794" s="4" t="str">
        <x:f>IFERROR(INDEX('Material routes'!$D$6:$D$1505,MATCH(V794,'Material routes'!$A$6:$A$1505,0)),"MISSING ID")</x:f>
        <x:v>proposal.collection.bronze_lip_horn</x:v>
      </x:c>
      <x:c r="U794" s="4" t="str">
        <x:v>design.collection.bronze_lip_horn.in.1</x:v>
      </x:c>
      <x:c r="V794" s="4" t="str">
        <x:v>design.collection.bronze_lip_horn.out</x:v>
      </x:c>
    </x:row>
    <x:row r="795" ht="64" customHeight="1">
      <x:c r="A795" s="4" t="str">
        <x:f>IFERROR(INDEX('Material routes'!$E$6:$E$1505,MATCH(U795,'Material routes'!$A$6:$A$1505,0)),"MISSING ID")</x:f>
        <x:v>Spring-grade steel stock</x:v>
      </x:c>
      <x:c r="B795" s="4" t="str">
        <x:f>IFERROR(INDEX('Material routes'!$F$6:$F$1505,MATCH(U795,'Material routes'!$A$6:$A$1505,0)),"MISSING ID")</x:f>
        <x:v>T3</x:v>
      </x:c>
      <x:c r="C795" s="4" t="str">
        <x:f>IFERROR(INDEX('Material routes'!$H$6:$H$1505,MATCH(U795,'Material routes'!$A$6:$A$1505,0)),"MISSING ID")</x:f>
        <x:v>Processed material</x:v>
      </x:c>
      <x:c r="D795" s="4" t="str">
        <x:f>IFERROR(INDEX('Material routes'!$G$6:$G$1505,MATCH(U795,'Material routes'!$A$6:$A$1505,0)),"MISSING ID")</x:f>
        <x:v>Manufactured stock</x:v>
      </x:c>
      <x:c r="E795" s="4" t="str">
        <x:f>IFERROR(INDEX('Material routes'!$C$6:$C$1505,MATCH(U795,'Material routes'!$A$6:$A$1505,0)),"MISSING ID")</x:f>
        <x:v>Ingredient candidate</x:v>
      </x:c>
      <x:c r="F795" s="4" t="str">
        <x:f>IFERROR(INDEX('Material routes'!$E$6:$E$1505,MATCH(V795,'Material routes'!$A$6:$A$1505,0)),"MISSING ID")</x:f>
        <x:v>Metal free-reed mouth organ</x:v>
      </x:c>
      <x:c r="G795" s="4" t="str">
        <x:f>IFERROR(INDEX('Material routes'!$F$6:$F$1505,MATCH(V795,'Material routes'!$A$6:$A$1505,0)),"MISSING ID")</x:f>
        <x:v>Not applicable</x:v>
      </x:c>
      <x:c r="H795" s="4" t="str">
        <x:f>IFERROR(INDEX('Material routes'!$H$6:$H$1505,MATCH(V795,'Material routes'!$A$6:$A$1505,0)),"MISSING ID")</x:f>
        <x:v>Musical instrument</x:v>
      </x:c>
      <x:c r="I795" s="4" t="str">
        <x:f>IFERROR(INDEX('Material routes'!$G$6:$G$1505,MATCH(V795,'Material routes'!$A$6:$A$1505,0)),"MISSING ID")</x:f>
        <x:v>Cultural objects</x:v>
      </x:c>
      <x:c r="J795" s="4" t="str">
        <x:f>IFERROR(INDEX('Material routes'!$B$6:$B$1505,MATCH(U795,'Material routes'!$A$6:$A$1505,0)),"MISSING ID")</x:f>
        <x:v>design.collection.metal_free_reed_mouth_organ</x:v>
      </x:c>
      <x:c r="K795" s="4" t="str">
        <x:f>IFERROR(INDEX('Crafting recipes'!$C$6:$C$1005,MATCH(J795,'Crafting recipes'!$A$6:$A$1005,0)),"MISSING ID")</x:f>
        <x:v>Finished-item crafting</x:v>
      </x:c>
      <x:c r="L795" s="4" t="str">
        <x:f>IFERROR(INDEX('Material routes'!$K$6:$K$1505,MATCH(U795,'Material routes'!$A$6:$A$1505,0)),"MISSING ID")</x:f>
        <x:v>Proposal</x:v>
      </x:c>
      <x:c r="M795" s="4" t="str">
        <x:f>IFERROR(INDEX('Material routes'!$M$6:$M$1505,MATCH(U795,'Material routes'!$A$6:$A$1505,0)),"MISSING ID")</x:f>
        <x:v>Partial proposal</x:v>
      </x:c>
      <x:c r="N795" s="4"/>
      <x:c r="O795" s="4" t="str">
        <x:f>IFERROR(INDEX('Material routes'!$J$6:$J$1505,MATCH(U795,'Material routes'!$A$6:$A$1505,0)),"MISSING ID")</x:f>
        <x:v>Unspecified</x:v>
      </x:c>
      <x:c r="P795" s="4"/>
      <x:c r="Q795" s="4" t="str">
        <x:f>IFERROR(INDEX('Material routes'!$J$6:$J$1505,MATCH(V795,'Material routes'!$A$6:$A$1505,0)),"MISSING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routes'!$D$6:$D$1505,MATCH(U795,'Material routes'!$A$6:$A$1505,0)),"MISSING ID")</x:f>
        <x:v>proposal.branch.spring_steel</x:v>
      </x:c>
      <x:c r="T795" s="4" t="str">
        <x:f>IFERROR(INDEX('Material routes'!$D$6:$D$1505,MATCH(V795,'Material routes'!$A$6:$A$1505,0)),"MISSING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routes'!$E$6:$E$1505,MATCH(U796,'Material routes'!$A$6:$A$1505,0)),"MISSING ID")</x:f>
        <x:v>Annealed iron sheet stock</x:v>
      </x:c>
      <x:c r="B796" s="4" t="str">
        <x:f>IFERROR(INDEX('Material routes'!$F$6:$F$1505,MATCH(U796,'Material routes'!$A$6:$A$1505,0)),"MISSING ID")</x:f>
        <x:v>T3</x:v>
      </x:c>
      <x:c r="C796" s="4" t="str">
        <x:f>IFERROR(INDEX('Material routes'!$H$6:$H$1505,MATCH(U796,'Material routes'!$A$6:$A$1505,0)),"MISSING ID")</x:f>
        <x:v>Processed material</x:v>
      </x:c>
      <x:c r="D796" s="4" t="str">
        <x:f>IFERROR(INDEX('Material routes'!$G$6:$G$1505,MATCH(U796,'Material routes'!$A$6:$A$1505,0)),"MISSING ID")</x:f>
        <x:v>Manufactured stock</x:v>
      </x:c>
      <x:c r="E796" s="4" t="str">
        <x:f>IFERROR(INDEX('Material routes'!$C$6:$C$1505,MATCH(U796,'Material routes'!$A$6:$A$1505,0)),"MISSING ID")</x:f>
        <x:v>Ingredient candidate</x:v>
      </x:c>
      <x:c r="F796" s="4" t="str">
        <x:f>IFERROR(INDEX('Material routes'!$E$6:$E$1505,MATCH(V796,'Material routes'!$A$6:$A$1505,0)),"MISSING ID")</x:f>
        <x:v>Metal free-reed mouth organ</x:v>
      </x:c>
      <x:c r="G796" s="4" t="str">
        <x:f>IFERROR(INDEX('Material routes'!$F$6:$F$1505,MATCH(V796,'Material routes'!$A$6:$A$1505,0)),"MISSING ID")</x:f>
        <x:v>Not applicable</x:v>
      </x:c>
      <x:c r="H796" s="4" t="str">
        <x:f>IFERROR(INDEX('Material routes'!$H$6:$H$1505,MATCH(V796,'Material routes'!$A$6:$A$1505,0)),"MISSING ID")</x:f>
        <x:v>Musical instrument</x:v>
      </x:c>
      <x:c r="I796" s="4" t="str">
        <x:f>IFERROR(INDEX('Material routes'!$G$6:$G$1505,MATCH(V796,'Material routes'!$A$6:$A$1505,0)),"MISSING ID")</x:f>
        <x:v>Cultural objects</x:v>
      </x:c>
      <x:c r="J796" s="4" t="str">
        <x:f>IFERROR(INDEX('Material routes'!$B$6:$B$1505,MATCH(U796,'Material routes'!$A$6:$A$1505,0)),"MISSING ID")</x:f>
        <x:v>design.collection.metal_free_reed_mouth_organ</x:v>
      </x:c>
      <x:c r="K796" s="4" t="str">
        <x:f>IFERROR(INDEX('Crafting recipes'!$C$6:$C$1005,MATCH(J796,'Crafting recipes'!$A$6:$A$1005,0)),"MISSING ID")</x:f>
        <x:v>Finished-item crafting</x:v>
      </x:c>
      <x:c r="L796" s="4" t="str">
        <x:f>IFERROR(INDEX('Material routes'!$K$6:$K$1505,MATCH(U796,'Material routes'!$A$6:$A$1505,0)),"MISSING ID")</x:f>
        <x:v>Proposal</x:v>
      </x:c>
      <x:c r="M796" s="4" t="str">
        <x:f>IFERROR(INDEX('Material routes'!$M$6:$M$1505,MATCH(U796,'Material routes'!$A$6:$A$1505,0)),"MISSING ID")</x:f>
        <x:v>Partial proposal</x:v>
      </x:c>
      <x:c r="N796" s="4"/>
      <x:c r="O796" s="4" t="str">
        <x:f>IFERROR(INDEX('Material routes'!$J$6:$J$1505,MATCH(U796,'Material routes'!$A$6:$A$1505,0)),"MISSING ID")</x:f>
        <x:v>Unspecified</x:v>
      </x:c>
      <x:c r="P796" s="4"/>
      <x:c r="Q796" s="4" t="str">
        <x:f>IFERROR(INDEX('Material routes'!$J$6:$J$1505,MATCH(V796,'Material routes'!$A$6:$A$1505,0)),"MISSING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routes'!$D$6:$D$1505,MATCH(U796,'Material routes'!$A$6:$A$1505,0)),"MISSING ID")</x:f>
        <x:v>proposal.collection.annealed_iron_sheet_stock</x:v>
      </x:c>
      <x:c r="T796" s="4" t="str">
        <x:f>IFERROR(INDEX('Material routes'!$D$6:$D$1505,MATCH(V796,'Material routes'!$A$6:$A$1505,0)),"MISSING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routes'!$E$6:$E$1505,MATCH(U797,'Material routes'!$A$6:$A$1505,0)),"MISSING ID")</x:f>
        <x:v>Drawn iron conductor stock</x:v>
      </x:c>
      <x:c r="B797" s="4" t="str">
        <x:f>IFERROR(INDEX('Material routes'!$F$6:$F$1505,MATCH(U797,'Material routes'!$A$6:$A$1505,0)),"MISSING ID")</x:f>
        <x:v>T2</x:v>
      </x:c>
      <x:c r="C797" s="4" t="str">
        <x:f>IFERROR(INDEX('Material routes'!$H$6:$H$1505,MATCH(U797,'Material routes'!$A$6:$A$1505,0)),"MISSING ID")</x:f>
        <x:v>Processed material</x:v>
      </x:c>
      <x:c r="D797" s="4" t="str">
        <x:f>IFERROR(INDEX('Material routes'!$G$6:$G$1505,MATCH(U797,'Material routes'!$A$6:$A$1505,0)),"MISSING ID")</x:f>
        <x:v>Manufactured stock</x:v>
      </x:c>
      <x:c r="E797" s="4" t="str">
        <x:f>IFERROR(INDEX('Material routes'!$C$6:$C$1505,MATCH(U797,'Material routes'!$A$6:$A$1505,0)),"MISSING ID")</x:f>
        <x:v>Ingredient candidate</x:v>
      </x:c>
      <x:c r="F797" s="4" t="str">
        <x:f>IFERROR(INDEX('Material routes'!$E$6:$E$1505,MATCH(V797,'Material routes'!$A$6:$A$1505,0)),"MISSING ID")</x:f>
        <x:v>Wire-strung shell lyre</x:v>
      </x:c>
      <x:c r="G797" s="4" t="str">
        <x:f>IFERROR(INDEX('Material routes'!$F$6:$F$1505,MATCH(V797,'Material routes'!$A$6:$A$1505,0)),"MISSING ID")</x:f>
        <x:v>Not applicable</x:v>
      </x:c>
      <x:c r="H797" s="4" t="str">
        <x:f>IFERROR(INDEX('Material routes'!$H$6:$H$1505,MATCH(V797,'Material routes'!$A$6:$A$1505,0)),"MISSING ID")</x:f>
        <x:v>Musical instrument</x:v>
      </x:c>
      <x:c r="I797" s="4" t="str">
        <x:f>IFERROR(INDEX('Material routes'!$G$6:$G$1505,MATCH(V797,'Material routes'!$A$6:$A$1505,0)),"MISSING ID")</x:f>
        <x:v>Cultural objects</x:v>
      </x:c>
      <x:c r="J797" s="4" t="str">
        <x:f>IFERROR(INDEX('Material routes'!$B$6:$B$1505,MATCH(U797,'Material routes'!$A$6:$A$1505,0)),"MISSING ID")</x:f>
        <x:v>design.collection.wire_strung_shell_lyre</x:v>
      </x:c>
      <x:c r="K797" s="4" t="str">
        <x:f>IFERROR(INDEX('Crafting recipes'!$C$6:$C$1005,MATCH(J797,'Crafting recipes'!$A$6:$A$1005,0)),"MISSING ID")</x:f>
        <x:v>Finished-item crafting</x:v>
      </x:c>
      <x:c r="L797" s="4" t="str">
        <x:f>IFERROR(INDEX('Material routes'!$K$6:$K$1505,MATCH(U797,'Material routes'!$A$6:$A$1505,0)),"MISSING ID")</x:f>
        <x:v>Proposal</x:v>
      </x:c>
      <x:c r="M797" s="4" t="str">
        <x:f>IFERROR(INDEX('Material routes'!$M$6:$M$1505,MATCH(U797,'Material routes'!$A$6:$A$1505,0)),"MISSING ID")</x:f>
        <x:v>Partial proposal</x:v>
      </x:c>
      <x:c r="N797" s="4"/>
      <x:c r="O797" s="4" t="str">
        <x:f>IFERROR(INDEX('Material routes'!$J$6:$J$1505,MATCH(U797,'Material routes'!$A$6:$A$1505,0)),"MISSING ID")</x:f>
        <x:v>Unspecified</x:v>
      </x:c>
      <x:c r="P797" s="4"/>
      <x:c r="Q797" s="4" t="str">
        <x:f>IFERROR(INDEX('Material routes'!$J$6:$J$1505,MATCH(V797,'Material routes'!$A$6:$A$1505,0)),"MISSING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routes'!$D$6:$D$1505,MATCH(U797,'Material routes'!$A$6:$A$1505,0)),"MISSING ID")</x:f>
        <x:v>proposal.lore.iron_conductor</x:v>
      </x:c>
      <x:c r="T797" s="4" t="str">
        <x:f>IFERROR(INDEX('Material routes'!$D$6:$D$1505,MATCH(V797,'Material routes'!$A$6:$A$1505,0)),"MISSING ID")</x:f>
        <x:v>proposal.collection.wire_strung_shell_lyre</x:v>
      </x:c>
      <x:c r="U797" s="4" t="str">
        <x:v>design.collection.wire_strung_shell_lyre.in.1</x:v>
      </x:c>
      <x:c r="V797" s="4" t="str">
        <x:v>design.collection.wire_strung_shell_lyre.out</x:v>
      </x:c>
    </x:row>
    <x:row r="798" ht="64" customHeight="1">
      <x:c r="A798" s="4" t="str">
        <x:f>IFERROR(INDEX('Material routes'!$E$6:$E$1505,MATCH(U798,'Material routes'!$A$6:$A$1505,0)),"MISSING ID")</x:f>
        <x:v>Separated shell lamina stock</x:v>
      </x:c>
      <x:c r="B798" s="4" t="str">
        <x:f>IFERROR(INDEX('Material routes'!$F$6:$F$1505,MATCH(U798,'Material routes'!$A$6:$A$1505,0)),"MISSING ID")</x:f>
        <x:v>T1</x:v>
      </x:c>
      <x:c r="C798" s="4" t="str">
        <x:f>IFERROR(INDEX('Material routes'!$H$6:$H$1505,MATCH(U798,'Material routes'!$A$6:$A$1505,0)),"MISSING ID")</x:f>
        <x:v>Processed material</x:v>
      </x:c>
      <x:c r="D798" s="4" t="str">
        <x:f>IFERROR(INDEX('Material routes'!$G$6:$G$1505,MATCH(U798,'Material routes'!$A$6:$A$1505,0)),"MISSING ID")</x:f>
        <x:v>Manufactured stock</x:v>
      </x:c>
      <x:c r="E798" s="4" t="str">
        <x:f>IFERROR(INDEX('Material routes'!$C$6:$C$1505,MATCH(U798,'Material routes'!$A$6:$A$1505,0)),"MISSING ID")</x:f>
        <x:v>Ingredient candidate</x:v>
      </x:c>
      <x:c r="F798" s="4" t="str">
        <x:f>IFERROR(INDEX('Material routes'!$E$6:$E$1505,MATCH(V798,'Material routes'!$A$6:$A$1505,0)),"MISSING ID")</x:f>
        <x:v>Wire-strung shell lyre</x:v>
      </x:c>
      <x:c r="G798" s="4" t="str">
        <x:f>IFERROR(INDEX('Material routes'!$F$6:$F$1505,MATCH(V798,'Material routes'!$A$6:$A$1505,0)),"MISSING ID")</x:f>
        <x:v>Not applicable</x:v>
      </x:c>
      <x:c r="H798" s="4" t="str">
        <x:f>IFERROR(INDEX('Material routes'!$H$6:$H$1505,MATCH(V798,'Material routes'!$A$6:$A$1505,0)),"MISSING ID")</x:f>
        <x:v>Musical instrument</x:v>
      </x:c>
      <x:c r="I798" s="4" t="str">
        <x:f>IFERROR(INDEX('Material routes'!$G$6:$G$1505,MATCH(V798,'Material routes'!$A$6:$A$1505,0)),"MISSING ID")</x:f>
        <x:v>Cultural objects</x:v>
      </x:c>
      <x:c r="J798" s="4" t="str">
        <x:f>IFERROR(INDEX('Material routes'!$B$6:$B$1505,MATCH(U798,'Material routes'!$A$6:$A$1505,0)),"MISSING ID")</x:f>
        <x:v>design.collection.wire_strung_shell_lyre</x:v>
      </x:c>
      <x:c r="K798" s="4" t="str">
        <x:f>IFERROR(INDEX('Crafting recipes'!$C$6:$C$1005,MATCH(J798,'Crafting recipes'!$A$6:$A$1005,0)),"MISSING ID")</x:f>
        <x:v>Finished-item crafting</x:v>
      </x:c>
      <x:c r="L798" s="4" t="str">
        <x:f>IFERROR(INDEX('Material routes'!$K$6:$K$1505,MATCH(U798,'Material routes'!$A$6:$A$1505,0)),"MISSING ID")</x:f>
        <x:v>Proposal</x:v>
      </x:c>
      <x:c r="M798" s="4" t="str">
        <x:f>IFERROR(INDEX('Material routes'!$M$6:$M$1505,MATCH(U798,'Material routes'!$A$6:$A$1505,0)),"MISSING ID")</x:f>
        <x:v>Partial proposal</x:v>
      </x:c>
      <x:c r="N798" s="4"/>
      <x:c r="O798" s="4" t="str">
        <x:f>IFERROR(INDEX('Material routes'!$J$6:$J$1505,MATCH(U798,'Material routes'!$A$6:$A$1505,0)),"MISSING ID")</x:f>
        <x:v>Unspecified</x:v>
      </x:c>
      <x:c r="P798" s="4"/>
      <x:c r="Q798" s="4" t="str">
        <x:f>IFERROR(INDEX('Material routes'!$J$6:$J$1505,MATCH(V798,'Material routes'!$A$6:$A$1505,0)),"MISSING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routes'!$D$6:$D$1505,MATCH(U798,'Material routes'!$A$6:$A$1505,0)),"MISSING ID")</x:f>
        <x:v>proposal.t1.shell_lamina</x:v>
      </x:c>
      <x:c r="T798" s="4" t="str">
        <x:f>IFERROR(INDEX('Material routes'!$D$6:$D$1505,MATCH(V798,'Material routes'!$A$6:$A$1505,0)),"MISSING ID")</x:f>
        <x:v>proposal.collection.wire_strung_shell_lyre</x:v>
      </x:c>
      <x:c r="U798" s="4" t="str">
        <x:v>design.collection.wire_strung_shell_lyre.in.2</x:v>
      </x:c>
      <x:c r="V798" s="4" t="str">
        <x:v>design.collection.wire_strung_shell_lyre.out</x:v>
      </x:c>
    </x:row>
    <x:row r="799" ht="64" customHeight="1">
      <x:c r="A799" s="4" t="str">
        <x:f>IFERROR(INDEX('Material routes'!$E$6:$E$1505,MATCH(U799,'Material routes'!$A$6:$A$1505,0)),"MISSING ID")</x:f>
        <x:v>Tendon cord</x:v>
      </x:c>
      <x:c r="B799" s="4" t="str">
        <x:f>IFERROR(INDEX('Material routes'!$F$6:$F$1505,MATCH(U799,'Material routes'!$A$6:$A$1505,0)),"MISSING ID")</x:f>
        <x:v>T1</x:v>
      </x:c>
      <x:c r="C799" s="4" t="str">
        <x:f>IFERROR(INDEX('Material routes'!$H$6:$H$1505,MATCH(U799,'Material routes'!$A$6:$A$1505,0)),"MISSING ID")</x:f>
        <x:v>Crafting component</x:v>
      </x:c>
      <x:c r="D799" s="4" t="str">
        <x:f>IFERROR(INDEX('Material routes'!$G$6:$G$1505,MATCH(U799,'Material routes'!$A$6:$A$1505,0)),"MISSING ID")</x:f>
        <x:v>Crafting components</x:v>
      </x:c>
      <x:c r="E799" s="4" t="str">
        <x:f>IFERROR(INDEX('Material routes'!$C$6:$C$1505,MATCH(U799,'Material routes'!$A$6:$A$1505,0)),"MISSING ID")</x:f>
        <x:v>Ingredient candidate</x:v>
      </x:c>
      <x:c r="F799" s="4" t="str">
        <x:f>IFERROR(INDEX('Material routes'!$E$6:$E$1505,MATCH(V799,'Material routes'!$A$6:$A$1505,0)),"MISSING ID")</x:f>
        <x:v>Tendon-strung metal zither</x:v>
      </x:c>
      <x:c r="G799" s="4" t="str">
        <x:f>IFERROR(INDEX('Material routes'!$F$6:$F$1505,MATCH(V799,'Material routes'!$A$6:$A$1505,0)),"MISSING ID")</x:f>
        <x:v>Not applicable</x:v>
      </x:c>
      <x:c r="H799" s="4" t="str">
        <x:f>IFERROR(INDEX('Material routes'!$H$6:$H$1505,MATCH(V799,'Material routes'!$A$6:$A$1505,0)),"MISSING ID")</x:f>
        <x:v>Musical instrument</x:v>
      </x:c>
      <x:c r="I799" s="4" t="str">
        <x:f>IFERROR(INDEX('Material routes'!$G$6:$G$1505,MATCH(V799,'Material routes'!$A$6:$A$1505,0)),"MISSING ID")</x:f>
        <x:v>Cultural objects</x:v>
      </x:c>
      <x:c r="J799" s="4" t="str">
        <x:f>IFERROR(INDEX('Material routes'!$B$6:$B$1505,MATCH(U799,'Material routes'!$A$6:$A$1505,0)),"MISSING ID")</x:f>
        <x:v>design.collection.tendon_strung_metal_zither</x:v>
      </x:c>
      <x:c r="K799" s="4" t="str">
        <x:f>IFERROR(INDEX('Crafting recipes'!$C$6:$C$1005,MATCH(J799,'Crafting recipes'!$A$6:$A$1005,0)),"MISSING ID")</x:f>
        <x:v>Finished-item crafting</x:v>
      </x:c>
      <x:c r="L799" s="4" t="str">
        <x:f>IFERROR(INDEX('Material routes'!$K$6:$K$1505,MATCH(U799,'Material routes'!$A$6:$A$1505,0)),"MISSING ID")</x:f>
        <x:v>Proposal</x:v>
      </x:c>
      <x:c r="M799" s="4" t="str">
        <x:f>IFERROR(INDEX('Material routes'!$M$6:$M$1505,MATCH(U799,'Material routes'!$A$6:$A$1505,0)),"MISSING ID")</x:f>
        <x:v>Partial proposal</x:v>
      </x:c>
      <x:c r="N799" s="4"/>
      <x:c r="O799" s="4" t="str">
        <x:f>IFERROR(INDEX('Material routes'!$J$6:$J$1505,MATCH(U799,'Material routes'!$A$6:$A$1505,0)),"MISSING ID")</x:f>
        <x:v>Unspecified</x:v>
      </x:c>
      <x:c r="P799" s="4"/>
      <x:c r="Q799" s="4" t="str">
        <x:f>IFERROR(INDEX('Material routes'!$J$6:$J$1505,MATCH(V799,'Material routes'!$A$6:$A$1505,0)),"MISSING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routes'!$D$6:$D$1505,MATCH(U799,'Material routes'!$A$6:$A$1505,0)),"MISSING ID")</x:f>
        <x:v>proposal.bio.cord</x:v>
      </x:c>
      <x:c r="T799" s="4" t="str">
        <x:f>IFERROR(INDEX('Material routes'!$D$6:$D$1505,MATCH(V799,'Material routes'!$A$6:$A$1505,0)),"MISSING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routes'!$E$6:$E$1505,MATCH(U800,'Material routes'!$A$6:$A$1505,0)),"MISSING ID")</x:f>
        <x:v>Annealed iron sheet stock</x:v>
      </x:c>
      <x:c r="B800" s="4" t="str">
        <x:f>IFERROR(INDEX('Material routes'!$F$6:$F$1505,MATCH(U800,'Material routes'!$A$6:$A$1505,0)),"MISSING ID")</x:f>
        <x:v>T3</x:v>
      </x:c>
      <x:c r="C800" s="4" t="str">
        <x:f>IFERROR(INDEX('Material routes'!$H$6:$H$1505,MATCH(U800,'Material routes'!$A$6:$A$1505,0)),"MISSING ID")</x:f>
        <x:v>Processed material</x:v>
      </x:c>
      <x:c r="D800" s="4" t="str">
        <x:f>IFERROR(INDEX('Material routes'!$G$6:$G$1505,MATCH(U800,'Material routes'!$A$6:$A$1505,0)),"MISSING ID")</x:f>
        <x:v>Manufactured stock</x:v>
      </x:c>
      <x:c r="E800" s="4" t="str">
        <x:f>IFERROR(INDEX('Material routes'!$C$6:$C$1505,MATCH(U800,'Material routes'!$A$6:$A$1505,0)),"MISSING ID")</x:f>
        <x:v>Ingredient candidate</x:v>
      </x:c>
      <x:c r="F800" s="4" t="str">
        <x:f>IFERROR(INDEX('Material routes'!$E$6:$E$1505,MATCH(V800,'Material routes'!$A$6:$A$1505,0)),"MISSING ID")</x:f>
        <x:v>Tendon-strung metal zither</x:v>
      </x:c>
      <x:c r="G800" s="4" t="str">
        <x:f>IFERROR(INDEX('Material routes'!$F$6:$F$1505,MATCH(V800,'Material routes'!$A$6:$A$1505,0)),"MISSING ID")</x:f>
        <x:v>Not applicable</x:v>
      </x:c>
      <x:c r="H800" s="4" t="str">
        <x:f>IFERROR(INDEX('Material routes'!$H$6:$H$1505,MATCH(V800,'Material routes'!$A$6:$A$1505,0)),"MISSING ID")</x:f>
        <x:v>Musical instrument</x:v>
      </x:c>
      <x:c r="I800" s="4" t="str">
        <x:f>IFERROR(INDEX('Material routes'!$G$6:$G$1505,MATCH(V800,'Material routes'!$A$6:$A$1505,0)),"MISSING ID")</x:f>
        <x:v>Cultural objects</x:v>
      </x:c>
      <x:c r="J800" s="4" t="str">
        <x:f>IFERROR(INDEX('Material routes'!$B$6:$B$1505,MATCH(U800,'Material routes'!$A$6:$A$1505,0)),"MISSING ID")</x:f>
        <x:v>design.collection.tendon_strung_metal_zither</x:v>
      </x:c>
      <x:c r="K800" s="4" t="str">
        <x:f>IFERROR(INDEX('Crafting recipes'!$C$6:$C$1005,MATCH(J800,'Crafting recipes'!$A$6:$A$1005,0)),"MISSING ID")</x:f>
        <x:v>Finished-item crafting</x:v>
      </x:c>
      <x:c r="L800" s="4" t="str">
        <x:f>IFERROR(INDEX('Material routes'!$K$6:$K$1505,MATCH(U800,'Material routes'!$A$6:$A$1505,0)),"MISSING ID")</x:f>
        <x:v>Proposal</x:v>
      </x:c>
      <x:c r="M800" s="4" t="str">
        <x:f>IFERROR(INDEX('Material routes'!$M$6:$M$1505,MATCH(U800,'Material routes'!$A$6:$A$1505,0)),"MISSING ID")</x:f>
        <x:v>Partial proposal</x:v>
      </x:c>
      <x:c r="N800" s="4"/>
      <x:c r="O800" s="4" t="str">
        <x:f>IFERROR(INDEX('Material routes'!$J$6:$J$1505,MATCH(U800,'Material routes'!$A$6:$A$1505,0)),"MISSING ID")</x:f>
        <x:v>Unspecified</x:v>
      </x:c>
      <x:c r="P800" s="4"/>
      <x:c r="Q800" s="4" t="str">
        <x:f>IFERROR(INDEX('Material routes'!$J$6:$J$1505,MATCH(V800,'Material routes'!$A$6:$A$1505,0)),"MISSING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routes'!$D$6:$D$1505,MATCH(U800,'Material routes'!$A$6:$A$1505,0)),"MISSING ID")</x:f>
        <x:v>proposal.collection.annealed_iron_sheet_stock</x:v>
      </x:c>
      <x:c r="T800" s="4" t="str">
        <x:f>IFERROR(INDEX('Material routes'!$D$6:$D$1505,MATCH(V800,'Material routes'!$A$6:$A$1505,0)),"MISSING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routes'!$E$6:$E$1505,MATCH(U801,'Material routes'!$A$6:$A$1505,0)),"MISSING ID")</x:f>
        <x:v>Spring-grade steel stock</x:v>
      </x:c>
      <x:c r="B801" s="4" t="str">
        <x:f>IFERROR(INDEX('Material routes'!$F$6:$F$1505,MATCH(U801,'Material routes'!$A$6:$A$1505,0)),"MISSING ID")</x:f>
        <x:v>T3</x:v>
      </x:c>
      <x:c r="C801" s="4" t="str">
        <x:f>IFERROR(INDEX('Material routes'!$H$6:$H$1505,MATCH(U801,'Material routes'!$A$6:$A$1505,0)),"MISSING ID")</x:f>
        <x:v>Processed material</x:v>
      </x:c>
      <x:c r="D801" s="4" t="str">
        <x:f>IFERROR(INDEX('Material routes'!$G$6:$G$1505,MATCH(U801,'Material routes'!$A$6:$A$1505,0)),"MISSING ID")</x:f>
        <x:v>Manufactured stock</x:v>
      </x:c>
      <x:c r="E801" s="4" t="str">
        <x:f>IFERROR(INDEX('Material routes'!$C$6:$C$1505,MATCH(U801,'Material routes'!$A$6:$A$1505,0)),"MISSING ID")</x:f>
        <x:v>Ingredient candidate</x:v>
      </x:c>
      <x:c r="F801" s="4" t="str">
        <x:f>IFERROR(INDEX('Material routes'!$E$6:$E$1505,MATCH(V801,'Material routes'!$A$6:$A$1505,0)),"MISSING ID")</x:f>
        <x:v>Steel jaw harp</x:v>
      </x:c>
      <x:c r="G801" s="4" t="str">
        <x:f>IFERROR(INDEX('Material routes'!$F$6:$F$1505,MATCH(V801,'Material routes'!$A$6:$A$1505,0)),"MISSING ID")</x:f>
        <x:v>Not applicable</x:v>
      </x:c>
      <x:c r="H801" s="4" t="str">
        <x:f>IFERROR(INDEX('Material routes'!$H$6:$H$1505,MATCH(V801,'Material routes'!$A$6:$A$1505,0)),"MISSING ID")</x:f>
        <x:v>Musical instrument</x:v>
      </x:c>
      <x:c r="I801" s="4" t="str">
        <x:f>IFERROR(INDEX('Material routes'!$G$6:$G$1505,MATCH(V801,'Material routes'!$A$6:$A$1505,0)),"MISSING ID")</x:f>
        <x:v>Cultural objects</x:v>
      </x:c>
      <x:c r="J801" s="4" t="str">
        <x:f>IFERROR(INDEX('Material routes'!$B$6:$B$1505,MATCH(U801,'Material routes'!$A$6:$A$1505,0)),"MISSING ID")</x:f>
        <x:v>design.collection.steel_jaw_harp</x:v>
      </x:c>
      <x:c r="K801" s="4" t="str">
        <x:f>IFERROR(INDEX('Crafting recipes'!$C$6:$C$1005,MATCH(J801,'Crafting recipes'!$A$6:$A$1005,0)),"MISSING ID")</x:f>
        <x:v>Finished-item crafting</x:v>
      </x:c>
      <x:c r="L801" s="4" t="str">
        <x:f>IFERROR(INDEX('Material routes'!$K$6:$K$1505,MATCH(U801,'Material routes'!$A$6:$A$1505,0)),"MISSING ID")</x:f>
        <x:v>Proposal</x:v>
      </x:c>
      <x:c r="M801" s="4" t="str">
        <x:f>IFERROR(INDEX('Material routes'!$M$6:$M$1505,MATCH(U801,'Material routes'!$A$6:$A$1505,0)),"MISSING ID")</x:f>
        <x:v>Partial proposal</x:v>
      </x:c>
      <x:c r="N801" s="4"/>
      <x:c r="O801" s="4" t="str">
        <x:f>IFERROR(INDEX('Material routes'!$J$6:$J$1505,MATCH(U801,'Material routes'!$A$6:$A$1505,0)),"MISSING ID")</x:f>
        <x:v>Unspecified</x:v>
      </x:c>
      <x:c r="P801" s="4"/>
      <x:c r="Q801" s="4" t="str">
        <x:f>IFERROR(INDEX('Material routes'!$J$6:$J$1505,MATCH(V801,'Material routes'!$A$6:$A$1505,0)),"MISSING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routes'!$D$6:$D$1505,MATCH(U801,'Material routes'!$A$6:$A$1505,0)),"MISSING ID")</x:f>
        <x:v>proposal.branch.spring_steel</x:v>
      </x:c>
      <x:c r="T801" s="4" t="str">
        <x:f>IFERROR(INDEX('Material routes'!$D$6:$D$1505,MATCH(V801,'Material routes'!$A$6:$A$1505,0)),"MISSING ID")</x:f>
        <x:v>proposal.collection.steel_jaw_harp</x:v>
      </x:c>
      <x:c r="U801" s="4" t="str">
        <x:v>design.collection.steel_jaw_harp.in.1</x:v>
      </x:c>
      <x:c r="V801" s="4" t="str">
        <x:v>design.collection.steel_jaw_harp.out</x:v>
      </x:c>
    </x:row>
    <x:row r="802" ht="64" customHeight="1">
      <x:c r="A802" s="4" t="str">
        <x:f>IFERROR(INDEX('Material routes'!$E$6:$E$1505,MATCH(U802,'Material routes'!$A$6:$A$1505,0)),"MISSING ID")</x:f>
        <x:v>Worked iron stock</x:v>
      </x:c>
      <x:c r="B802" s="4" t="str">
        <x:f>IFERROR(INDEX('Material routes'!$F$6:$F$1505,MATCH(U802,'Material routes'!$A$6:$A$1505,0)),"MISSING ID")</x:f>
        <x:v>T2</x:v>
      </x:c>
      <x:c r="C802" s="4" t="str">
        <x:f>IFERROR(INDEX('Material routes'!$H$6:$H$1505,MATCH(U802,'Material routes'!$A$6:$A$1505,0)),"MISSING ID")</x:f>
        <x:v>Processed material</x:v>
      </x:c>
      <x:c r="D802" s="4" t="str">
        <x:f>IFERROR(INDEX('Material routes'!$G$6:$G$1505,MATCH(U802,'Material routes'!$A$6:$A$1505,0)),"MISSING ID")</x:f>
        <x:v>Manufactured stock</x:v>
      </x:c>
      <x:c r="E802" s="4" t="str">
        <x:f>IFERROR(INDEX('Material routes'!$C$6:$C$1505,MATCH(U802,'Material routes'!$A$6:$A$1505,0)),"MISSING ID")</x:f>
        <x:v>Ingredient candidate</x:v>
      </x:c>
      <x:c r="F802" s="4" t="str">
        <x:f>IFERROR(INDEX('Material routes'!$E$6:$E$1505,MATCH(V802,'Material routes'!$A$6:$A$1505,0)),"MISSING ID")</x:f>
        <x:v>Steel jaw harp</x:v>
      </x:c>
      <x:c r="G802" s="4" t="str">
        <x:f>IFERROR(INDEX('Material routes'!$F$6:$F$1505,MATCH(V802,'Material routes'!$A$6:$A$1505,0)),"MISSING ID")</x:f>
        <x:v>Not applicable</x:v>
      </x:c>
      <x:c r="H802" s="4" t="str">
        <x:f>IFERROR(INDEX('Material routes'!$H$6:$H$1505,MATCH(V802,'Material routes'!$A$6:$A$1505,0)),"MISSING ID")</x:f>
        <x:v>Musical instrument</x:v>
      </x:c>
      <x:c r="I802" s="4" t="str">
        <x:f>IFERROR(INDEX('Material routes'!$G$6:$G$1505,MATCH(V802,'Material routes'!$A$6:$A$1505,0)),"MISSING ID")</x:f>
        <x:v>Cultural objects</x:v>
      </x:c>
      <x:c r="J802" s="4" t="str">
        <x:f>IFERROR(INDEX('Material routes'!$B$6:$B$1505,MATCH(U802,'Material routes'!$A$6:$A$1505,0)),"MISSING ID")</x:f>
        <x:v>design.collection.steel_jaw_harp</x:v>
      </x:c>
      <x:c r="K802" s="4" t="str">
        <x:f>IFERROR(INDEX('Crafting recipes'!$C$6:$C$1005,MATCH(J802,'Crafting recipes'!$A$6:$A$1005,0)),"MISSING ID")</x:f>
        <x:v>Finished-item crafting</x:v>
      </x:c>
      <x:c r="L802" s="4" t="str">
        <x:f>IFERROR(INDEX('Material routes'!$K$6:$K$1505,MATCH(U802,'Material routes'!$A$6:$A$1505,0)),"MISSING ID")</x:f>
        <x:v>Proposal</x:v>
      </x:c>
      <x:c r="M802" s="4" t="str">
        <x:f>IFERROR(INDEX('Material routes'!$M$6:$M$1505,MATCH(U802,'Material routes'!$A$6:$A$1505,0)),"MISSING ID")</x:f>
        <x:v>Partial proposal</x:v>
      </x:c>
      <x:c r="N802" s="4"/>
      <x:c r="O802" s="4" t="str">
        <x:f>IFERROR(INDEX('Material routes'!$J$6:$J$1505,MATCH(U802,'Material routes'!$A$6:$A$1505,0)),"MISSING ID")</x:f>
        <x:v>Unspecified</x:v>
      </x:c>
      <x:c r="P802" s="4"/>
      <x:c r="Q802" s="4" t="str">
        <x:f>IFERROR(INDEX('Material routes'!$J$6:$J$1505,MATCH(V802,'Material routes'!$A$6:$A$1505,0)),"MISSING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routes'!$D$6:$D$1505,MATCH(U802,'Material routes'!$A$6:$A$1505,0)),"MISSING ID")</x:f>
        <x:v>proposal.natural.iron_stock</x:v>
      </x:c>
      <x:c r="T802" s="4" t="str">
        <x:f>IFERROR(INDEX('Material routes'!$D$6:$D$1505,MATCH(V802,'Material routes'!$A$6:$A$1505,0)),"MISSING ID")</x:f>
        <x:v>proposal.collection.steel_jaw_harp</x:v>
      </x:c>
      <x:c r="U802" s="4" t="str">
        <x:v>design.collection.steel_jaw_harp.in.2</x:v>
      </x:c>
      <x:c r="V802" s="4" t="str">
        <x:v>design.collection.steel_jaw_harp.out</x:v>
      </x:c>
    </x:row>
    <x:row r="803" ht="64" customHeight="1">
      <x:c r="A803" s="4" t="str">
        <x:f>IFERROR(INDEX('Material routes'!$E$6:$E$1505,MATCH(U803,'Material routes'!$A$6:$A$1505,0)),"MISSING ID")</x:f>
        <x:v>Prepared wing shade panel</x:v>
      </x:c>
      <x:c r="B803" s="4" t="str">
        <x:f>IFERROR(INDEX('Material routes'!$F$6:$F$1505,MATCH(U803,'Material routes'!$A$6:$A$1505,0)),"MISSING ID")</x:f>
        <x:v>T1</x:v>
      </x:c>
      <x:c r="C803" s="4" t="str">
        <x:f>IFERROR(INDEX('Material routes'!$H$6:$H$1505,MATCH(U803,'Material routes'!$A$6:$A$1505,0)),"MISSING ID")</x:f>
        <x:v>Crafting component</x:v>
      </x:c>
      <x:c r="D803" s="4" t="str">
        <x:f>IFERROR(INDEX('Material routes'!$G$6:$G$1505,MATCH(U803,'Material routes'!$A$6:$A$1505,0)),"MISSING ID")</x:f>
        <x:v>Crafting components</x:v>
      </x:c>
      <x:c r="E803" s="4" t="str">
        <x:f>IFERROR(INDEX('Material routes'!$C$6:$C$1505,MATCH(U803,'Material routes'!$A$6:$A$1505,0)),"MISSING ID")</x:f>
        <x:v>Ingredient candidate</x:v>
      </x:c>
      <x:c r="F803" s="4" t="str">
        <x:f>IFERROR(INDEX('Material routes'!$E$6:$E$1505,MATCH(V803,'Material routes'!$A$6:$A$1505,0)),"MISSING ID")</x:f>
        <x:v>Folding vertical wing shade</x:v>
      </x:c>
      <x:c r="G803" s="4" t="str">
        <x:f>IFERROR(INDEX('Material routes'!$F$6:$F$1505,MATCH(V803,'Material routes'!$A$6:$A$1505,0)),"MISSING ID")</x:f>
        <x:v>Not applicable</x:v>
      </x:c>
      <x:c r="H803" s="4" t="str">
        <x:f>IFERROR(INDEX('Material routes'!$H$6:$H$1505,MATCH(V803,'Material routes'!$A$6:$A$1505,0)),"MISSING ID")</x:f>
        <x:v>Shelter item</x:v>
      </x:c>
      <x:c r="I803" s="4" t="str">
        <x:f>IFERROR(INDEX('Material routes'!$G$6:$G$1505,MATCH(V803,'Material routes'!$A$6:$A$1505,0)),"MISSING ID")</x:f>
        <x:v>Field supplies</x:v>
      </x:c>
      <x:c r="J803" s="4" t="str">
        <x:f>IFERROR(INDEX('Material routes'!$B$6:$B$1505,MATCH(U803,'Material routes'!$A$6:$A$1505,0)),"MISSING ID")</x:f>
        <x:v>design.collection.folding_vertical_wing_shade</x:v>
      </x:c>
      <x:c r="K803" s="4" t="str">
        <x:f>IFERROR(INDEX('Crafting recipes'!$C$6:$C$1005,MATCH(J803,'Crafting recipes'!$A$6:$A$1005,0)),"MISSING ID")</x:f>
        <x:v>Finished-item crafting</x:v>
      </x:c>
      <x:c r="L803" s="4" t="str">
        <x:f>IFERROR(INDEX('Material routes'!$K$6:$K$1505,MATCH(U803,'Material routes'!$A$6:$A$1505,0)),"MISSING ID")</x:f>
        <x:v>Proposal</x:v>
      </x:c>
      <x:c r="M803" s="4" t="str">
        <x:f>IFERROR(INDEX('Material routes'!$M$6:$M$1505,MATCH(U803,'Material routes'!$A$6:$A$1505,0)),"MISSING ID")</x:f>
        <x:v>Partial proposal</x:v>
      </x:c>
      <x:c r="N803" s="4"/>
      <x:c r="O803" s="4" t="str">
        <x:f>IFERROR(INDEX('Material routes'!$J$6:$J$1505,MATCH(U803,'Material routes'!$A$6:$A$1505,0)),"MISSING ID")</x:f>
        <x:v>Unspecified</x:v>
      </x:c>
      <x:c r="P803" s="4"/>
      <x:c r="Q803" s="4" t="str">
        <x:f>IFERROR(INDEX('Material routes'!$J$6:$J$1505,MATCH(V803,'Material routes'!$A$6:$A$1505,0)),"MISSING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routes'!$D$6:$D$1505,MATCH(U803,'Material routes'!$A$6:$A$1505,0)),"MISSING ID")</x:f>
        <x:v>proposal.bio.wing_panel</x:v>
      </x:c>
      <x:c r="T803" s="4" t="str">
        <x:f>IFERROR(INDEX('Material routes'!$D$6:$D$1505,MATCH(V803,'Material routes'!$A$6:$A$1505,0)),"MISSING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routes'!$E$6:$E$1505,MATCH(U804,'Material routes'!$A$6:$A$1505,0)),"MISSING ID")</x:f>
        <x:v>Collapsible sail frame</x:v>
      </x:c>
      <x:c r="B804" s="4" t="str">
        <x:f>IFERROR(INDEX('Material routes'!$F$6:$F$1505,MATCH(U804,'Material routes'!$A$6:$A$1505,0)),"MISSING ID")</x:f>
        <x:v>T4</x:v>
      </x:c>
      <x:c r="C804" s="4" t="str">
        <x:f>IFERROR(INDEX('Material routes'!$H$6:$H$1505,MATCH(U804,'Material routes'!$A$6:$A$1505,0)),"MISSING ID")</x:f>
        <x:v>Crafting component</x:v>
      </x:c>
      <x:c r="D804" s="4" t="str">
        <x:f>IFERROR(INDEX('Material routes'!$G$6:$G$1505,MATCH(U804,'Material routes'!$A$6:$A$1505,0)),"MISSING ID")</x:f>
        <x:v>Crafting components</x:v>
      </x:c>
      <x:c r="E804" s="4" t="str">
        <x:f>IFERROR(INDEX('Material routes'!$C$6:$C$1505,MATCH(U804,'Material routes'!$A$6:$A$1505,0)),"MISSING ID")</x:f>
        <x:v>Ingredient candidate</x:v>
      </x:c>
      <x:c r="F804" s="4" t="str">
        <x:f>IFERROR(INDEX('Material routes'!$E$6:$E$1505,MATCH(V804,'Material routes'!$A$6:$A$1505,0)),"MISSING ID")</x:f>
        <x:v>Folding vertical wing shade</x:v>
      </x:c>
      <x:c r="G804" s="4" t="str">
        <x:f>IFERROR(INDEX('Material routes'!$F$6:$F$1505,MATCH(V804,'Material routes'!$A$6:$A$1505,0)),"MISSING ID")</x:f>
        <x:v>Not applicable</x:v>
      </x:c>
      <x:c r="H804" s="4" t="str">
        <x:f>IFERROR(INDEX('Material routes'!$H$6:$H$1505,MATCH(V804,'Material routes'!$A$6:$A$1505,0)),"MISSING ID")</x:f>
        <x:v>Shelter item</x:v>
      </x:c>
      <x:c r="I804" s="4" t="str">
        <x:f>IFERROR(INDEX('Material routes'!$G$6:$G$1505,MATCH(V804,'Material routes'!$A$6:$A$1505,0)),"MISSING ID")</x:f>
        <x:v>Field supplies</x:v>
      </x:c>
      <x:c r="J804" s="4" t="str">
        <x:f>IFERROR(INDEX('Material routes'!$B$6:$B$1505,MATCH(U804,'Material routes'!$A$6:$A$1505,0)),"MISSING ID")</x:f>
        <x:v>design.collection.folding_vertical_wing_shade</x:v>
      </x:c>
      <x:c r="K804" s="4" t="str">
        <x:f>IFERROR(INDEX('Crafting recipes'!$C$6:$C$1005,MATCH(J804,'Crafting recipes'!$A$6:$A$1005,0)),"MISSING ID")</x:f>
        <x:v>Finished-item crafting</x:v>
      </x:c>
      <x:c r="L804" s="4" t="str">
        <x:f>IFERROR(INDEX('Material routes'!$K$6:$K$1505,MATCH(U804,'Material routes'!$A$6:$A$1505,0)),"MISSING ID")</x:f>
        <x:v>Proposal</x:v>
      </x:c>
      <x:c r="M804" s="4" t="str">
        <x:f>IFERROR(INDEX('Material routes'!$M$6:$M$1505,MATCH(U804,'Material routes'!$A$6:$A$1505,0)),"MISSING ID")</x:f>
        <x:v>Partial proposal</x:v>
      </x:c>
      <x:c r="N804" s="4"/>
      <x:c r="O804" s="4" t="str">
        <x:f>IFERROR(INDEX('Material routes'!$J$6:$J$1505,MATCH(U804,'Material routes'!$A$6:$A$1505,0)),"MISSING ID")</x:f>
        <x:v>Unspecified</x:v>
      </x:c>
      <x:c r="P804" s="4"/>
      <x:c r="Q804" s="4" t="str">
        <x:f>IFERROR(INDEX('Material routes'!$J$6:$J$1505,MATCH(V804,'Material routes'!$A$6:$A$1505,0)),"MISSING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routes'!$D$6:$D$1505,MATCH(U804,'Material routes'!$A$6:$A$1505,0)),"MISSING ID")</x:f>
        <x:v>proposal.wind.folding_frame</x:v>
      </x:c>
      <x:c r="T804" s="4" t="str">
        <x:f>IFERROR(INDEX('Material routes'!$D$6:$D$1505,MATCH(V804,'Material routes'!$A$6:$A$1505,0)),"MISSING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routes'!$E$6:$E$1505,MATCH(U805,'Material routes'!$A$6:$A$1505,0)),"MISSING ID")</x:f>
        <x:v>Reinforced wing membrane</x:v>
      </x:c>
      <x:c r="B805" s="4" t="str">
        <x:f>IFERROR(INDEX('Material routes'!$F$6:$F$1505,MATCH(U805,'Material routes'!$A$6:$A$1505,0)),"MISSING ID")</x:f>
        <x:v>T2</x:v>
      </x:c>
      <x:c r="C805" s="4" t="str">
        <x:f>IFERROR(INDEX('Material routes'!$H$6:$H$1505,MATCH(U805,'Material routes'!$A$6:$A$1505,0)),"MISSING ID")</x:f>
        <x:v>Processed material</x:v>
      </x:c>
      <x:c r="D805" s="4" t="str">
        <x:f>IFERROR(INDEX('Material routes'!$G$6:$G$1505,MATCH(U805,'Material routes'!$A$6:$A$1505,0)),"MISSING ID")</x:f>
        <x:v>Manufactured stock</x:v>
      </x:c>
      <x:c r="E805" s="4" t="str">
        <x:f>IFERROR(INDEX('Material routes'!$C$6:$C$1505,MATCH(U805,'Material routes'!$A$6:$A$1505,0)),"MISSING ID")</x:f>
        <x:v>Ingredient candidate</x:v>
      </x:c>
      <x:c r="F805" s="4" t="str">
        <x:f>IFERROR(INDEX('Material routes'!$E$6:$E$1505,MATCH(V805,'Material routes'!$A$6:$A$1505,0)),"MISSING ID")</x:f>
        <x:v>Low wing-roof panel</x:v>
      </x:c>
      <x:c r="G805" s="4" t="str">
        <x:f>IFERROR(INDEX('Material routes'!$F$6:$F$1505,MATCH(V805,'Material routes'!$A$6:$A$1505,0)),"MISSING ID")</x:f>
        <x:v>Not applicable</x:v>
      </x:c>
      <x:c r="H805" s="4" t="str">
        <x:f>IFERROR(INDEX('Material routes'!$H$6:$H$1505,MATCH(V805,'Material routes'!$A$6:$A$1505,0)),"MISSING ID")</x:f>
        <x:v>Shelter item</x:v>
      </x:c>
      <x:c r="I805" s="4" t="str">
        <x:f>IFERROR(INDEX('Material routes'!$G$6:$G$1505,MATCH(V805,'Material routes'!$A$6:$A$1505,0)),"MISSING ID")</x:f>
        <x:v>Field supplies</x:v>
      </x:c>
      <x:c r="J805" s="4" t="str">
        <x:f>IFERROR(INDEX('Material routes'!$B$6:$B$1505,MATCH(U805,'Material routes'!$A$6:$A$1505,0)),"MISSING ID")</x:f>
        <x:v>design.collection.low_wing_roof_panel</x:v>
      </x:c>
      <x:c r="K805" s="4" t="str">
        <x:f>IFERROR(INDEX('Crafting recipes'!$C$6:$C$1005,MATCH(J805,'Crafting recipes'!$A$6:$A$1005,0)),"MISSING ID")</x:f>
        <x:v>Finished-item crafting</x:v>
      </x:c>
      <x:c r="L805" s="4" t="str">
        <x:f>IFERROR(INDEX('Material routes'!$K$6:$K$1505,MATCH(U805,'Material routes'!$A$6:$A$1505,0)),"MISSING ID")</x:f>
        <x:v>Proposal</x:v>
      </x:c>
      <x:c r="M805" s="4" t="str">
        <x:f>IFERROR(INDEX('Material routes'!$M$6:$M$1505,MATCH(U805,'Material routes'!$A$6:$A$1505,0)),"MISSING ID")</x:f>
        <x:v>Partial proposal</x:v>
      </x:c>
      <x:c r="N805" s="4"/>
      <x:c r="O805" s="4" t="str">
        <x:f>IFERROR(INDEX('Material routes'!$J$6:$J$1505,MATCH(U805,'Material routes'!$A$6:$A$1505,0)),"MISSING ID")</x:f>
        <x:v>Unspecified</x:v>
      </x:c>
      <x:c r="P805" s="4"/>
      <x:c r="Q805" s="4" t="str">
        <x:f>IFERROR(INDEX('Material routes'!$J$6:$J$1505,MATCH(V805,'Material routes'!$A$6:$A$1505,0)),"MISSING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routes'!$D$6:$D$1505,MATCH(U805,'Material routes'!$A$6:$A$1505,0)),"MISSING ID")</x:f>
        <x:v>proposal.branch.wing_membrane</x:v>
      </x:c>
      <x:c r="T805" s="4" t="str">
        <x:f>IFERROR(INDEX('Material routes'!$D$6:$D$1505,MATCH(V805,'Material routes'!$A$6:$A$1505,0)),"MISSING ID")</x:f>
        <x:v>proposal.collection.low_wing_roof_panel</x:v>
      </x:c>
      <x:c r="U805" s="4" t="str">
        <x:v>design.collection.low_wing_roof_panel.in.1</x:v>
      </x:c>
      <x:c r="V805" s="4" t="str">
        <x:v>design.collection.low_wing_roof_panel.out</x:v>
      </x:c>
    </x:row>
    <x:row r="806" ht="64" customHeight="1">
      <x:c r="A806" s="4" t="str">
        <x:f>IFERROR(INDEX('Material routes'!$E$6:$E$1505,MATCH(U806,'Material routes'!$A$6:$A$1505,0)),"MISSING ID")</x:f>
        <x:v>Worked iron stock</x:v>
      </x:c>
      <x:c r="B806" s="4" t="str">
        <x:f>IFERROR(INDEX('Material routes'!$F$6:$F$1505,MATCH(U806,'Material routes'!$A$6:$A$1505,0)),"MISSING ID")</x:f>
        <x:v>T2</x:v>
      </x:c>
      <x:c r="C806" s="4" t="str">
        <x:f>IFERROR(INDEX('Material routes'!$H$6:$H$1505,MATCH(U806,'Material routes'!$A$6:$A$1505,0)),"MISSING ID")</x:f>
        <x:v>Processed material</x:v>
      </x:c>
      <x:c r="D806" s="4" t="str">
        <x:f>IFERROR(INDEX('Material routes'!$G$6:$G$1505,MATCH(U806,'Material routes'!$A$6:$A$1505,0)),"MISSING ID")</x:f>
        <x:v>Manufactured stock</x:v>
      </x:c>
      <x:c r="E806" s="4" t="str">
        <x:f>IFERROR(INDEX('Material routes'!$C$6:$C$1505,MATCH(U806,'Material routes'!$A$6:$A$1505,0)),"MISSING ID")</x:f>
        <x:v>Ingredient candidate</x:v>
      </x:c>
      <x:c r="F806" s="4" t="str">
        <x:f>IFERROR(INDEX('Material routes'!$E$6:$E$1505,MATCH(V806,'Material routes'!$A$6:$A$1505,0)),"MISSING ID")</x:f>
        <x:v>Low wing-roof panel</x:v>
      </x:c>
      <x:c r="G806" s="4" t="str">
        <x:f>IFERROR(INDEX('Material routes'!$F$6:$F$1505,MATCH(V806,'Material routes'!$A$6:$A$1505,0)),"MISSING ID")</x:f>
        <x:v>Not applicable</x:v>
      </x:c>
      <x:c r="H806" s="4" t="str">
        <x:f>IFERROR(INDEX('Material routes'!$H$6:$H$1505,MATCH(V806,'Material routes'!$A$6:$A$1505,0)),"MISSING ID")</x:f>
        <x:v>Shelter item</x:v>
      </x:c>
      <x:c r="I806" s="4" t="str">
        <x:f>IFERROR(INDEX('Material routes'!$G$6:$G$1505,MATCH(V806,'Material routes'!$A$6:$A$1505,0)),"MISSING ID")</x:f>
        <x:v>Field supplies</x:v>
      </x:c>
      <x:c r="J806" s="4" t="str">
        <x:f>IFERROR(INDEX('Material routes'!$B$6:$B$1505,MATCH(U806,'Material routes'!$A$6:$A$1505,0)),"MISSING ID")</x:f>
        <x:v>design.collection.low_wing_roof_panel</x:v>
      </x:c>
      <x:c r="K806" s="4" t="str">
        <x:f>IFERROR(INDEX('Crafting recipes'!$C$6:$C$1005,MATCH(J806,'Crafting recipes'!$A$6:$A$1005,0)),"MISSING ID")</x:f>
        <x:v>Finished-item crafting</x:v>
      </x:c>
      <x:c r="L806" s="4" t="str">
        <x:f>IFERROR(INDEX('Material routes'!$K$6:$K$1505,MATCH(U806,'Material routes'!$A$6:$A$1505,0)),"MISSING ID")</x:f>
        <x:v>Proposal</x:v>
      </x:c>
      <x:c r="M806" s="4" t="str">
        <x:f>IFERROR(INDEX('Material routes'!$M$6:$M$1505,MATCH(U806,'Material routes'!$A$6:$A$1505,0)),"MISSING ID")</x:f>
        <x:v>Partial proposal</x:v>
      </x:c>
      <x:c r="N806" s="4"/>
      <x:c r="O806" s="4" t="str">
        <x:f>IFERROR(INDEX('Material routes'!$J$6:$J$1505,MATCH(U806,'Material routes'!$A$6:$A$1505,0)),"MISSING ID")</x:f>
        <x:v>Unspecified</x:v>
      </x:c>
      <x:c r="P806" s="4"/>
      <x:c r="Q806" s="4" t="str">
        <x:f>IFERROR(INDEX('Material routes'!$J$6:$J$1505,MATCH(V806,'Material routes'!$A$6:$A$1505,0)),"MISSING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routes'!$D$6:$D$1505,MATCH(U806,'Material routes'!$A$6:$A$1505,0)),"MISSING ID")</x:f>
        <x:v>proposal.natural.iron_stock</x:v>
      </x:c>
      <x:c r="T806" s="4" t="str">
        <x:f>IFERROR(INDEX('Material routes'!$D$6:$D$1505,MATCH(V806,'Material routes'!$A$6:$A$1505,0)),"MISSING ID")</x:f>
        <x:v>proposal.collection.low_wing_roof_panel</x:v>
      </x:c>
      <x:c r="U806" s="4" t="str">
        <x:v>design.collection.low_wing_roof_panel.in.2</x:v>
      </x:c>
      <x:c r="V806" s="4" t="str">
        <x:v>design.collection.low_wing_roof_panel.out</x:v>
      </x:c>
    </x:row>
    <x:row r="807" ht="64" customHeight="1">
      <x:c r="A807" s="4" t="str">
        <x:f>IFERROR(INDEX('Material routes'!$E$6:$E$1505,MATCH(U807,'Material routes'!$A$6:$A$1505,0)),"MISSING ID")</x:f>
        <x:v>Drawn steel tube stock</x:v>
      </x:c>
      <x:c r="B807" s="4" t="str">
        <x:f>IFERROR(INDEX('Material routes'!$F$6:$F$1505,MATCH(U807,'Material routes'!$A$6:$A$1505,0)),"MISSING ID")</x:f>
        <x:v>T3</x:v>
      </x:c>
      <x:c r="C807" s="4" t="str">
        <x:f>IFERROR(INDEX('Material routes'!$H$6:$H$1505,MATCH(U807,'Material routes'!$A$6:$A$1505,0)),"MISSING ID")</x:f>
        <x:v>Processed material</x:v>
      </x:c>
      <x:c r="D807" s="4" t="str">
        <x:f>IFERROR(INDEX('Material routes'!$G$6:$G$1505,MATCH(U807,'Material routes'!$A$6:$A$1505,0)),"MISSING ID")</x:f>
        <x:v>Manufactured stock</x:v>
      </x:c>
      <x:c r="E807" s="4" t="str">
        <x:f>IFERROR(INDEX('Material routes'!$C$6:$C$1505,MATCH(U807,'Material routes'!$A$6:$A$1505,0)),"MISSING ID")</x:f>
        <x:v>Ingredient candidate</x:v>
      </x:c>
      <x:c r="F807" s="4" t="str">
        <x:f>IFERROR(INDEX('Material routes'!$E$6:$E$1505,MATCH(V807,'Material routes'!$A$6:$A$1505,0)),"MISSING ID")</x:f>
        <x:v>Segmented shelter pole set</x:v>
      </x:c>
      <x:c r="G807" s="4" t="str">
        <x:f>IFERROR(INDEX('Material routes'!$F$6:$F$1505,MATCH(V807,'Material routes'!$A$6:$A$1505,0)),"MISSING ID")</x:f>
        <x:v>Not applicable</x:v>
      </x:c>
      <x:c r="H807" s="4" t="str">
        <x:f>IFERROR(INDEX('Material routes'!$H$6:$H$1505,MATCH(V807,'Material routes'!$A$6:$A$1505,0)),"MISSING ID")</x:f>
        <x:v>Shelter item</x:v>
      </x:c>
      <x:c r="I807" s="4" t="str">
        <x:f>IFERROR(INDEX('Material routes'!$G$6:$G$1505,MATCH(V807,'Material routes'!$A$6:$A$1505,0)),"MISSING ID")</x:f>
        <x:v>Field supplies</x:v>
      </x:c>
      <x:c r="J807" s="4" t="str">
        <x:f>IFERROR(INDEX('Material routes'!$B$6:$B$1505,MATCH(U807,'Material routes'!$A$6:$A$1505,0)),"MISSING ID")</x:f>
        <x:v>design.collection.segmented_shelter_pole_set</x:v>
      </x:c>
      <x:c r="K807" s="4" t="str">
        <x:f>IFERROR(INDEX('Crafting recipes'!$C$6:$C$1005,MATCH(J807,'Crafting recipes'!$A$6:$A$1005,0)),"MISSING ID")</x:f>
        <x:v>Finished-item crafting</x:v>
      </x:c>
      <x:c r="L807" s="4" t="str">
        <x:f>IFERROR(INDEX('Material routes'!$K$6:$K$1505,MATCH(U807,'Material routes'!$A$6:$A$1505,0)),"MISSING ID")</x:f>
        <x:v>Proposal</x:v>
      </x:c>
      <x:c r="M807" s="4" t="str">
        <x:f>IFERROR(INDEX('Material routes'!$M$6:$M$1505,MATCH(U807,'Material routes'!$A$6:$A$1505,0)),"MISSING ID")</x:f>
        <x:v>Partial proposal</x:v>
      </x:c>
      <x:c r="N807" s="4"/>
      <x:c r="O807" s="4" t="str">
        <x:f>IFERROR(INDEX('Material routes'!$J$6:$J$1505,MATCH(U807,'Material routes'!$A$6:$A$1505,0)),"MISSING ID")</x:f>
        <x:v>Unspecified</x:v>
      </x:c>
      <x:c r="P807" s="4"/>
      <x:c r="Q807" s="4" t="str">
        <x:f>IFERROR(INDEX('Material routes'!$J$6:$J$1505,MATCH(V807,'Material routes'!$A$6:$A$1505,0)),"MISSING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routes'!$D$6:$D$1505,MATCH(U807,'Material routes'!$A$6:$A$1505,0)),"MISSING ID")</x:f>
        <x:v>proposal.t3.precision_tube</x:v>
      </x:c>
      <x:c r="T807" s="4" t="str">
        <x:f>IFERROR(INDEX('Material routes'!$D$6:$D$1505,MATCH(V807,'Material routes'!$A$6:$A$1505,0)),"MISSING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routes'!$E$6:$E$1505,MATCH(U808,'Material routes'!$A$6:$A$1505,0)),"MISSING ID")</x:f>
        <x:v>Matched metal fastener set</x:v>
      </x:c>
      <x:c r="B808" s="4" t="str">
        <x:f>IFERROR(INDEX('Material routes'!$F$6:$F$1505,MATCH(U808,'Material routes'!$A$6:$A$1505,0)),"MISSING ID")</x:f>
        <x:v>T3</x:v>
      </x:c>
      <x:c r="C808" s="4" t="str">
        <x:f>IFERROR(INDEX('Material routes'!$H$6:$H$1505,MATCH(U808,'Material routes'!$A$6:$A$1505,0)),"MISSING ID")</x:f>
        <x:v>Crafting component</x:v>
      </x:c>
      <x:c r="D808" s="4" t="str">
        <x:f>IFERROR(INDEX('Material routes'!$G$6:$G$1505,MATCH(U808,'Material routes'!$A$6:$A$1505,0)),"MISSING ID")</x:f>
        <x:v>Crafting components</x:v>
      </x:c>
      <x:c r="E808" s="4" t="str">
        <x:f>IFERROR(INDEX('Material routes'!$C$6:$C$1505,MATCH(U808,'Material routes'!$A$6:$A$1505,0)),"MISSING ID")</x:f>
        <x:v>Ingredient candidate</x:v>
      </x:c>
      <x:c r="F808" s="4" t="str">
        <x:f>IFERROR(INDEX('Material routes'!$E$6:$E$1505,MATCH(V808,'Material routes'!$A$6:$A$1505,0)),"MISSING ID")</x:f>
        <x:v>Segmented shelter pole set</x:v>
      </x:c>
      <x:c r="G808" s="4" t="str">
        <x:f>IFERROR(INDEX('Material routes'!$F$6:$F$1505,MATCH(V808,'Material routes'!$A$6:$A$1505,0)),"MISSING ID")</x:f>
        <x:v>Not applicable</x:v>
      </x:c>
      <x:c r="H808" s="4" t="str">
        <x:f>IFERROR(INDEX('Material routes'!$H$6:$H$1505,MATCH(V808,'Material routes'!$A$6:$A$1505,0)),"MISSING ID")</x:f>
        <x:v>Shelter item</x:v>
      </x:c>
      <x:c r="I808" s="4" t="str">
        <x:f>IFERROR(INDEX('Material routes'!$G$6:$G$1505,MATCH(V808,'Material routes'!$A$6:$A$1505,0)),"MISSING ID")</x:f>
        <x:v>Field supplies</x:v>
      </x:c>
      <x:c r="J808" s="4" t="str">
        <x:f>IFERROR(INDEX('Material routes'!$B$6:$B$1505,MATCH(U808,'Material routes'!$A$6:$A$1505,0)),"MISSING ID")</x:f>
        <x:v>design.collection.segmented_shelter_pole_set</x:v>
      </x:c>
      <x:c r="K808" s="4" t="str">
        <x:f>IFERROR(INDEX('Crafting recipes'!$C$6:$C$1005,MATCH(J808,'Crafting recipes'!$A$6:$A$1005,0)),"MISSING ID")</x:f>
        <x:v>Finished-item crafting</x:v>
      </x:c>
      <x:c r="L808" s="4" t="str">
        <x:f>IFERROR(INDEX('Material routes'!$K$6:$K$1505,MATCH(U808,'Material routes'!$A$6:$A$1505,0)),"MISSING ID")</x:f>
        <x:v>Proposal</x:v>
      </x:c>
      <x:c r="M808" s="4" t="str">
        <x:f>IFERROR(INDEX('Material routes'!$M$6:$M$1505,MATCH(U808,'Material routes'!$A$6:$A$1505,0)),"MISSING ID")</x:f>
        <x:v>Partial proposal</x:v>
      </x:c>
      <x:c r="N808" s="4"/>
      <x:c r="O808" s="4" t="str">
        <x:f>IFERROR(INDEX('Material routes'!$J$6:$J$1505,MATCH(U808,'Material routes'!$A$6:$A$1505,0)),"MISSING ID")</x:f>
        <x:v>Unspecified</x:v>
      </x:c>
      <x:c r="P808" s="4"/>
      <x:c r="Q808" s="4" t="str">
        <x:f>IFERROR(INDEX('Material routes'!$J$6:$J$1505,MATCH(V808,'Material routes'!$A$6:$A$1505,0)),"MISSING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routes'!$D$6:$D$1505,MATCH(U808,'Material routes'!$A$6:$A$1505,0)),"MISSING ID")</x:f>
        <x:v>proposal.lore.fastener_set</x:v>
      </x:c>
      <x:c r="T808" s="4" t="str">
        <x:f>IFERROR(INDEX('Material routes'!$D$6:$D$1505,MATCH(V808,'Material routes'!$A$6:$A$1505,0)),"MISSING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routes'!$E$6:$E$1505,MATCH(U809,'Material routes'!$A$6:$A$1505,0)),"MISSING ID")</x:f>
        <x:v>Steel stock</x:v>
      </x:c>
      <x:c r="B809" s="4" t="str">
        <x:f>IFERROR(INDEX('Material routes'!$F$6:$F$1505,MATCH(U809,'Material routes'!$A$6:$A$1505,0)),"MISSING ID")</x:f>
        <x:v>T2</x:v>
      </x:c>
      <x:c r="C809" s="4" t="str">
        <x:f>IFERROR(INDEX('Material routes'!$H$6:$H$1505,MATCH(U809,'Material routes'!$A$6:$A$1505,0)),"MISSING ID")</x:f>
        <x:v>Processed material</x:v>
      </x:c>
      <x:c r="D809" s="4" t="str">
        <x:f>IFERROR(INDEX('Material routes'!$G$6:$G$1505,MATCH(U809,'Material routes'!$A$6:$A$1505,0)),"MISSING ID")</x:f>
        <x:v>Manufactured stock</x:v>
      </x:c>
      <x:c r="E809" s="4" t="str">
        <x:f>IFERROR(INDEX('Material routes'!$C$6:$C$1505,MATCH(U809,'Material routes'!$A$6:$A$1505,0)),"MISSING ID")</x:f>
        <x:v>Ingredient candidate</x:v>
      </x:c>
      <x:c r="F809" s="4" t="str">
        <x:f>IFERROR(INDEX('Material routes'!$E$6:$E$1505,MATCH(V809,'Material routes'!$A$6:$A$1505,0)),"MISSING ID")</x:f>
        <x:v>Ground-anchor stake set</x:v>
      </x:c>
      <x:c r="G809" s="4" t="str">
        <x:f>IFERROR(INDEX('Material routes'!$F$6:$F$1505,MATCH(V809,'Material routes'!$A$6:$A$1505,0)),"MISSING ID")</x:f>
        <x:v>Not applicable</x:v>
      </x:c>
      <x:c r="H809" s="4" t="str">
        <x:f>IFERROR(INDEX('Material routes'!$H$6:$H$1505,MATCH(V809,'Material routes'!$A$6:$A$1505,0)),"MISSING ID")</x:f>
        <x:v>Shelter item</x:v>
      </x:c>
      <x:c r="I809" s="4" t="str">
        <x:f>IFERROR(INDEX('Material routes'!$G$6:$G$1505,MATCH(V809,'Material routes'!$A$6:$A$1505,0)),"MISSING ID")</x:f>
        <x:v>Field supplies</x:v>
      </x:c>
      <x:c r="J809" s="4" t="str">
        <x:f>IFERROR(INDEX('Material routes'!$B$6:$B$1505,MATCH(U809,'Material routes'!$A$6:$A$1505,0)),"MISSING ID")</x:f>
        <x:v>design.collection.ground_anchor_stake_set</x:v>
      </x:c>
      <x:c r="K809" s="4" t="str">
        <x:f>IFERROR(INDEX('Crafting recipes'!$C$6:$C$1005,MATCH(J809,'Crafting recipes'!$A$6:$A$1005,0)),"MISSING ID")</x:f>
        <x:v>Finished-item crafting</x:v>
      </x:c>
      <x:c r="L809" s="4" t="str">
        <x:f>IFERROR(INDEX('Material routes'!$K$6:$K$1505,MATCH(U809,'Material routes'!$A$6:$A$1505,0)),"MISSING ID")</x:f>
        <x:v>Proposal</x:v>
      </x:c>
      <x:c r="M809" s="4" t="str">
        <x:f>IFERROR(INDEX('Material routes'!$M$6:$M$1505,MATCH(U809,'Material routes'!$A$6:$A$1505,0)),"MISSING ID")</x:f>
        <x:v>Partial proposal</x:v>
      </x:c>
      <x:c r="N809" s="4"/>
      <x:c r="O809" s="4" t="str">
        <x:f>IFERROR(INDEX('Material routes'!$J$6:$J$1505,MATCH(U809,'Material routes'!$A$6:$A$1505,0)),"MISSING ID")</x:f>
        <x:v>Unspecified</x:v>
      </x:c>
      <x:c r="P809" s="4"/>
      <x:c r="Q809" s="4" t="str">
        <x:f>IFERROR(INDEX('Material routes'!$J$6:$J$1505,MATCH(V809,'Material routes'!$A$6:$A$1505,0)),"MISSING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routes'!$D$6:$D$1505,MATCH(U809,'Material routes'!$A$6:$A$1505,0)),"MISSING ID")</x:f>
        <x:v>author.metallurgy.steel_stock</x:v>
      </x:c>
      <x:c r="T809" s="4" t="str">
        <x:f>IFERROR(INDEX('Material routes'!$D$6:$D$1505,MATCH(V809,'Material routes'!$A$6:$A$1505,0)),"MISSING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routes'!$E$6:$E$1505,MATCH(U810,'Material routes'!$A$6:$A$1505,0)),"MISSING ID")</x:f>
        <x:v>Tendon cord</x:v>
      </x:c>
      <x:c r="B810" s="4" t="str">
        <x:f>IFERROR(INDEX('Material routes'!$F$6:$F$1505,MATCH(U810,'Material routes'!$A$6:$A$1505,0)),"MISSING ID")</x:f>
        <x:v>T1</x:v>
      </x:c>
      <x:c r="C810" s="4" t="str">
        <x:f>IFERROR(INDEX('Material routes'!$H$6:$H$1505,MATCH(U810,'Material routes'!$A$6:$A$1505,0)),"MISSING ID")</x:f>
        <x:v>Crafting component</x:v>
      </x:c>
      <x:c r="D810" s="4" t="str">
        <x:f>IFERROR(INDEX('Material routes'!$G$6:$G$1505,MATCH(U810,'Material routes'!$A$6:$A$1505,0)),"MISSING ID")</x:f>
        <x:v>Crafting components</x:v>
      </x:c>
      <x:c r="E810" s="4" t="str">
        <x:f>IFERROR(INDEX('Material routes'!$C$6:$C$1505,MATCH(U810,'Material routes'!$A$6:$A$1505,0)),"MISSING ID")</x:f>
        <x:v>Ingredient candidate</x:v>
      </x:c>
      <x:c r="F810" s="4" t="str">
        <x:f>IFERROR(INDEX('Material routes'!$E$6:$E$1505,MATCH(V810,'Material routes'!$A$6:$A$1505,0)),"MISSING ID")</x:f>
        <x:v>Tendon guyline bundle</x:v>
      </x:c>
      <x:c r="G810" s="4" t="str">
        <x:f>IFERROR(INDEX('Material routes'!$F$6:$F$1505,MATCH(V810,'Material routes'!$A$6:$A$1505,0)),"MISSING ID")</x:f>
        <x:v>Not applicable</x:v>
      </x:c>
      <x:c r="H810" s="4" t="str">
        <x:f>IFERROR(INDEX('Material routes'!$H$6:$H$1505,MATCH(V810,'Material routes'!$A$6:$A$1505,0)),"MISSING ID")</x:f>
        <x:v>Shelter item</x:v>
      </x:c>
      <x:c r="I810" s="4" t="str">
        <x:f>IFERROR(INDEX('Material routes'!$G$6:$G$1505,MATCH(V810,'Material routes'!$A$6:$A$1505,0)),"MISSING ID")</x:f>
        <x:v>Field supplies</x:v>
      </x:c>
      <x:c r="J810" s="4" t="str">
        <x:f>IFERROR(INDEX('Material routes'!$B$6:$B$1505,MATCH(U810,'Material routes'!$A$6:$A$1505,0)),"MISSING ID")</x:f>
        <x:v>design.collection.tendon_guyline_bundle</x:v>
      </x:c>
      <x:c r="K810" s="4" t="str">
        <x:f>IFERROR(INDEX('Crafting recipes'!$C$6:$C$1005,MATCH(J810,'Crafting recipes'!$A$6:$A$1005,0)),"MISSING ID")</x:f>
        <x:v>Finished-item crafting</x:v>
      </x:c>
      <x:c r="L810" s="4" t="str">
        <x:f>IFERROR(INDEX('Material routes'!$K$6:$K$1505,MATCH(U810,'Material routes'!$A$6:$A$1505,0)),"MISSING ID")</x:f>
        <x:v>Proposal</x:v>
      </x:c>
      <x:c r="M810" s="4" t="str">
        <x:f>IFERROR(INDEX('Material routes'!$M$6:$M$1505,MATCH(U810,'Material routes'!$A$6:$A$1505,0)),"MISSING ID")</x:f>
        <x:v>Partial proposal</x:v>
      </x:c>
      <x:c r="N810" s="4"/>
      <x:c r="O810" s="4" t="str">
        <x:f>IFERROR(INDEX('Material routes'!$J$6:$J$1505,MATCH(U810,'Material routes'!$A$6:$A$1505,0)),"MISSING ID")</x:f>
        <x:v>Unspecified</x:v>
      </x:c>
      <x:c r="P810" s="4"/>
      <x:c r="Q810" s="4" t="str">
        <x:f>IFERROR(INDEX('Material routes'!$J$6:$J$1505,MATCH(V810,'Material routes'!$A$6:$A$1505,0)),"MISSING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routes'!$D$6:$D$1505,MATCH(U810,'Material routes'!$A$6:$A$1505,0)),"MISSING ID")</x:f>
        <x:v>proposal.bio.cord</x:v>
      </x:c>
      <x:c r="T810" s="4" t="str">
        <x:f>IFERROR(INDEX('Material routes'!$D$6:$D$1505,MATCH(V810,'Material routes'!$A$6:$A$1505,0)),"MISSING ID")</x:f>
        <x:v>proposal.collection.tendon_guyline_bundle</x:v>
      </x:c>
      <x:c r="U810" s="4" t="str">
        <x:v>design.collection.tendon_guyline_bundle.in.1</x:v>
      </x:c>
      <x:c r="V810" s="4" t="str">
        <x:v>design.collection.tendon_guyline_bundle.out</x:v>
      </x:c>
    </x:row>
    <x:row r="811" ht="64" customHeight="1">
      <x:c r="A811" s="4" t="str">
        <x:f>IFERROR(INDEX('Material routes'!$E$6:$E$1505,MATCH(U811,'Material routes'!$A$6:$A$1505,0)),"MISSING ID")</x:f>
        <x:v>Bonded husk sheet</x:v>
      </x:c>
      <x:c r="B811" s="4" t="str">
        <x:f>IFERROR(INDEX('Material routes'!$F$6:$F$1505,MATCH(U811,'Material routes'!$A$6:$A$1505,0)),"MISSING ID")</x:f>
        <x:v>T2</x:v>
      </x:c>
      <x:c r="C811" s="4" t="str">
        <x:f>IFERROR(INDEX('Material routes'!$H$6:$H$1505,MATCH(U811,'Material routes'!$A$6:$A$1505,0)),"MISSING ID")</x:f>
        <x:v>Processed material</x:v>
      </x:c>
      <x:c r="D811" s="4" t="str">
        <x:f>IFERROR(INDEX('Material routes'!$G$6:$G$1505,MATCH(U811,'Material routes'!$A$6:$A$1505,0)),"MISSING ID")</x:f>
        <x:v>Manufactured stock</x:v>
      </x:c>
      <x:c r="E811" s="4" t="str">
        <x:f>IFERROR(INDEX('Material routes'!$C$6:$C$1505,MATCH(U811,'Material routes'!$A$6:$A$1505,0)),"MISSING ID")</x:f>
        <x:v>Ingredient candidate</x:v>
      </x:c>
      <x:c r="F811" s="4" t="str">
        <x:f>IFERROR(INDEX('Material routes'!$E$6:$E$1505,MATCH(V811,'Material routes'!$A$6:$A$1505,0)),"MISSING ID")</x:f>
        <x:v>Husk-sheet grit screen</x:v>
      </x:c>
      <x:c r="G811" s="4" t="str">
        <x:f>IFERROR(INDEX('Material routes'!$F$6:$F$1505,MATCH(V811,'Material routes'!$A$6:$A$1505,0)),"MISSING ID")</x:f>
        <x:v>Not applicable</x:v>
      </x:c>
      <x:c r="H811" s="4" t="str">
        <x:f>IFERROR(INDEX('Material routes'!$H$6:$H$1505,MATCH(V811,'Material routes'!$A$6:$A$1505,0)),"MISSING ID")</x:f>
        <x:v>Shelter item</x:v>
      </x:c>
      <x:c r="I811" s="4" t="str">
        <x:f>IFERROR(INDEX('Material routes'!$G$6:$G$1505,MATCH(V811,'Material routes'!$A$6:$A$1505,0)),"MISSING ID")</x:f>
        <x:v>Field supplies</x:v>
      </x:c>
      <x:c r="J811" s="4" t="str">
        <x:f>IFERROR(INDEX('Material routes'!$B$6:$B$1505,MATCH(U811,'Material routes'!$A$6:$A$1505,0)),"MISSING ID")</x:f>
        <x:v>design.collection.husk_sheet_grit_screen</x:v>
      </x:c>
      <x:c r="K811" s="4" t="str">
        <x:f>IFERROR(INDEX('Crafting recipes'!$C$6:$C$1005,MATCH(J811,'Crafting recipes'!$A$6:$A$1005,0)),"MISSING ID")</x:f>
        <x:v>Finished-item crafting</x:v>
      </x:c>
      <x:c r="L811" s="4" t="str">
        <x:f>IFERROR(INDEX('Material routes'!$K$6:$K$1505,MATCH(U811,'Material routes'!$A$6:$A$1505,0)),"MISSING ID")</x:f>
        <x:v>Proposal</x:v>
      </x:c>
      <x:c r="M811" s="4" t="str">
        <x:f>IFERROR(INDEX('Material routes'!$M$6:$M$1505,MATCH(U811,'Material routes'!$A$6:$A$1505,0)),"MISSING ID")</x:f>
        <x:v>Partial proposal</x:v>
      </x:c>
      <x:c r="N811" s="4"/>
      <x:c r="O811" s="4" t="str">
        <x:f>IFERROR(INDEX('Material routes'!$J$6:$J$1505,MATCH(U811,'Material routes'!$A$6:$A$1505,0)),"MISSING ID")</x:f>
        <x:v>Unspecified</x:v>
      </x:c>
      <x:c r="P811" s="4"/>
      <x:c r="Q811" s="4" t="str">
        <x:f>IFERROR(INDEX('Material routes'!$J$6:$J$1505,MATCH(V811,'Material routes'!$A$6:$A$1505,0)),"MISSING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routes'!$D$6:$D$1505,MATCH(U811,'Material routes'!$A$6:$A$1505,0)),"MISSING ID")</x:f>
        <x:v>proposal.branch.husk_sheet</x:v>
      </x:c>
      <x:c r="T811" s="4" t="str">
        <x:f>IFERROR(INDEX('Material routes'!$D$6:$D$1505,MATCH(V811,'Material routes'!$A$6:$A$1505,0)),"MISSING ID")</x:f>
        <x:v>proposal.collection.husk_sheet_grit_screen</x:v>
      </x:c>
      <x:c r="U811" s="4" t="str">
        <x:v>design.collection.husk_sheet_grit_screen.in.1</x:v>
      </x:c>
      <x:c r="V811" s="4" t="str">
        <x:v>design.collection.husk_sheet_grit_screen.out</x:v>
      </x:c>
    </x:row>
    <x:row r="812" ht="64" customHeight="1">
      <x:c r="A812" s="4" t="str">
        <x:f>IFERROR(INDEX('Material routes'!$E$6:$E$1505,MATCH(U812,'Material routes'!$A$6:$A$1505,0)),"MISSING ID")</x:f>
        <x:v>Worked iron stock</x:v>
      </x:c>
      <x:c r="B812" s="4" t="str">
        <x:f>IFERROR(INDEX('Material routes'!$F$6:$F$1505,MATCH(U812,'Material routes'!$A$6:$A$1505,0)),"MISSING ID")</x:f>
        <x:v>T2</x:v>
      </x:c>
      <x:c r="C812" s="4" t="str">
        <x:f>IFERROR(INDEX('Material routes'!$H$6:$H$1505,MATCH(U812,'Material routes'!$A$6:$A$1505,0)),"MISSING ID")</x:f>
        <x:v>Processed material</x:v>
      </x:c>
      <x:c r="D812" s="4" t="str">
        <x:f>IFERROR(INDEX('Material routes'!$G$6:$G$1505,MATCH(U812,'Material routes'!$A$6:$A$1505,0)),"MISSING ID")</x:f>
        <x:v>Manufactured stock</x:v>
      </x:c>
      <x:c r="E812" s="4" t="str">
        <x:f>IFERROR(INDEX('Material routes'!$C$6:$C$1505,MATCH(U812,'Material routes'!$A$6:$A$1505,0)),"MISSING ID")</x:f>
        <x:v>Ingredient candidate</x:v>
      </x:c>
      <x:c r="F812" s="4" t="str">
        <x:f>IFERROR(INDEX('Material routes'!$E$6:$E$1505,MATCH(V812,'Material routes'!$A$6:$A$1505,0)),"MISSING ID")</x:f>
        <x:v>Husk-sheet grit screen</x:v>
      </x:c>
      <x:c r="G812" s="4" t="str">
        <x:f>IFERROR(INDEX('Material routes'!$F$6:$F$1505,MATCH(V812,'Material routes'!$A$6:$A$1505,0)),"MISSING ID")</x:f>
        <x:v>Not applicable</x:v>
      </x:c>
      <x:c r="H812" s="4" t="str">
        <x:f>IFERROR(INDEX('Material routes'!$H$6:$H$1505,MATCH(V812,'Material routes'!$A$6:$A$1505,0)),"MISSING ID")</x:f>
        <x:v>Shelter item</x:v>
      </x:c>
      <x:c r="I812" s="4" t="str">
        <x:f>IFERROR(INDEX('Material routes'!$G$6:$G$1505,MATCH(V812,'Material routes'!$A$6:$A$1505,0)),"MISSING ID")</x:f>
        <x:v>Field supplies</x:v>
      </x:c>
      <x:c r="J812" s="4" t="str">
        <x:f>IFERROR(INDEX('Material routes'!$B$6:$B$1505,MATCH(U812,'Material routes'!$A$6:$A$1505,0)),"MISSING ID")</x:f>
        <x:v>design.collection.husk_sheet_grit_screen</x:v>
      </x:c>
      <x:c r="K812" s="4" t="str">
        <x:f>IFERROR(INDEX('Crafting recipes'!$C$6:$C$1005,MATCH(J812,'Crafting recipes'!$A$6:$A$1005,0)),"MISSING ID")</x:f>
        <x:v>Finished-item crafting</x:v>
      </x:c>
      <x:c r="L812" s="4" t="str">
        <x:f>IFERROR(INDEX('Material routes'!$K$6:$K$1505,MATCH(U812,'Material routes'!$A$6:$A$1505,0)),"MISSING ID")</x:f>
        <x:v>Proposal</x:v>
      </x:c>
      <x:c r="M812" s="4" t="str">
        <x:f>IFERROR(INDEX('Material routes'!$M$6:$M$1505,MATCH(U812,'Material routes'!$A$6:$A$1505,0)),"MISSING ID")</x:f>
        <x:v>Partial proposal</x:v>
      </x:c>
      <x:c r="N812" s="4"/>
      <x:c r="O812" s="4" t="str">
        <x:f>IFERROR(INDEX('Material routes'!$J$6:$J$1505,MATCH(U812,'Material routes'!$A$6:$A$1505,0)),"MISSING ID")</x:f>
        <x:v>Unspecified</x:v>
      </x:c>
      <x:c r="P812" s="4"/>
      <x:c r="Q812" s="4" t="str">
        <x:f>IFERROR(INDEX('Material routes'!$J$6:$J$1505,MATCH(V812,'Material routes'!$A$6:$A$1505,0)),"MISSING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routes'!$D$6:$D$1505,MATCH(U812,'Material routes'!$A$6:$A$1505,0)),"MISSING ID")</x:f>
        <x:v>proposal.natural.iron_stock</x:v>
      </x:c>
      <x:c r="T812" s="4" t="str">
        <x:f>IFERROR(INDEX('Material routes'!$D$6:$D$1505,MATCH(V812,'Material routes'!$A$6:$A$1505,0)),"MISSING ID")</x:f>
        <x:v>proposal.collection.husk_sheet_grit_screen</x:v>
      </x:c>
      <x:c r="U812" s="4" t="str">
        <x:v>design.collection.husk_sheet_grit_screen.in.2</x:v>
      </x:c>
      <x:c r="V812" s="4" t="str">
        <x:v>design.collection.husk_sheet_grit_screen.out</x:v>
      </x:c>
    </x:row>
    <x:row r="813" ht="64" customHeight="1">
      <x:c r="A813" s="4" t="str">
        <x:f>IFERROR(INDEX('Material routes'!$E$6:$E$1505,MATCH(U813,'Material routes'!$A$6:$A$1505,0)),"MISSING ID")</x:f>
        <x:v>Separated shell lamina stock</x:v>
      </x:c>
      <x:c r="B813" s="4" t="str">
        <x:f>IFERROR(INDEX('Material routes'!$F$6:$F$1505,MATCH(U813,'Material routes'!$A$6:$A$1505,0)),"MISSING ID")</x:f>
        <x:v>T1</x:v>
      </x:c>
      <x:c r="C813" s="4" t="str">
        <x:f>IFERROR(INDEX('Material routes'!$H$6:$H$1505,MATCH(U813,'Material routes'!$A$6:$A$1505,0)),"MISSING ID")</x:f>
        <x:v>Processed material</x:v>
      </x:c>
      <x:c r="D813" s="4" t="str">
        <x:f>IFERROR(INDEX('Material routes'!$G$6:$G$1505,MATCH(U813,'Material routes'!$A$6:$A$1505,0)),"MISSING ID")</x:f>
        <x:v>Manufactured stock</x:v>
      </x:c>
      <x:c r="E813" s="4" t="str">
        <x:f>IFERROR(INDEX('Material routes'!$C$6:$C$1505,MATCH(U813,'Material routes'!$A$6:$A$1505,0)),"MISSING ID")</x:f>
        <x:v>Ingredient candidate</x:v>
      </x:c>
      <x:c r="F813" s="4" t="str">
        <x:f>IFERROR(INDEX('Material routes'!$E$6:$E$1505,MATCH(V813,'Material routes'!$A$6:$A$1505,0)),"MISSING ID")</x:f>
        <x:v>Shell ground-rest panel</x:v>
      </x:c>
      <x:c r="G813" s="4" t="str">
        <x:f>IFERROR(INDEX('Material routes'!$F$6:$F$1505,MATCH(V813,'Material routes'!$A$6:$A$1505,0)),"MISSING ID")</x:f>
        <x:v>Not applicable</x:v>
      </x:c>
      <x:c r="H813" s="4" t="str">
        <x:f>IFERROR(INDEX('Material routes'!$H$6:$H$1505,MATCH(V813,'Material routes'!$A$6:$A$1505,0)),"MISSING ID")</x:f>
        <x:v>Shelter item</x:v>
      </x:c>
      <x:c r="I813" s="4" t="str">
        <x:f>IFERROR(INDEX('Material routes'!$G$6:$G$1505,MATCH(V813,'Material routes'!$A$6:$A$1505,0)),"MISSING ID")</x:f>
        <x:v>Field supplies</x:v>
      </x:c>
      <x:c r="J813" s="4" t="str">
        <x:f>IFERROR(INDEX('Material routes'!$B$6:$B$1505,MATCH(U813,'Material routes'!$A$6:$A$1505,0)),"MISSING ID")</x:f>
        <x:v>design.collection.shell_ground_rest_panel</x:v>
      </x:c>
      <x:c r="K813" s="4" t="str">
        <x:f>IFERROR(INDEX('Crafting recipes'!$C$6:$C$1005,MATCH(J813,'Crafting recipes'!$A$6:$A$1005,0)),"MISSING ID")</x:f>
        <x:v>Finished-item crafting</x:v>
      </x:c>
      <x:c r="L813" s="4" t="str">
        <x:f>IFERROR(INDEX('Material routes'!$K$6:$K$1505,MATCH(U813,'Material routes'!$A$6:$A$1505,0)),"MISSING ID")</x:f>
        <x:v>Proposal</x:v>
      </x:c>
      <x:c r="M813" s="4" t="str">
        <x:f>IFERROR(INDEX('Material routes'!$M$6:$M$1505,MATCH(U813,'Material routes'!$A$6:$A$1505,0)),"MISSING ID")</x:f>
        <x:v>Partial proposal</x:v>
      </x:c>
      <x:c r="N813" s="4"/>
      <x:c r="O813" s="4" t="str">
        <x:f>IFERROR(INDEX('Material routes'!$J$6:$J$1505,MATCH(U813,'Material routes'!$A$6:$A$1505,0)),"MISSING ID")</x:f>
        <x:v>Unspecified</x:v>
      </x:c>
      <x:c r="P813" s="4"/>
      <x:c r="Q813" s="4" t="str">
        <x:f>IFERROR(INDEX('Material routes'!$J$6:$J$1505,MATCH(V813,'Material routes'!$A$6:$A$1505,0)),"MISSING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routes'!$D$6:$D$1505,MATCH(U813,'Material routes'!$A$6:$A$1505,0)),"MISSING ID")</x:f>
        <x:v>proposal.t1.shell_lamina</x:v>
      </x:c>
      <x:c r="T813" s="4" t="str">
        <x:f>IFERROR(INDEX('Material routes'!$D$6:$D$1505,MATCH(V813,'Material routes'!$A$6:$A$1505,0)),"MISSING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routes'!$E$6:$E$1505,MATCH(U814,'Material routes'!$A$6:$A$1505,0)),"MISSING ID")</x:f>
        <x:v>Worked iron stock</x:v>
      </x:c>
      <x:c r="B814" s="4" t="str">
        <x:f>IFERROR(INDEX('Material routes'!$F$6:$F$1505,MATCH(U814,'Material routes'!$A$6:$A$1505,0)),"MISSING ID")</x:f>
        <x:v>T2</x:v>
      </x:c>
      <x:c r="C814" s="4" t="str">
        <x:f>IFERROR(INDEX('Material routes'!$H$6:$H$1505,MATCH(U814,'Material routes'!$A$6:$A$1505,0)),"MISSING ID")</x:f>
        <x:v>Processed material</x:v>
      </x:c>
      <x:c r="D814" s="4" t="str">
        <x:f>IFERROR(INDEX('Material routes'!$G$6:$G$1505,MATCH(U814,'Material routes'!$A$6:$A$1505,0)),"MISSING ID")</x:f>
        <x:v>Manufactured stock</x:v>
      </x:c>
      <x:c r="E814" s="4" t="str">
        <x:f>IFERROR(INDEX('Material routes'!$C$6:$C$1505,MATCH(U814,'Material routes'!$A$6:$A$1505,0)),"MISSING ID")</x:f>
        <x:v>Ingredient candidate</x:v>
      </x:c>
      <x:c r="F814" s="4" t="str">
        <x:f>IFERROR(INDEX('Material routes'!$E$6:$E$1505,MATCH(V814,'Material routes'!$A$6:$A$1505,0)),"MISSING ID")</x:f>
        <x:v>Shell ground-rest panel</x:v>
      </x:c>
      <x:c r="G814" s="4" t="str">
        <x:f>IFERROR(INDEX('Material routes'!$F$6:$F$1505,MATCH(V814,'Material routes'!$A$6:$A$1505,0)),"MISSING ID")</x:f>
        <x:v>Not applicable</x:v>
      </x:c>
      <x:c r="H814" s="4" t="str">
        <x:f>IFERROR(INDEX('Material routes'!$H$6:$H$1505,MATCH(V814,'Material routes'!$A$6:$A$1505,0)),"MISSING ID")</x:f>
        <x:v>Shelter item</x:v>
      </x:c>
      <x:c r="I814" s="4" t="str">
        <x:f>IFERROR(INDEX('Material routes'!$G$6:$G$1505,MATCH(V814,'Material routes'!$A$6:$A$1505,0)),"MISSING ID")</x:f>
        <x:v>Field supplies</x:v>
      </x:c>
      <x:c r="J814" s="4" t="str">
        <x:f>IFERROR(INDEX('Material routes'!$B$6:$B$1505,MATCH(U814,'Material routes'!$A$6:$A$1505,0)),"MISSING ID")</x:f>
        <x:v>design.collection.shell_ground_rest_panel</x:v>
      </x:c>
      <x:c r="K814" s="4" t="str">
        <x:f>IFERROR(INDEX('Crafting recipes'!$C$6:$C$1005,MATCH(J814,'Crafting recipes'!$A$6:$A$1005,0)),"MISSING ID")</x:f>
        <x:v>Finished-item crafting</x:v>
      </x:c>
      <x:c r="L814" s="4" t="str">
        <x:f>IFERROR(INDEX('Material routes'!$K$6:$K$1505,MATCH(U814,'Material routes'!$A$6:$A$1505,0)),"MISSING ID")</x:f>
        <x:v>Proposal</x:v>
      </x:c>
      <x:c r="M814" s="4" t="str">
        <x:f>IFERROR(INDEX('Material routes'!$M$6:$M$1505,MATCH(U814,'Material routes'!$A$6:$A$1505,0)),"MISSING ID")</x:f>
        <x:v>Partial proposal</x:v>
      </x:c>
      <x:c r="N814" s="4"/>
      <x:c r="O814" s="4" t="str">
        <x:f>IFERROR(INDEX('Material routes'!$J$6:$J$1505,MATCH(U814,'Material routes'!$A$6:$A$1505,0)),"MISSING ID")</x:f>
        <x:v>Unspecified</x:v>
      </x:c>
      <x:c r="P814" s="4"/>
      <x:c r="Q814" s="4" t="str">
        <x:f>IFERROR(INDEX('Material routes'!$J$6:$J$1505,MATCH(V814,'Material routes'!$A$6:$A$1505,0)),"MISSING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routes'!$D$6:$D$1505,MATCH(U814,'Material routes'!$A$6:$A$1505,0)),"MISSING ID")</x:f>
        <x:v>proposal.natural.iron_stock</x:v>
      </x:c>
      <x:c r="T814" s="4" t="str">
        <x:f>IFERROR(INDEX('Material routes'!$D$6:$D$1505,MATCH(V814,'Material routes'!$A$6:$A$1505,0)),"MISSING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routes'!$E$6:$E$1505,MATCH(U815,'Material routes'!$A$6:$A$1505,0)),"MISSING ID")</x:f>
        <x:v>Bonded husk sheet</x:v>
      </x:c>
      <x:c r="B815" s="4" t="str">
        <x:f>IFERROR(INDEX('Material routes'!$F$6:$F$1505,MATCH(U815,'Material routes'!$A$6:$A$1505,0)),"MISSING ID")</x:f>
        <x:v>T2</x:v>
      </x:c>
      <x:c r="C815" s="4" t="str">
        <x:f>IFERROR(INDEX('Material routes'!$H$6:$H$1505,MATCH(U815,'Material routes'!$A$6:$A$1505,0)),"MISSING ID")</x:f>
        <x:v>Processed material</x:v>
      </x:c>
      <x:c r="D815" s="4" t="str">
        <x:f>IFERROR(INDEX('Material routes'!$G$6:$G$1505,MATCH(U815,'Material routes'!$A$6:$A$1505,0)),"MISSING ID")</x:f>
        <x:v>Manufactured stock</x:v>
      </x:c>
      <x:c r="E815" s="4" t="str">
        <x:f>IFERROR(INDEX('Material routes'!$C$6:$C$1505,MATCH(U815,'Material routes'!$A$6:$A$1505,0)),"MISSING ID")</x:f>
        <x:v>Ingredient candidate</x:v>
      </x:c>
      <x:c r="F815" s="4" t="str">
        <x:f>IFERROR(INDEX('Material routes'!$E$6:$E$1505,MATCH(V815,'Material routes'!$A$6:$A$1505,0)),"MISSING ID")</x:f>
        <x:v>Folding privacy partition</x:v>
      </x:c>
      <x:c r="G815" s="4" t="str">
        <x:f>IFERROR(INDEX('Material routes'!$F$6:$F$1505,MATCH(V815,'Material routes'!$A$6:$A$1505,0)),"MISSING ID")</x:f>
        <x:v>Not applicable</x:v>
      </x:c>
      <x:c r="H815" s="4" t="str">
        <x:f>IFERROR(INDEX('Material routes'!$H$6:$H$1505,MATCH(V815,'Material routes'!$A$6:$A$1505,0)),"MISSING ID")</x:f>
        <x:v>Shelter item</x:v>
      </x:c>
      <x:c r="I815" s="4" t="str">
        <x:f>IFERROR(INDEX('Material routes'!$G$6:$G$1505,MATCH(V815,'Material routes'!$A$6:$A$1505,0)),"MISSING ID")</x:f>
        <x:v>Field supplies</x:v>
      </x:c>
      <x:c r="J815" s="4" t="str">
        <x:f>IFERROR(INDEX('Material routes'!$B$6:$B$1505,MATCH(U815,'Material routes'!$A$6:$A$1505,0)),"MISSING ID")</x:f>
        <x:v>design.collection.folding_privacy_partition</x:v>
      </x:c>
      <x:c r="K815" s="4" t="str">
        <x:f>IFERROR(INDEX('Crafting recipes'!$C$6:$C$1005,MATCH(J815,'Crafting recipes'!$A$6:$A$1005,0)),"MISSING ID")</x:f>
        <x:v>Finished-item crafting</x:v>
      </x:c>
      <x:c r="L815" s="4" t="str">
        <x:f>IFERROR(INDEX('Material routes'!$K$6:$K$1505,MATCH(U815,'Material routes'!$A$6:$A$1505,0)),"MISSING ID")</x:f>
        <x:v>Proposal</x:v>
      </x:c>
      <x:c r="M815" s="4" t="str">
        <x:f>IFERROR(INDEX('Material routes'!$M$6:$M$1505,MATCH(U815,'Material routes'!$A$6:$A$1505,0)),"MISSING ID")</x:f>
        <x:v>Partial proposal</x:v>
      </x:c>
      <x:c r="N815" s="4"/>
      <x:c r="O815" s="4" t="str">
        <x:f>IFERROR(INDEX('Material routes'!$J$6:$J$1505,MATCH(U815,'Material routes'!$A$6:$A$1505,0)),"MISSING ID")</x:f>
        <x:v>Unspecified</x:v>
      </x:c>
      <x:c r="P815" s="4"/>
      <x:c r="Q815" s="4" t="str">
        <x:f>IFERROR(INDEX('Material routes'!$J$6:$J$1505,MATCH(V815,'Material routes'!$A$6:$A$1505,0)),"MISSING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routes'!$D$6:$D$1505,MATCH(U815,'Material routes'!$A$6:$A$1505,0)),"MISSING ID")</x:f>
        <x:v>proposal.branch.husk_sheet</x:v>
      </x:c>
      <x:c r="T815" s="4" t="str">
        <x:f>IFERROR(INDEX('Material routes'!$D$6:$D$1505,MATCH(V815,'Material routes'!$A$6:$A$1505,0)),"MISSING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routes'!$E$6:$E$1505,MATCH(U816,'Material routes'!$A$6:$A$1505,0)),"MISSING ID")</x:f>
        <x:v>Worked iron stock</x:v>
      </x:c>
      <x:c r="B816" s="4" t="str">
        <x:f>IFERROR(INDEX('Material routes'!$F$6:$F$1505,MATCH(U816,'Material routes'!$A$6:$A$1505,0)),"MISSING ID")</x:f>
        <x:v>T2</x:v>
      </x:c>
      <x:c r="C816" s="4" t="str">
        <x:f>IFERROR(INDEX('Material routes'!$H$6:$H$1505,MATCH(U816,'Material routes'!$A$6:$A$1505,0)),"MISSING ID")</x:f>
        <x:v>Processed material</x:v>
      </x:c>
      <x:c r="D816" s="4" t="str">
        <x:f>IFERROR(INDEX('Material routes'!$G$6:$G$1505,MATCH(U816,'Material routes'!$A$6:$A$1505,0)),"MISSING ID")</x:f>
        <x:v>Manufactured stock</x:v>
      </x:c>
      <x:c r="E816" s="4" t="str">
        <x:f>IFERROR(INDEX('Material routes'!$C$6:$C$1505,MATCH(U816,'Material routes'!$A$6:$A$1505,0)),"MISSING ID")</x:f>
        <x:v>Ingredient candidate</x:v>
      </x:c>
      <x:c r="F816" s="4" t="str">
        <x:f>IFERROR(INDEX('Material routes'!$E$6:$E$1505,MATCH(V816,'Material routes'!$A$6:$A$1505,0)),"MISSING ID")</x:f>
        <x:v>Folding privacy partition</x:v>
      </x:c>
      <x:c r="G816" s="4" t="str">
        <x:f>IFERROR(INDEX('Material routes'!$F$6:$F$1505,MATCH(V816,'Material routes'!$A$6:$A$1505,0)),"MISSING ID")</x:f>
        <x:v>Not applicable</x:v>
      </x:c>
      <x:c r="H816" s="4" t="str">
        <x:f>IFERROR(INDEX('Material routes'!$H$6:$H$1505,MATCH(V816,'Material routes'!$A$6:$A$1505,0)),"MISSING ID")</x:f>
        <x:v>Shelter item</x:v>
      </x:c>
      <x:c r="I816" s="4" t="str">
        <x:f>IFERROR(INDEX('Material routes'!$G$6:$G$1505,MATCH(V816,'Material routes'!$A$6:$A$1505,0)),"MISSING ID")</x:f>
        <x:v>Field supplies</x:v>
      </x:c>
      <x:c r="J816" s="4" t="str">
        <x:f>IFERROR(INDEX('Material routes'!$B$6:$B$1505,MATCH(U816,'Material routes'!$A$6:$A$1505,0)),"MISSING ID")</x:f>
        <x:v>design.collection.folding_privacy_partition</x:v>
      </x:c>
      <x:c r="K816" s="4" t="str">
        <x:f>IFERROR(INDEX('Crafting recipes'!$C$6:$C$1005,MATCH(J816,'Crafting recipes'!$A$6:$A$1005,0)),"MISSING ID")</x:f>
        <x:v>Finished-item crafting</x:v>
      </x:c>
      <x:c r="L816" s="4" t="str">
        <x:f>IFERROR(INDEX('Material routes'!$K$6:$K$1505,MATCH(U816,'Material routes'!$A$6:$A$1505,0)),"MISSING ID")</x:f>
        <x:v>Proposal</x:v>
      </x:c>
      <x:c r="M816" s="4" t="str">
        <x:f>IFERROR(INDEX('Material routes'!$M$6:$M$1505,MATCH(U816,'Material routes'!$A$6:$A$1505,0)),"MISSING ID")</x:f>
        <x:v>Partial proposal</x:v>
      </x:c>
      <x:c r="N816" s="4"/>
      <x:c r="O816" s="4" t="str">
        <x:f>IFERROR(INDEX('Material routes'!$J$6:$J$1505,MATCH(U816,'Material routes'!$A$6:$A$1505,0)),"MISSING ID")</x:f>
        <x:v>Unspecified</x:v>
      </x:c>
      <x:c r="P816" s="4"/>
      <x:c r="Q816" s="4" t="str">
        <x:f>IFERROR(INDEX('Material routes'!$J$6:$J$1505,MATCH(V816,'Material routes'!$A$6:$A$1505,0)),"MISSING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routes'!$D$6:$D$1505,MATCH(U816,'Material routes'!$A$6:$A$1505,0)),"MISSING ID")</x:f>
        <x:v>proposal.natural.iron_stock</x:v>
      </x:c>
      <x:c r="T816" s="4" t="str">
        <x:f>IFERROR(INDEX('Material routes'!$D$6:$D$1505,MATCH(V816,'Material routes'!$A$6:$A$1505,0)),"MISSING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routes'!$E$6:$E$1505,MATCH(U817,'Material routes'!$A$6:$A$1505,0)),"MISSING ID")</x:f>
        <x:v>Annealed iron sheet stock</x:v>
      </x:c>
      <x:c r="B817" s="4" t="str">
        <x:f>IFERROR(INDEX('Material routes'!$F$6:$F$1505,MATCH(U817,'Material routes'!$A$6:$A$1505,0)),"MISSING ID")</x:f>
        <x:v>T3</x:v>
      </x:c>
      <x:c r="C817" s="4" t="str">
        <x:f>IFERROR(INDEX('Material routes'!$H$6:$H$1505,MATCH(U817,'Material routes'!$A$6:$A$1505,0)),"MISSING ID")</x:f>
        <x:v>Processed material</x:v>
      </x:c>
      <x:c r="D817" s="4" t="str">
        <x:f>IFERROR(INDEX('Material routes'!$G$6:$G$1505,MATCH(U817,'Material routes'!$A$6:$A$1505,0)),"MISSING ID")</x:f>
        <x:v>Manufactured stock</x:v>
      </x:c>
      <x:c r="E817" s="4" t="str">
        <x:f>IFERROR(INDEX('Material routes'!$C$6:$C$1505,MATCH(U817,'Material routes'!$A$6:$A$1505,0)),"MISSING ID")</x:f>
        <x:v>Ingredient candidate</x:v>
      </x:c>
      <x:c r="F817" s="4" t="str">
        <x:f>IFERROR(INDEX('Material routes'!$E$6:$E$1505,MATCH(V817,'Material routes'!$A$6:$A$1505,0)),"MISSING ID")</x:f>
        <x:v>Canister shelter docking stand</x:v>
      </x:c>
      <x:c r="G817" s="4" t="str">
        <x:f>IFERROR(INDEX('Material routes'!$F$6:$F$1505,MATCH(V817,'Material routes'!$A$6:$A$1505,0)),"MISSING ID")</x:f>
        <x:v>Not applicable</x:v>
      </x:c>
      <x:c r="H817" s="4" t="str">
        <x:f>IFERROR(INDEX('Material routes'!$H$6:$H$1505,MATCH(V817,'Material routes'!$A$6:$A$1505,0)),"MISSING ID")</x:f>
        <x:v>Shelter item</x:v>
      </x:c>
      <x:c r="I817" s="4" t="str">
        <x:f>IFERROR(INDEX('Material routes'!$G$6:$G$1505,MATCH(V817,'Material routes'!$A$6:$A$1505,0)),"MISSING ID")</x:f>
        <x:v>Field supplies</x:v>
      </x:c>
      <x:c r="J817" s="4" t="str">
        <x:f>IFERROR(INDEX('Material routes'!$B$6:$B$1505,MATCH(U817,'Material routes'!$A$6:$A$1505,0)),"MISSING ID")</x:f>
        <x:v>design.collection.canister_shelter_docking_stand</x:v>
      </x:c>
      <x:c r="K817" s="4" t="str">
        <x:f>IFERROR(INDEX('Crafting recipes'!$C$6:$C$1005,MATCH(J817,'Crafting recipes'!$A$6:$A$1005,0)),"MISSING ID")</x:f>
        <x:v>Finished-item crafting</x:v>
      </x:c>
      <x:c r="L817" s="4" t="str">
        <x:f>IFERROR(INDEX('Material routes'!$K$6:$K$1505,MATCH(U817,'Material routes'!$A$6:$A$1505,0)),"MISSING ID")</x:f>
        <x:v>Proposal</x:v>
      </x:c>
      <x:c r="M817" s="4" t="str">
        <x:f>IFERROR(INDEX('Material routes'!$M$6:$M$1505,MATCH(U817,'Material routes'!$A$6:$A$1505,0)),"MISSING ID")</x:f>
        <x:v>Partial proposal</x:v>
      </x:c>
      <x:c r="N817" s="4"/>
      <x:c r="O817" s="4" t="str">
        <x:f>IFERROR(INDEX('Material routes'!$J$6:$J$1505,MATCH(U817,'Material routes'!$A$6:$A$1505,0)),"MISSING ID")</x:f>
        <x:v>Unspecified</x:v>
      </x:c>
      <x:c r="P817" s="4"/>
      <x:c r="Q817" s="4" t="str">
        <x:f>IFERROR(INDEX('Material routes'!$J$6:$J$1505,MATCH(V817,'Material routes'!$A$6:$A$1505,0)),"MISSING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routes'!$D$6:$D$1505,MATCH(U817,'Material routes'!$A$6:$A$1505,0)),"MISSING ID")</x:f>
        <x:v>proposal.collection.annealed_iron_sheet_stock</x:v>
      </x:c>
      <x:c r="T817" s="4" t="str">
        <x:f>IFERROR(INDEX('Material routes'!$D$6:$D$1505,MATCH(V817,'Material routes'!$A$6:$A$1505,0)),"MISSING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routes'!$E$6:$E$1505,MATCH(U818,'Material routes'!$A$6:$A$1505,0)),"MISSING ID")</x:f>
        <x:v>Calibrated ceramic mounting saddle</x:v>
      </x:c>
      <x:c r="B818" s="4" t="str">
        <x:f>IFERROR(INDEX('Material routes'!$F$6:$F$1505,MATCH(U818,'Material routes'!$A$6:$A$1505,0)),"MISSING ID")</x:f>
        <x:v>T4</x:v>
      </x:c>
      <x:c r="C818" s="4" t="str">
        <x:f>IFERROR(INDEX('Material routes'!$H$6:$H$1505,MATCH(U818,'Material routes'!$A$6:$A$1505,0)),"MISSING ID")</x:f>
        <x:v>Crafting component</x:v>
      </x:c>
      <x:c r="D818" s="4" t="str">
        <x:f>IFERROR(INDEX('Material routes'!$G$6:$G$1505,MATCH(U818,'Material routes'!$A$6:$A$1505,0)),"MISSING ID")</x:f>
        <x:v>Crafting components</x:v>
      </x:c>
      <x:c r="E818" s="4" t="str">
        <x:f>IFERROR(INDEX('Material routes'!$C$6:$C$1505,MATCH(U818,'Material routes'!$A$6:$A$1505,0)),"MISSING ID")</x:f>
        <x:v>Ingredient candidate</x:v>
      </x:c>
      <x:c r="F818" s="4" t="str">
        <x:f>IFERROR(INDEX('Material routes'!$E$6:$E$1505,MATCH(V818,'Material routes'!$A$6:$A$1505,0)),"MISSING ID")</x:f>
        <x:v>Canister shelter docking stand</x:v>
      </x:c>
      <x:c r="G818" s="4" t="str">
        <x:f>IFERROR(INDEX('Material routes'!$F$6:$F$1505,MATCH(V818,'Material routes'!$A$6:$A$1505,0)),"MISSING ID")</x:f>
        <x:v>Not applicable</x:v>
      </x:c>
      <x:c r="H818" s="4" t="str">
        <x:f>IFERROR(INDEX('Material routes'!$H$6:$H$1505,MATCH(V818,'Material routes'!$A$6:$A$1505,0)),"MISSING ID")</x:f>
        <x:v>Shelter item</x:v>
      </x:c>
      <x:c r="I818" s="4" t="str">
        <x:f>IFERROR(INDEX('Material routes'!$G$6:$G$1505,MATCH(V818,'Material routes'!$A$6:$A$1505,0)),"MISSING ID")</x:f>
        <x:v>Field supplies</x:v>
      </x:c>
      <x:c r="J818" s="4" t="str">
        <x:f>IFERROR(INDEX('Material routes'!$B$6:$B$1505,MATCH(U818,'Material routes'!$A$6:$A$1505,0)),"MISSING ID")</x:f>
        <x:v>design.collection.canister_shelter_docking_stand</x:v>
      </x:c>
      <x:c r="K818" s="4" t="str">
        <x:f>IFERROR(INDEX('Crafting recipes'!$C$6:$C$1005,MATCH(J818,'Crafting recipes'!$A$6:$A$1005,0)),"MISSING ID")</x:f>
        <x:v>Finished-item crafting</x:v>
      </x:c>
      <x:c r="L818" s="4" t="str">
        <x:f>IFERROR(INDEX('Material routes'!$K$6:$K$1505,MATCH(U818,'Material routes'!$A$6:$A$1505,0)),"MISSING ID")</x:f>
        <x:v>Proposal</x:v>
      </x:c>
      <x:c r="M818" s="4" t="str">
        <x:f>IFERROR(INDEX('Material routes'!$M$6:$M$1505,MATCH(U818,'Material routes'!$A$6:$A$1505,0)),"MISSING ID")</x:f>
        <x:v>Partial proposal</x:v>
      </x:c>
      <x:c r="N818" s="4"/>
      <x:c r="O818" s="4" t="str">
        <x:f>IFERROR(INDEX('Material routes'!$J$6:$J$1505,MATCH(U818,'Material routes'!$A$6:$A$1505,0)),"MISSING ID")</x:f>
        <x:v>Unspecified</x:v>
      </x:c>
      <x:c r="P818" s="4"/>
      <x:c r="Q818" s="4" t="str">
        <x:f>IFERROR(INDEX('Material routes'!$J$6:$J$1505,MATCH(V818,'Material routes'!$A$6:$A$1505,0)),"MISSING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routes'!$D$6:$D$1505,MATCH(U818,'Material routes'!$A$6:$A$1505,0)),"MISSING ID")</x:f>
        <x:v>proposal.collection.calibrated_ceramic_mounting_saddle</x:v>
      </x:c>
      <x:c r="T818" s="4" t="str">
        <x:f>IFERROR(INDEX('Material routes'!$D$6:$D$1505,MATCH(V818,'Material routes'!$A$6:$A$1505,0)),"MISSING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routes'!$E$6:$E$1505,MATCH(U819,'Material routes'!$A$6:$A$1505,0)),"MISSING ID")</x:f>
        <x:v>Membrane seal patches</x:v>
      </x:c>
      <x:c r="B819" s="4" t="str">
        <x:f>IFERROR(INDEX('Material routes'!$F$6:$F$1505,MATCH(U819,'Material routes'!$A$6:$A$1505,0)),"MISSING ID")</x:f>
        <x:v>T1</x:v>
      </x:c>
      <x:c r="C819" s="4" t="str">
        <x:f>IFERROR(INDEX('Material routes'!$H$6:$H$1505,MATCH(U819,'Material routes'!$A$6:$A$1505,0)),"MISSING ID")</x:f>
        <x:v>Crafting component</x:v>
      </x:c>
      <x:c r="D819" s="4" t="str">
        <x:f>IFERROR(INDEX('Material routes'!$G$6:$G$1505,MATCH(U819,'Material routes'!$A$6:$A$1505,0)),"MISSING ID")</x:f>
        <x:v>Crafting components</x:v>
      </x:c>
      <x:c r="E819" s="4" t="str">
        <x:f>IFERROR(INDEX('Material routes'!$C$6:$C$1505,MATCH(U819,'Material routes'!$A$6:$A$1505,0)),"MISSING ID")</x:f>
        <x:v>Ingredient candidate</x:v>
      </x:c>
      <x:c r="F819" s="4" t="str">
        <x:f>IFERROR(INDEX('Material routes'!$E$6:$E$1505,MATCH(V819,'Material routes'!$A$6:$A$1505,0)),"MISSING ID")</x:f>
        <x:v>Shelter repair patch roll</x:v>
      </x:c>
      <x:c r="G819" s="4" t="str">
        <x:f>IFERROR(INDEX('Material routes'!$F$6:$F$1505,MATCH(V819,'Material routes'!$A$6:$A$1505,0)),"MISSING ID")</x:f>
        <x:v>Not applicable</x:v>
      </x:c>
      <x:c r="H819" s="4" t="str">
        <x:f>IFERROR(INDEX('Material routes'!$H$6:$H$1505,MATCH(V819,'Material routes'!$A$6:$A$1505,0)),"MISSING ID")</x:f>
        <x:v>Shelter item</x:v>
      </x:c>
      <x:c r="I819" s="4" t="str">
        <x:f>IFERROR(INDEX('Material routes'!$G$6:$G$1505,MATCH(V819,'Material routes'!$A$6:$A$1505,0)),"MISSING ID")</x:f>
        <x:v>Field supplies</x:v>
      </x:c>
      <x:c r="J819" s="4" t="str">
        <x:f>IFERROR(INDEX('Material routes'!$B$6:$B$1505,MATCH(U819,'Material routes'!$A$6:$A$1505,0)),"MISSING ID")</x:f>
        <x:v>design.collection.shelter_repair_patch_roll</x:v>
      </x:c>
      <x:c r="K819" s="4" t="str">
        <x:f>IFERROR(INDEX('Crafting recipes'!$C$6:$C$1005,MATCH(J819,'Crafting recipes'!$A$6:$A$1005,0)),"MISSING ID")</x:f>
        <x:v>Finished-item crafting</x:v>
      </x:c>
      <x:c r="L819" s="4" t="str">
        <x:f>IFERROR(INDEX('Material routes'!$K$6:$K$1505,MATCH(U819,'Material routes'!$A$6:$A$1505,0)),"MISSING ID")</x:f>
        <x:v>Proposal</x:v>
      </x:c>
      <x:c r="M819" s="4" t="str">
        <x:f>IFERROR(INDEX('Material routes'!$M$6:$M$1505,MATCH(U819,'Material routes'!$A$6:$A$1505,0)),"MISSING ID")</x:f>
        <x:v>Partial proposal</x:v>
      </x:c>
      <x:c r="N819" s="4"/>
      <x:c r="O819" s="4" t="str">
        <x:f>IFERROR(INDEX('Material routes'!$J$6:$J$1505,MATCH(U819,'Material routes'!$A$6:$A$1505,0)),"MISSING ID")</x:f>
        <x:v>Unspecified</x:v>
      </x:c>
      <x:c r="P819" s="4"/>
      <x:c r="Q819" s="4" t="str">
        <x:f>IFERROR(INDEX('Material routes'!$J$6:$J$1505,MATCH(V819,'Material routes'!$A$6:$A$1505,0)),"MISSING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routes'!$D$6:$D$1505,MATCH(U819,'Material routes'!$A$6:$A$1505,0)),"MISSING ID")</x:f>
        <x:v>proposal.bio.seal</x:v>
      </x:c>
      <x:c r="T819" s="4" t="str">
        <x:f>IFERROR(INDEX('Material routes'!$D$6:$D$1505,MATCH(V819,'Material routes'!$A$6:$A$1505,0)),"MISSING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routes'!$E$6:$E$1505,MATCH(U820,'Material routes'!$A$6:$A$1505,0)),"MISSING ID")</x:f>
        <x:v>Matched metal fastener set</x:v>
      </x:c>
      <x:c r="B820" s="4" t="str">
        <x:f>IFERROR(INDEX('Material routes'!$F$6:$F$1505,MATCH(U820,'Material routes'!$A$6:$A$1505,0)),"MISSING ID")</x:f>
        <x:v>T3</x:v>
      </x:c>
      <x:c r="C820" s="4" t="str">
        <x:f>IFERROR(INDEX('Material routes'!$H$6:$H$1505,MATCH(U820,'Material routes'!$A$6:$A$1505,0)),"MISSING ID")</x:f>
        <x:v>Crafting component</x:v>
      </x:c>
      <x:c r="D820" s="4" t="str">
        <x:f>IFERROR(INDEX('Material routes'!$G$6:$G$1505,MATCH(U820,'Material routes'!$A$6:$A$1505,0)),"MISSING ID")</x:f>
        <x:v>Crafting components</x:v>
      </x:c>
      <x:c r="E820" s="4" t="str">
        <x:f>IFERROR(INDEX('Material routes'!$C$6:$C$1505,MATCH(U820,'Material routes'!$A$6:$A$1505,0)),"MISSING ID")</x:f>
        <x:v>Ingredient candidate</x:v>
      </x:c>
      <x:c r="F820" s="4" t="str">
        <x:f>IFERROR(INDEX('Material routes'!$E$6:$E$1505,MATCH(V820,'Material routes'!$A$6:$A$1505,0)),"MISSING ID")</x:f>
        <x:v>Shelter repair patch roll</x:v>
      </x:c>
      <x:c r="G820" s="4" t="str">
        <x:f>IFERROR(INDEX('Material routes'!$F$6:$F$1505,MATCH(V820,'Material routes'!$A$6:$A$1505,0)),"MISSING ID")</x:f>
        <x:v>Not applicable</x:v>
      </x:c>
      <x:c r="H820" s="4" t="str">
        <x:f>IFERROR(INDEX('Material routes'!$H$6:$H$1505,MATCH(V820,'Material routes'!$A$6:$A$1505,0)),"MISSING ID")</x:f>
        <x:v>Shelter item</x:v>
      </x:c>
      <x:c r="I820" s="4" t="str">
        <x:f>IFERROR(INDEX('Material routes'!$G$6:$G$1505,MATCH(V820,'Material routes'!$A$6:$A$1505,0)),"MISSING ID")</x:f>
        <x:v>Field supplies</x:v>
      </x:c>
      <x:c r="J820" s="4" t="str">
        <x:f>IFERROR(INDEX('Material routes'!$B$6:$B$1505,MATCH(U820,'Material routes'!$A$6:$A$1505,0)),"MISSING ID")</x:f>
        <x:v>design.collection.shelter_repair_patch_roll</x:v>
      </x:c>
      <x:c r="K820" s="4" t="str">
        <x:f>IFERROR(INDEX('Crafting recipes'!$C$6:$C$1005,MATCH(J820,'Crafting recipes'!$A$6:$A$1005,0)),"MISSING ID")</x:f>
        <x:v>Finished-item crafting</x:v>
      </x:c>
      <x:c r="L820" s="4" t="str">
        <x:f>IFERROR(INDEX('Material routes'!$K$6:$K$1505,MATCH(U820,'Material routes'!$A$6:$A$1505,0)),"MISSING ID")</x:f>
        <x:v>Proposal</x:v>
      </x:c>
      <x:c r="M820" s="4" t="str">
        <x:f>IFERROR(INDEX('Material routes'!$M$6:$M$1505,MATCH(U820,'Material routes'!$A$6:$A$1505,0)),"MISSING ID")</x:f>
        <x:v>Partial proposal</x:v>
      </x:c>
      <x:c r="N820" s="4"/>
      <x:c r="O820" s="4" t="str">
        <x:f>IFERROR(INDEX('Material routes'!$J$6:$J$1505,MATCH(U820,'Material routes'!$A$6:$A$1505,0)),"MISSING ID")</x:f>
        <x:v>Unspecified</x:v>
      </x:c>
      <x:c r="P820" s="4"/>
      <x:c r="Q820" s="4" t="str">
        <x:f>IFERROR(INDEX('Material routes'!$J$6:$J$1505,MATCH(V820,'Material routes'!$A$6:$A$1505,0)),"MISSING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routes'!$D$6:$D$1505,MATCH(U820,'Material routes'!$A$6:$A$1505,0)),"MISSING ID")</x:f>
        <x:v>proposal.lore.fastener_set</x:v>
      </x:c>
      <x:c r="T820" s="4" t="str">
        <x:f>IFERROR(INDEX('Material routes'!$D$6:$D$1505,MATCH(V820,'Material routes'!$A$6:$A$1505,0)),"MISSING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routes'!$E$6:$E$1505,MATCH(U821,'Material routes'!$A$6:$A$1505,0)),"MISSING ID")</x:f>
        <x:v>Worked iron stock</x:v>
      </x:c>
      <x:c r="B821" s="4" t="str">
        <x:f>IFERROR(INDEX('Material routes'!$F$6:$F$1505,MATCH(U821,'Material routes'!$A$6:$A$1505,0)),"MISSING ID")</x:f>
        <x:v>T2</x:v>
      </x:c>
      <x:c r="C821" s="4" t="str">
        <x:f>IFERROR(INDEX('Material routes'!$H$6:$H$1505,MATCH(U821,'Material routes'!$A$6:$A$1505,0)),"MISSING ID")</x:f>
        <x:v>Processed material</x:v>
      </x:c>
      <x:c r="D821" s="4" t="str">
        <x:f>IFERROR(INDEX('Material routes'!$G$6:$G$1505,MATCH(U821,'Material routes'!$A$6:$A$1505,0)),"MISSING ID")</x:f>
        <x:v>Manufactured stock</x:v>
      </x:c>
      <x:c r="E821" s="4" t="str">
        <x:f>IFERROR(INDEX('Material routes'!$C$6:$C$1505,MATCH(U821,'Material routes'!$A$6:$A$1505,0)),"MISSING ID")</x:f>
        <x:v>Ingredient candidate</x:v>
      </x:c>
      <x:c r="F821" s="4" t="str">
        <x:f>IFERROR(INDEX('Material routes'!$E$6:$E$1505,MATCH(V821,'Material routes'!$A$6:$A$1505,0)),"MISSING ID")</x:f>
        <x:v>Round iron buckler</x:v>
      </x:c>
      <x:c r="G821" s="4" t="str">
        <x:f>IFERROR(INDEX('Material routes'!$F$6:$F$1505,MATCH(V821,'Material routes'!$A$6:$A$1505,0)),"MISSING ID")</x:f>
        <x:v>Not applicable</x:v>
      </x:c>
      <x:c r="H821" s="4" t="str">
        <x:f>IFERROR(INDEX('Material routes'!$H$6:$H$1505,MATCH(V821,'Material routes'!$A$6:$A$1505,0)),"MISSING ID")</x:f>
        <x:v>Shield</x:v>
      </x:c>
      <x:c r="I821" s="4" t="str">
        <x:f>IFERROR(INDEX('Material routes'!$G$6:$G$1505,MATCH(V821,'Material routes'!$A$6:$A$1505,0)),"MISSING ID")</x:f>
        <x:v>Equipment</x:v>
      </x:c>
      <x:c r="J821" s="4" t="str">
        <x:f>IFERROR(INDEX('Material routes'!$B$6:$B$1505,MATCH(U821,'Material routes'!$A$6:$A$1505,0)),"MISSING ID")</x:f>
        <x:v>design.collection.round_iron_buckler</x:v>
      </x:c>
      <x:c r="K821" s="4" t="str">
        <x:f>IFERROR(INDEX('Crafting recipes'!$C$6:$C$1005,MATCH(J821,'Crafting recipes'!$A$6:$A$1005,0)),"MISSING ID")</x:f>
        <x:v>Finished-item crafting</x:v>
      </x:c>
      <x:c r="L821" s="4" t="str">
        <x:f>IFERROR(INDEX('Material routes'!$K$6:$K$1505,MATCH(U821,'Material routes'!$A$6:$A$1505,0)),"MISSING ID")</x:f>
        <x:v>Proposal</x:v>
      </x:c>
      <x:c r="M821" s="4" t="str">
        <x:f>IFERROR(INDEX('Material routes'!$M$6:$M$1505,MATCH(U821,'Material routes'!$A$6:$A$1505,0)),"MISSING ID")</x:f>
        <x:v>Partial proposal</x:v>
      </x:c>
      <x:c r="N821" s="4"/>
      <x:c r="O821" s="4" t="str">
        <x:f>IFERROR(INDEX('Material routes'!$J$6:$J$1505,MATCH(U821,'Material routes'!$A$6:$A$1505,0)),"MISSING ID")</x:f>
        <x:v>Unspecified</x:v>
      </x:c>
      <x:c r="P821" s="4"/>
      <x:c r="Q821" s="4" t="str">
        <x:f>IFERROR(INDEX('Material routes'!$J$6:$J$1505,MATCH(V821,'Material routes'!$A$6:$A$1505,0)),"MISSING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routes'!$D$6:$D$1505,MATCH(U821,'Material routes'!$A$6:$A$1505,0)),"MISSING ID")</x:f>
        <x:v>proposal.natural.iron_stock</x:v>
      </x:c>
      <x:c r="T821" s="4" t="str">
        <x:f>IFERROR(INDEX('Material routes'!$D$6:$D$1505,MATCH(V821,'Material routes'!$A$6:$A$1505,0)),"MISSING ID")</x:f>
        <x:v>proposal.collection.round_iron_buckler</x:v>
      </x:c>
      <x:c r="U821" s="4" t="str">
        <x:v>design.collection.round_iron_buckler.in.1</x:v>
      </x:c>
      <x:c r="V821" s="4" t="str">
        <x:v>design.collection.round_iron_buckler.out</x:v>
      </x:c>
    </x:row>
    <x:row r="822" ht="64" customHeight="1">
      <x:c r="A822" s="4" t="str">
        <x:f>IFERROR(INDEX('Material routes'!$E$6:$E$1505,MATCH(U822,'Material routes'!$A$6:$A$1505,0)),"MISSING ID")</x:f>
        <x:v>Steel stock</x:v>
      </x:c>
      <x:c r="B822" s="4" t="str">
        <x:f>IFERROR(INDEX('Material routes'!$F$6:$F$1505,MATCH(U822,'Material routes'!$A$6:$A$1505,0)),"MISSING ID")</x:f>
        <x:v>T2</x:v>
      </x:c>
      <x:c r="C822" s="4" t="str">
        <x:f>IFERROR(INDEX('Material routes'!$H$6:$H$1505,MATCH(U822,'Material routes'!$A$6:$A$1505,0)),"MISSING ID")</x:f>
        <x:v>Processed material</x:v>
      </x:c>
      <x:c r="D822" s="4" t="str">
        <x:f>IFERROR(INDEX('Material routes'!$G$6:$G$1505,MATCH(U822,'Material routes'!$A$6:$A$1505,0)),"MISSING ID")</x:f>
        <x:v>Manufactured stock</x:v>
      </x:c>
      <x:c r="E822" s="4" t="str">
        <x:f>IFERROR(INDEX('Material routes'!$C$6:$C$1505,MATCH(U822,'Material routes'!$A$6:$A$1505,0)),"MISSING ID")</x:f>
        <x:v>Ingredient candidate</x:v>
      </x:c>
      <x:c r="F822" s="4" t="str">
        <x:f>IFERROR(INDEX('Material routes'!$E$6:$E$1505,MATCH(V822,'Material routes'!$A$6:$A$1505,0)),"MISSING ID")</x:f>
        <x:v>Riveted steel round shield</x:v>
      </x:c>
      <x:c r="G822" s="4" t="str">
        <x:f>IFERROR(INDEX('Material routes'!$F$6:$F$1505,MATCH(V822,'Material routes'!$A$6:$A$1505,0)),"MISSING ID")</x:f>
        <x:v>Not applicable</x:v>
      </x:c>
      <x:c r="H822" s="4" t="str">
        <x:f>IFERROR(INDEX('Material routes'!$H$6:$H$1505,MATCH(V822,'Material routes'!$A$6:$A$1505,0)),"MISSING ID")</x:f>
        <x:v>Shield</x:v>
      </x:c>
      <x:c r="I822" s="4" t="str">
        <x:f>IFERROR(INDEX('Material routes'!$G$6:$G$1505,MATCH(V822,'Material routes'!$A$6:$A$1505,0)),"MISSING ID")</x:f>
        <x:v>Equipment</x:v>
      </x:c>
      <x:c r="J822" s="4" t="str">
        <x:f>IFERROR(INDEX('Material routes'!$B$6:$B$1505,MATCH(U822,'Material routes'!$A$6:$A$1505,0)),"MISSING ID")</x:f>
        <x:v>design.collection.riveted_steel_round_shield</x:v>
      </x:c>
      <x:c r="K822" s="4" t="str">
        <x:f>IFERROR(INDEX('Crafting recipes'!$C$6:$C$1005,MATCH(J822,'Crafting recipes'!$A$6:$A$1005,0)),"MISSING ID")</x:f>
        <x:v>Finished-item crafting</x:v>
      </x:c>
      <x:c r="L822" s="4" t="str">
        <x:f>IFERROR(INDEX('Material routes'!$K$6:$K$1505,MATCH(U822,'Material routes'!$A$6:$A$1505,0)),"MISSING ID")</x:f>
        <x:v>Proposal</x:v>
      </x:c>
      <x:c r="M822" s="4" t="str">
        <x:f>IFERROR(INDEX('Material routes'!$M$6:$M$1505,MATCH(U822,'Material routes'!$A$6:$A$1505,0)),"MISSING ID")</x:f>
        <x:v>Partial proposal</x:v>
      </x:c>
      <x:c r="N822" s="4"/>
      <x:c r="O822" s="4" t="str">
        <x:f>IFERROR(INDEX('Material routes'!$J$6:$J$1505,MATCH(U822,'Material routes'!$A$6:$A$1505,0)),"MISSING ID")</x:f>
        <x:v>Unspecified</x:v>
      </x:c>
      <x:c r="P822" s="4"/>
      <x:c r="Q822" s="4" t="str">
        <x:f>IFERROR(INDEX('Material routes'!$J$6:$J$1505,MATCH(V822,'Material routes'!$A$6:$A$1505,0)),"MISSING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routes'!$D$6:$D$1505,MATCH(U822,'Material routes'!$A$6:$A$1505,0)),"MISSING ID")</x:f>
        <x:v>author.metallurgy.steel_stock</x:v>
      </x:c>
      <x:c r="T822" s="4" t="str">
        <x:f>IFERROR(INDEX('Material routes'!$D$6:$D$1505,MATCH(V822,'Material routes'!$A$6:$A$1505,0)),"MISSING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routes'!$E$6:$E$1505,MATCH(U823,'Material routes'!$A$6:$A$1505,0)),"MISSING ID")</x:f>
        <x:v>Rough iron rivet stock</x:v>
      </x:c>
      <x:c r="B823" s="4" t="str">
        <x:f>IFERROR(INDEX('Material routes'!$F$6:$F$1505,MATCH(U823,'Material routes'!$A$6:$A$1505,0)),"MISSING ID")</x:f>
        <x:v>T2</x:v>
      </x:c>
      <x:c r="C823" s="4" t="str">
        <x:f>IFERROR(INDEX('Material routes'!$H$6:$H$1505,MATCH(U823,'Material routes'!$A$6:$A$1505,0)),"MISSING ID")</x:f>
        <x:v>Processed material</x:v>
      </x:c>
      <x:c r="D823" s="4" t="str">
        <x:f>IFERROR(INDEX('Material routes'!$G$6:$G$1505,MATCH(U823,'Material routes'!$A$6:$A$1505,0)),"MISSING ID")</x:f>
        <x:v>Manufactured stock</x:v>
      </x:c>
      <x:c r="E823" s="4" t="str">
        <x:f>IFERROR(INDEX('Material routes'!$C$6:$C$1505,MATCH(U823,'Material routes'!$A$6:$A$1505,0)),"MISSING ID")</x:f>
        <x:v>Ingredient candidate</x:v>
      </x:c>
      <x:c r="F823" s="4" t="str">
        <x:f>IFERROR(INDEX('Material routes'!$E$6:$E$1505,MATCH(V823,'Material routes'!$A$6:$A$1505,0)),"MISSING ID")</x:f>
        <x:v>Riveted steel round shield</x:v>
      </x:c>
      <x:c r="G823" s="4" t="str">
        <x:f>IFERROR(INDEX('Material routes'!$F$6:$F$1505,MATCH(V823,'Material routes'!$A$6:$A$1505,0)),"MISSING ID")</x:f>
        <x:v>Not applicable</x:v>
      </x:c>
      <x:c r="H823" s="4" t="str">
        <x:f>IFERROR(INDEX('Material routes'!$H$6:$H$1505,MATCH(V823,'Material routes'!$A$6:$A$1505,0)),"MISSING ID")</x:f>
        <x:v>Shield</x:v>
      </x:c>
      <x:c r="I823" s="4" t="str">
        <x:f>IFERROR(INDEX('Material routes'!$G$6:$G$1505,MATCH(V823,'Material routes'!$A$6:$A$1505,0)),"MISSING ID")</x:f>
        <x:v>Equipment</x:v>
      </x:c>
      <x:c r="J823" s="4" t="str">
        <x:f>IFERROR(INDEX('Material routes'!$B$6:$B$1505,MATCH(U823,'Material routes'!$A$6:$A$1505,0)),"MISSING ID")</x:f>
        <x:v>design.collection.riveted_steel_round_shield</x:v>
      </x:c>
      <x:c r="K823" s="4" t="str">
        <x:f>IFERROR(INDEX('Crafting recipes'!$C$6:$C$1005,MATCH(J823,'Crafting recipes'!$A$6:$A$1005,0)),"MISSING ID")</x:f>
        <x:v>Finished-item crafting</x:v>
      </x:c>
      <x:c r="L823" s="4" t="str">
        <x:f>IFERROR(INDEX('Material routes'!$K$6:$K$1505,MATCH(U823,'Material routes'!$A$6:$A$1505,0)),"MISSING ID")</x:f>
        <x:v>Proposal</x:v>
      </x:c>
      <x:c r="M823" s="4" t="str">
        <x:f>IFERROR(INDEX('Material routes'!$M$6:$M$1505,MATCH(U823,'Material routes'!$A$6:$A$1505,0)),"MISSING ID")</x:f>
        <x:v>Partial proposal</x:v>
      </x:c>
      <x:c r="N823" s="4"/>
      <x:c r="O823" s="4" t="str">
        <x:f>IFERROR(INDEX('Material routes'!$J$6:$J$1505,MATCH(U823,'Material routes'!$A$6:$A$1505,0)),"MISSING ID")</x:f>
        <x:v>Unspecified</x:v>
      </x:c>
      <x:c r="P823" s="4"/>
      <x:c r="Q823" s="4" t="str">
        <x:f>IFERROR(INDEX('Material routes'!$J$6:$J$1505,MATCH(V823,'Material routes'!$A$6:$A$1505,0)),"MISSING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routes'!$D$6:$D$1505,MATCH(U823,'Material routes'!$A$6:$A$1505,0)),"MISSING ID")</x:f>
        <x:v>proposal.lore.rivet_stock</x:v>
      </x:c>
      <x:c r="T823" s="4" t="str">
        <x:f>IFERROR(INDEX('Material routes'!$D$6:$D$1505,MATCH(V823,'Material routes'!$A$6:$A$1505,0)),"MISSING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routes'!$E$6:$E$1505,MATCH(U824,'Material routes'!$A$6:$A$1505,0)),"MISSING ID")</x:f>
        <x:v>Separated shell lamina stock</x:v>
      </x:c>
      <x:c r="B824" s="4" t="str">
        <x:f>IFERROR(INDEX('Material routes'!$F$6:$F$1505,MATCH(U824,'Material routes'!$A$6:$A$1505,0)),"MISSING ID")</x:f>
        <x:v>T1</x:v>
      </x:c>
      <x:c r="C824" s="4" t="str">
        <x:f>IFERROR(INDEX('Material routes'!$H$6:$H$1505,MATCH(U824,'Material routes'!$A$6:$A$1505,0)),"MISSING ID")</x:f>
        <x:v>Processed material</x:v>
      </x:c>
      <x:c r="D824" s="4" t="str">
        <x:f>IFERROR(INDEX('Material routes'!$G$6:$G$1505,MATCH(U824,'Material routes'!$A$6:$A$1505,0)),"MISSING ID")</x:f>
        <x:v>Manufactured stock</x:v>
      </x:c>
      <x:c r="E824" s="4" t="str">
        <x:f>IFERROR(INDEX('Material routes'!$C$6:$C$1505,MATCH(U824,'Material routes'!$A$6:$A$1505,0)),"MISSING ID")</x:f>
        <x:v>Ingredient candidate</x:v>
      </x:c>
      <x:c r="F824" s="4" t="str">
        <x:f>IFERROR(INDEX('Material routes'!$E$6:$E$1505,MATCH(V824,'Material routes'!$A$6:$A$1505,0)),"MISSING ID")</x:f>
        <x:v>Broad chitin shield</x:v>
      </x:c>
      <x:c r="G824" s="4" t="str">
        <x:f>IFERROR(INDEX('Material routes'!$F$6:$F$1505,MATCH(V824,'Material routes'!$A$6:$A$1505,0)),"MISSING ID")</x:f>
        <x:v>Not applicable</x:v>
      </x:c>
      <x:c r="H824" s="4" t="str">
        <x:f>IFERROR(INDEX('Material routes'!$H$6:$H$1505,MATCH(V824,'Material routes'!$A$6:$A$1505,0)),"MISSING ID")</x:f>
        <x:v>Shield</x:v>
      </x:c>
      <x:c r="I824" s="4" t="str">
        <x:f>IFERROR(INDEX('Material routes'!$G$6:$G$1505,MATCH(V824,'Material routes'!$A$6:$A$1505,0)),"MISSING ID")</x:f>
        <x:v>Equipment</x:v>
      </x:c>
      <x:c r="J824" s="4" t="str">
        <x:f>IFERROR(INDEX('Material routes'!$B$6:$B$1505,MATCH(U824,'Material routes'!$A$6:$A$1505,0)),"MISSING ID")</x:f>
        <x:v>design.collection.broad_chitin_shield</x:v>
      </x:c>
      <x:c r="K824" s="4" t="str">
        <x:f>IFERROR(INDEX('Crafting recipes'!$C$6:$C$1005,MATCH(J824,'Crafting recipes'!$A$6:$A$1005,0)),"MISSING ID")</x:f>
        <x:v>Finished-item crafting</x:v>
      </x:c>
      <x:c r="L824" s="4" t="str">
        <x:f>IFERROR(INDEX('Material routes'!$K$6:$K$1505,MATCH(U824,'Material routes'!$A$6:$A$1505,0)),"MISSING ID")</x:f>
        <x:v>Proposal</x:v>
      </x:c>
      <x:c r="M824" s="4" t="str">
        <x:f>IFERROR(INDEX('Material routes'!$M$6:$M$1505,MATCH(U824,'Material routes'!$A$6:$A$1505,0)),"MISSING ID")</x:f>
        <x:v>Partial proposal</x:v>
      </x:c>
      <x:c r="N824" s="4"/>
      <x:c r="O824" s="4" t="str">
        <x:f>IFERROR(INDEX('Material routes'!$J$6:$J$1505,MATCH(U824,'Material routes'!$A$6:$A$1505,0)),"MISSING ID")</x:f>
        <x:v>Unspecified</x:v>
      </x:c>
      <x:c r="P824" s="4"/>
      <x:c r="Q824" s="4" t="str">
        <x:f>IFERROR(INDEX('Material routes'!$J$6:$J$1505,MATCH(V824,'Material routes'!$A$6:$A$1505,0)),"MISSING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routes'!$D$6:$D$1505,MATCH(U824,'Material routes'!$A$6:$A$1505,0)),"MISSING ID")</x:f>
        <x:v>proposal.t1.shell_lamina</x:v>
      </x:c>
      <x:c r="T824" s="4" t="str">
        <x:f>IFERROR(INDEX('Material routes'!$D$6:$D$1505,MATCH(V824,'Material routes'!$A$6:$A$1505,0)),"MISSING ID")</x:f>
        <x:v>proposal.collection.broad_chitin_shield</x:v>
      </x:c>
      <x:c r="U824" s="4" t="str">
        <x:v>design.collection.broad_chitin_shield.in.1</x:v>
      </x:c>
      <x:c r="V824" s="4" t="str">
        <x:v>design.collection.broad_chitin_shield.out</x:v>
      </x:c>
    </x:row>
    <x:row r="825" ht="64" customHeight="1">
      <x:c r="A825" s="4" t="str">
        <x:f>IFERROR(INDEX('Material routes'!$E$6:$E$1505,MATCH(U825,'Material routes'!$A$6:$A$1505,0)),"MISSING ID")</x:f>
        <x:v>Worked iron stock</x:v>
      </x:c>
      <x:c r="B825" s="4" t="str">
        <x:f>IFERROR(INDEX('Material routes'!$F$6:$F$1505,MATCH(U825,'Material routes'!$A$6:$A$1505,0)),"MISSING ID")</x:f>
        <x:v>T2</x:v>
      </x:c>
      <x:c r="C825" s="4" t="str">
        <x:f>IFERROR(INDEX('Material routes'!$H$6:$H$1505,MATCH(U825,'Material routes'!$A$6:$A$1505,0)),"MISSING ID")</x:f>
        <x:v>Processed material</x:v>
      </x:c>
      <x:c r="D825" s="4" t="str">
        <x:f>IFERROR(INDEX('Material routes'!$G$6:$G$1505,MATCH(U825,'Material routes'!$A$6:$A$1505,0)),"MISSING ID")</x:f>
        <x:v>Manufactured stock</x:v>
      </x:c>
      <x:c r="E825" s="4" t="str">
        <x:f>IFERROR(INDEX('Material routes'!$C$6:$C$1505,MATCH(U825,'Material routes'!$A$6:$A$1505,0)),"MISSING ID")</x:f>
        <x:v>Ingredient candidate</x:v>
      </x:c>
      <x:c r="F825" s="4" t="str">
        <x:f>IFERROR(INDEX('Material routes'!$E$6:$E$1505,MATCH(V825,'Material routes'!$A$6:$A$1505,0)),"MISSING ID")</x:f>
        <x:v>Broad chitin shield</x:v>
      </x:c>
      <x:c r="G825" s="4" t="str">
        <x:f>IFERROR(INDEX('Material routes'!$F$6:$F$1505,MATCH(V825,'Material routes'!$A$6:$A$1505,0)),"MISSING ID")</x:f>
        <x:v>Not applicable</x:v>
      </x:c>
      <x:c r="H825" s="4" t="str">
        <x:f>IFERROR(INDEX('Material routes'!$H$6:$H$1505,MATCH(V825,'Material routes'!$A$6:$A$1505,0)),"MISSING ID")</x:f>
        <x:v>Shield</x:v>
      </x:c>
      <x:c r="I825" s="4" t="str">
        <x:f>IFERROR(INDEX('Material routes'!$G$6:$G$1505,MATCH(V825,'Material routes'!$A$6:$A$1505,0)),"MISSING ID")</x:f>
        <x:v>Equipment</x:v>
      </x:c>
      <x:c r="J825" s="4" t="str">
        <x:f>IFERROR(INDEX('Material routes'!$B$6:$B$1505,MATCH(U825,'Material routes'!$A$6:$A$1505,0)),"MISSING ID")</x:f>
        <x:v>design.collection.broad_chitin_shield</x:v>
      </x:c>
      <x:c r="K825" s="4" t="str">
        <x:f>IFERROR(INDEX('Crafting recipes'!$C$6:$C$1005,MATCH(J825,'Crafting recipes'!$A$6:$A$1005,0)),"MISSING ID")</x:f>
        <x:v>Finished-item crafting</x:v>
      </x:c>
      <x:c r="L825" s="4" t="str">
        <x:f>IFERROR(INDEX('Material routes'!$K$6:$K$1505,MATCH(U825,'Material routes'!$A$6:$A$1505,0)),"MISSING ID")</x:f>
        <x:v>Proposal</x:v>
      </x:c>
      <x:c r="M825" s="4" t="str">
        <x:f>IFERROR(INDEX('Material routes'!$M$6:$M$1505,MATCH(U825,'Material routes'!$A$6:$A$1505,0)),"MISSING ID")</x:f>
        <x:v>Partial proposal</x:v>
      </x:c>
      <x:c r="N825" s="4"/>
      <x:c r="O825" s="4" t="str">
        <x:f>IFERROR(INDEX('Material routes'!$J$6:$J$1505,MATCH(U825,'Material routes'!$A$6:$A$1505,0)),"MISSING ID")</x:f>
        <x:v>Unspecified</x:v>
      </x:c>
      <x:c r="P825" s="4"/>
      <x:c r="Q825" s="4" t="str">
        <x:f>IFERROR(INDEX('Material routes'!$J$6:$J$1505,MATCH(V825,'Material routes'!$A$6:$A$1505,0)),"MISSING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routes'!$D$6:$D$1505,MATCH(U825,'Material routes'!$A$6:$A$1505,0)),"MISSING ID")</x:f>
        <x:v>proposal.natural.iron_stock</x:v>
      </x:c>
      <x:c r="T825" s="4" t="str">
        <x:f>IFERROR(INDEX('Material routes'!$D$6:$D$1505,MATCH(V825,'Material routes'!$A$6:$A$1505,0)),"MISSING ID")</x:f>
        <x:v>proposal.collection.broad_chitin_shield</x:v>
      </x:c>
      <x:c r="U825" s="4" t="str">
        <x:v>design.collection.broad_chitin_shield.in.2</x:v>
      </x:c>
      <x:c r="V825" s="4" t="str">
        <x:v>design.collection.broad_chitin_shield.out</x:v>
      </x:c>
    </x:row>
    <x:row r="826" ht="64" customHeight="1">
      <x:c r="A826" s="4" t="str">
        <x:f>IFERROR(INDEX('Material routes'!$E$6:$E$1505,MATCH(U826,'Material routes'!$A$6:$A$1505,0)),"MISSING ID")</x:f>
        <x:v>Shaped fauna hard-part blanks</x:v>
      </x:c>
      <x:c r="B826" s="4" t="str">
        <x:f>IFERROR(INDEX('Material routes'!$F$6:$F$1505,MATCH(U826,'Material routes'!$A$6:$A$1505,0)),"MISSING ID")</x:f>
        <x:v>T1</x:v>
      </x:c>
      <x:c r="C826" s="4" t="str">
        <x:f>IFERROR(INDEX('Material routes'!$H$6:$H$1505,MATCH(U826,'Material routes'!$A$6:$A$1505,0)),"MISSING ID")</x:f>
        <x:v>Processed material</x:v>
      </x:c>
      <x:c r="D826" s="4" t="str">
        <x:f>IFERROR(INDEX('Material routes'!$G$6:$G$1505,MATCH(U826,'Material routes'!$A$6:$A$1505,0)),"MISSING ID")</x:f>
        <x:v>Manufactured stock</x:v>
      </x:c>
      <x:c r="E826" s="4" t="str">
        <x:f>IFERROR(INDEX('Material routes'!$C$6:$C$1505,MATCH(U826,'Material routes'!$A$6:$A$1505,0)),"MISSING ID")</x:f>
        <x:v>Ingredient candidate</x:v>
      </x:c>
      <x:c r="F826" s="4" t="str">
        <x:f>IFERROR(INDEX('Material routes'!$E$6:$E$1505,MATCH(V826,'Material routes'!$A$6:$A$1505,0)),"MISSING ID")</x:f>
        <x:v>Shell-rib oval shield</x:v>
      </x:c>
      <x:c r="G826" s="4" t="str">
        <x:f>IFERROR(INDEX('Material routes'!$F$6:$F$1505,MATCH(V826,'Material routes'!$A$6:$A$1505,0)),"MISSING ID")</x:f>
        <x:v>Not applicable</x:v>
      </x:c>
      <x:c r="H826" s="4" t="str">
        <x:f>IFERROR(INDEX('Material routes'!$H$6:$H$1505,MATCH(V826,'Material routes'!$A$6:$A$1505,0)),"MISSING ID")</x:f>
        <x:v>Shield</x:v>
      </x:c>
      <x:c r="I826" s="4" t="str">
        <x:f>IFERROR(INDEX('Material routes'!$G$6:$G$1505,MATCH(V826,'Material routes'!$A$6:$A$1505,0)),"MISSING ID")</x:f>
        <x:v>Equipment</x:v>
      </x:c>
      <x:c r="J826" s="4" t="str">
        <x:f>IFERROR(INDEX('Material routes'!$B$6:$B$1505,MATCH(U826,'Material routes'!$A$6:$A$1505,0)),"MISSING ID")</x:f>
        <x:v>design.collection.shell_rib_oval_shield</x:v>
      </x:c>
      <x:c r="K826" s="4" t="str">
        <x:f>IFERROR(INDEX('Crafting recipes'!$C$6:$C$1005,MATCH(J826,'Crafting recipes'!$A$6:$A$1005,0)),"MISSING ID")</x:f>
        <x:v>Finished-item crafting</x:v>
      </x:c>
      <x:c r="L826" s="4" t="str">
        <x:f>IFERROR(INDEX('Material routes'!$K$6:$K$1505,MATCH(U826,'Material routes'!$A$6:$A$1505,0)),"MISSING ID")</x:f>
        <x:v>Proposal</x:v>
      </x:c>
      <x:c r="M826" s="4" t="str">
        <x:f>IFERROR(INDEX('Material routes'!$M$6:$M$1505,MATCH(U826,'Material routes'!$A$6:$A$1505,0)),"MISSING ID")</x:f>
        <x:v>Partial proposal</x:v>
      </x:c>
      <x:c r="N826" s="4"/>
      <x:c r="O826" s="4" t="str">
        <x:f>IFERROR(INDEX('Material routes'!$J$6:$J$1505,MATCH(U826,'Material routes'!$A$6:$A$1505,0)),"MISSING ID")</x:f>
        <x:v>Unspecified</x:v>
      </x:c>
      <x:c r="P826" s="4"/>
      <x:c r="Q826" s="4" t="str">
        <x:f>IFERROR(INDEX('Material routes'!$J$6:$J$1505,MATCH(V826,'Material routes'!$A$6:$A$1505,0)),"MISSING ID")</x:f>
        <x:v>Unspecified</x:v>
      </x:c>
      <x:c r="R826" s="4" t="str">
        <x:f>IF(L826="Withheld","Withheld premise",IF(E826="Tool candidate","Reusable prerequisite",IF(K826="Raw entry preparation","Entry-resource preparation",IF(G826="Not applicable",IF(IFERROR(INDEX('Items'!$AI$6:$AI$1005,MATCH(T826,'Items'!$A$6:$A$1005,0)),"MISSING ID")="Finished item","Finished endpoint",IF(IFERROR(INDEX('Items'!$AI$6:$AI$1005,MATCH(T826,'Items'!$A$6:$A$1005,0)),"MISSING ID")="Currency","Currency / no refinement tier","Recovered output / tier not applicable")),IF(OR(IFERROR(INDEX('Crafting recipes'!$H$6:$H$1005,MATCH(J826,'Crafting recipes'!$A$6:$A$1005,0)),"MISSING ID")="Unassigned",G826="Unassigned"),"Tier unresolved",IF(IFERROR(VALUE(RIGHT(G826,1))-VALUE(RIGHT(IFERROR(INDEX('Crafting recipes'!$H$6:$H$1005,MATCH(J826,'Crafting recipes'!$A$6:$A$1005,0)),"MISSING ID"),1)),0)=1,IF(B826=IFERROR(INDEX('Crafting recipes'!$H$6:$H$1005,MATCH(J826,'Crafting recipes'!$A$6:$A$1005,0)),"MISSING ID"),"Advances one material tier","Lower-tier ingredient; route advances one tier"),"Needs tier review"))))))</x:f>
        <x:v>Finished endpoint</x:v>
      </x:c>
      <x:c r="S826" s="4" t="str">
        <x:f>IFERROR(INDEX('Material routes'!$D$6:$D$1505,MATCH(U826,'Material routes'!$A$6:$A$1505,0)),"MISSING ID")</x:f>
        <x:v>proposal.t1.hardpart_blank</x:v>
      </x:c>
      <x:c r="T826" s="4" t="str">
        <x:f>IFERROR(INDEX('Material routes'!$D$6:$D$1505,MATCH(V826,'Material routes'!$A$6:$A$1505,0)),"MISSING ID")</x:f>
        <x:v>proposal.collection.shell_rib_oval_shield</x:v>
      </x:c>
      <x:c r="U826" s="4" t="str">
        <x:v>design.collection.shell_rib_oval_shield.in.1</x:v>
      </x:c>
      <x:c r="V826" s="4" t="str">
        <x:v>design.collection.shell_rib_oval_shield.out</x:v>
      </x:c>
    </x:row>
    <x:row r="827" ht="64" customHeight="1">
      <x:c r="A827" s="4" t="str">
        <x:f>IFERROR(INDEX('Material routes'!$E$6:$E$1505,MATCH(U827,'Material routes'!$A$6:$A$1505,0)),"MISSING ID")</x:f>
        <x:v>Tendon cord</x:v>
      </x:c>
      <x:c r="B827" s="4" t="str">
        <x:f>IFERROR(INDEX('Material routes'!$F$6:$F$1505,MATCH(U827,'Material routes'!$A$6:$A$1505,0)),"MISSING ID")</x:f>
        <x:v>T1</x:v>
      </x:c>
      <x:c r="C827" s="4" t="str">
        <x:f>IFERROR(INDEX('Material routes'!$H$6:$H$1505,MATCH(U827,'Material routes'!$A$6:$A$1505,0)),"MISSING ID")</x:f>
        <x:v>Crafting component</x:v>
      </x:c>
      <x:c r="D827" s="4" t="str">
        <x:f>IFERROR(INDEX('Material routes'!$G$6:$G$1505,MATCH(U827,'Material routes'!$A$6:$A$1505,0)),"MISSING ID")</x:f>
        <x:v>Crafting components</x:v>
      </x:c>
      <x:c r="E827" s="4" t="str">
        <x:f>IFERROR(INDEX('Material routes'!$C$6:$C$1505,MATCH(U827,'Material routes'!$A$6:$A$1505,0)),"MISSING ID")</x:f>
        <x:v>Ingredient candidate</x:v>
      </x:c>
      <x:c r="F827" s="4" t="str">
        <x:f>IFERROR(INDEX('Material routes'!$E$6:$E$1505,MATCH(V827,'Material routes'!$A$6:$A$1505,0)),"MISSING ID")</x:f>
        <x:v>Shell-rib oval shield</x:v>
      </x:c>
      <x:c r="G827" s="4" t="str">
        <x:f>IFERROR(INDEX('Material routes'!$F$6:$F$1505,MATCH(V827,'Material routes'!$A$6:$A$1505,0)),"MISSING ID")</x:f>
        <x:v>Not applicable</x:v>
      </x:c>
      <x:c r="H827" s="4" t="str">
        <x:f>IFERROR(INDEX('Material routes'!$H$6:$H$1505,MATCH(V827,'Material routes'!$A$6:$A$1505,0)),"MISSING ID")</x:f>
        <x:v>Shield</x:v>
      </x:c>
      <x:c r="I827" s="4" t="str">
        <x:f>IFERROR(INDEX('Material routes'!$G$6:$G$1505,MATCH(V827,'Material routes'!$A$6:$A$1505,0)),"MISSING ID")</x:f>
        <x:v>Equipment</x:v>
      </x:c>
      <x:c r="J827" s="4" t="str">
        <x:f>IFERROR(INDEX('Material routes'!$B$6:$B$1505,MATCH(U827,'Material routes'!$A$6:$A$1505,0)),"MISSING ID")</x:f>
        <x:v>design.collection.shell_rib_oval_shield</x:v>
      </x:c>
      <x:c r="K827" s="4" t="str">
        <x:f>IFERROR(INDEX('Crafting recipes'!$C$6:$C$1005,MATCH(J827,'Crafting recipes'!$A$6:$A$1005,0)),"MISSING ID")</x:f>
        <x:v>Finished-item crafting</x:v>
      </x:c>
      <x:c r="L827" s="4" t="str">
        <x:f>IFERROR(INDEX('Material routes'!$K$6:$K$1505,MATCH(U827,'Material routes'!$A$6:$A$1505,0)),"MISSING ID")</x:f>
        <x:v>Proposal</x:v>
      </x:c>
      <x:c r="M827" s="4" t="str">
        <x:f>IFERROR(INDEX('Material routes'!$M$6:$M$1505,MATCH(U827,'Material routes'!$A$6:$A$1505,0)),"MISSING ID")</x:f>
        <x:v>Partial proposal</x:v>
      </x:c>
      <x:c r="N827" s="4"/>
      <x:c r="O827" s="4" t="str">
        <x:f>IFERROR(INDEX('Material routes'!$J$6:$J$1505,MATCH(U827,'Material routes'!$A$6:$A$1505,0)),"MISSING ID")</x:f>
        <x:v>Unspecified</x:v>
      </x:c>
      <x:c r="P827" s="4"/>
      <x:c r="Q827" s="4" t="str">
        <x:f>IFERROR(INDEX('Material routes'!$J$6:$J$1505,MATCH(V827,'Material routes'!$A$6:$A$1505,0)),"MISSING ID")</x:f>
        <x:v>Unspecified</x:v>
      </x:c>
      <x:c r="R827" s="4" t="str">
        <x:f>IF(L827="Withheld","Withheld premise",IF(E827="Tool candidate","Reusable prerequisite",IF(K827="Raw entry preparation","Entry-resource preparation",IF(G827="Not applicable",IF(IFERROR(INDEX('Items'!$AI$6:$AI$1005,MATCH(T827,'Items'!$A$6:$A$1005,0)),"MISSING ID")="Finished item","Finished endpoint",IF(IFERROR(INDEX('Items'!$AI$6:$AI$1005,MATCH(T827,'Items'!$A$6:$A$1005,0)),"MISSING ID")="Currency","Currency / no refinement tier","Recovered output / tier not applicable")),IF(OR(IFERROR(INDEX('Crafting recipes'!$H$6:$H$1005,MATCH(J827,'Crafting recipes'!$A$6:$A$1005,0)),"MISSING ID")="Unassigned",G827="Unassigned"),"Tier unresolved",IF(IFERROR(VALUE(RIGHT(G827,1))-VALUE(RIGHT(IFERROR(INDEX('Crafting recipes'!$H$6:$H$1005,MATCH(J827,'Crafting recipes'!$A$6:$A$1005,0)),"MISSING ID"),1)),0)=1,IF(B827=IFERROR(INDEX('Crafting recipes'!$H$6:$H$1005,MATCH(J827,'Crafting recipes'!$A$6:$A$1005,0)),"MISSING ID"),"Advances one material tier","Lower-tier ingredient; route advances one tier"),"Needs tier review"))))))</x:f>
        <x:v>Finished endpoint</x:v>
      </x:c>
      <x:c r="S827" s="4" t="str">
        <x:f>IFERROR(INDEX('Material routes'!$D$6:$D$1505,MATCH(U827,'Material routes'!$A$6:$A$1505,0)),"MISSING ID")</x:f>
        <x:v>proposal.bio.cord</x:v>
      </x:c>
      <x:c r="T827" s="4" t="str">
        <x:f>IFERROR(INDEX('Material routes'!$D$6:$D$1505,MATCH(V827,'Material routes'!$A$6:$A$1505,0)),"MISSING ID")</x:f>
        <x:v>proposal.collection.shell_rib_oval_shield</x:v>
      </x:c>
      <x:c r="U827" s="4" t="str">
        <x:v>design.collection.shell_rib_oval_shield.in.2</x:v>
      </x:c>
      <x:c r="V827" s="4" t="str">
        <x:v>design.collection.shell_rib_oval_shield.out</x:v>
      </x:c>
    </x:row>
    <x:row r="828" ht="64" customHeight="1">
      <x:c r="A828" s="4" t="str">
        <x:f>IFERROR(INDEX('Material routes'!$E$6:$E$1505,MATCH(U828,'Material routes'!$A$6:$A$1505,0)),"MISSING ID")</x:f>
        <x:v>Annealed iron sheet stock</x:v>
      </x:c>
      <x:c r="B828" s="4" t="str">
        <x:f>IFERROR(INDEX('Material routes'!$F$6:$F$1505,MATCH(U828,'Material routes'!$A$6:$A$1505,0)),"MISSING ID")</x:f>
        <x:v>T3</x:v>
      </x:c>
      <x:c r="C828" s="4" t="str">
        <x:f>IFERROR(INDEX('Material routes'!$H$6:$H$1505,MATCH(U828,'Material routes'!$A$6:$A$1505,0)),"MISSING ID")</x:f>
        <x:v>Processed material</x:v>
      </x:c>
      <x:c r="D828" s="4" t="str">
        <x:f>IFERROR(INDEX('Material routes'!$G$6:$G$1505,MATCH(U828,'Material routes'!$A$6:$A$1505,0)),"MISSING ID")</x:f>
        <x:v>Manufactured stock</x:v>
      </x:c>
      <x:c r="E828" s="4" t="str">
        <x:f>IFERROR(INDEX('Material routes'!$C$6:$C$1505,MATCH(U828,'Material routes'!$A$6:$A$1505,0)),"MISSING ID")</x:f>
        <x:v>Ingredient candidate</x:v>
      </x:c>
      <x:c r="F828" s="4" t="str">
        <x:f>IFERROR(INDEX('Material routes'!$E$6:$E$1505,MATCH(V828,'Material routes'!$A$6:$A$1505,0)),"MISSING ID")</x:f>
        <x:v>Tall iron pavise</x:v>
      </x:c>
      <x:c r="G828" s="4" t="str">
        <x:f>IFERROR(INDEX('Material routes'!$F$6:$F$1505,MATCH(V828,'Material routes'!$A$6:$A$1505,0)),"MISSING ID")</x:f>
        <x:v>Not applicable</x:v>
      </x:c>
      <x:c r="H828" s="4" t="str">
        <x:f>IFERROR(INDEX('Material routes'!$H$6:$H$1505,MATCH(V828,'Material routes'!$A$6:$A$1505,0)),"MISSING ID")</x:f>
        <x:v>Shield</x:v>
      </x:c>
      <x:c r="I828" s="4" t="str">
        <x:f>IFERROR(INDEX('Material routes'!$G$6:$G$1505,MATCH(V828,'Material routes'!$A$6:$A$1505,0)),"MISSING ID")</x:f>
        <x:v>Equipment</x:v>
      </x:c>
      <x:c r="J828" s="4" t="str">
        <x:f>IFERROR(INDEX('Material routes'!$B$6:$B$1505,MATCH(U828,'Material routes'!$A$6:$A$1505,0)),"MISSING ID")</x:f>
        <x:v>design.collection.tall_iron_pavise</x:v>
      </x:c>
      <x:c r="K828" s="4" t="str">
        <x:f>IFERROR(INDEX('Crafting recipes'!$C$6:$C$1005,MATCH(J828,'Crafting recipes'!$A$6:$A$1005,0)),"MISSING ID")</x:f>
        <x:v>Finished-item crafting</x:v>
      </x:c>
      <x:c r="L828" s="4" t="str">
        <x:f>IFERROR(INDEX('Material routes'!$K$6:$K$1505,MATCH(U828,'Material routes'!$A$6:$A$1505,0)),"MISSING ID")</x:f>
        <x:v>Proposal</x:v>
      </x:c>
      <x:c r="M828" s="4" t="str">
        <x:f>IFERROR(INDEX('Material routes'!$M$6:$M$1505,MATCH(U828,'Material routes'!$A$6:$A$1505,0)),"MISSING ID")</x:f>
        <x:v>Partial proposal</x:v>
      </x:c>
      <x:c r="N828" s="4"/>
      <x:c r="O828" s="4" t="str">
        <x:f>IFERROR(INDEX('Material routes'!$J$6:$J$1505,MATCH(U828,'Material routes'!$A$6:$A$1505,0)),"MISSING ID")</x:f>
        <x:v>Unspecified</x:v>
      </x:c>
      <x:c r="P828" s="4"/>
      <x:c r="Q828" s="4" t="str">
        <x:f>IFERROR(INDEX('Material routes'!$J$6:$J$1505,MATCH(V828,'Material routes'!$A$6:$A$1505,0)),"MISSING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routes'!$D$6:$D$1505,MATCH(U828,'Material routes'!$A$6:$A$1505,0)),"MISSING ID")</x:f>
        <x:v>proposal.collection.annealed_iron_sheet_stock</x:v>
      </x:c>
      <x:c r="T828" s="4" t="str">
        <x:f>IFERROR(INDEX('Material routes'!$D$6:$D$1505,MATCH(V828,'Material routes'!$A$6:$A$1505,0)),"MISSING ID")</x:f>
        <x:v>proposal.collection.tall_iron_pavise</x:v>
      </x:c>
      <x:c r="U828" s="4" t="str">
        <x:v>design.collection.tall_iron_pavise.in.1</x:v>
      </x:c>
      <x:c r="V828" s="4" t="str">
        <x:v>design.collection.tall_iron_pavise.out</x:v>
      </x:c>
    </x:row>
    <x:row r="829" ht="64" customHeight="1">
      <x:c r="A829" s="4" t="str">
        <x:f>IFERROR(INDEX('Material routes'!$E$6:$E$1505,MATCH(U829,'Material routes'!$A$6:$A$1505,0)),"MISSING ID")</x:f>
        <x:v>Worked iron stock</x:v>
      </x:c>
      <x:c r="B829" s="4" t="str">
        <x:f>IFERROR(INDEX('Material routes'!$F$6:$F$1505,MATCH(U829,'Material routes'!$A$6:$A$1505,0)),"MISSING ID")</x:f>
        <x:v>T2</x:v>
      </x:c>
      <x:c r="C829" s="4" t="str">
        <x:f>IFERROR(INDEX('Material routes'!$H$6:$H$1505,MATCH(U829,'Material routes'!$A$6:$A$1505,0)),"MISSING ID")</x:f>
        <x:v>Processed material</x:v>
      </x:c>
      <x:c r="D829" s="4" t="str">
        <x:f>IFERROR(INDEX('Material routes'!$G$6:$G$1505,MATCH(U829,'Material routes'!$A$6:$A$1505,0)),"MISSING ID")</x:f>
        <x:v>Manufactured stock</x:v>
      </x:c>
      <x:c r="E829" s="4" t="str">
        <x:f>IFERROR(INDEX('Material routes'!$C$6:$C$1505,MATCH(U829,'Material routes'!$A$6:$A$1505,0)),"MISSING ID")</x:f>
        <x:v>Ingredient candidate</x:v>
      </x:c>
      <x:c r="F829" s="4" t="str">
        <x:f>IFERROR(INDEX('Material routes'!$E$6:$E$1505,MATCH(V829,'Material routes'!$A$6:$A$1505,0)),"MISSING ID")</x:f>
        <x:v>Tall iron pavise</x:v>
      </x:c>
      <x:c r="G829" s="4" t="str">
        <x:f>IFERROR(INDEX('Material routes'!$F$6:$F$1505,MATCH(V829,'Material routes'!$A$6:$A$1505,0)),"MISSING ID")</x:f>
        <x:v>Not applicable</x:v>
      </x:c>
      <x:c r="H829" s="4" t="str">
        <x:f>IFERROR(INDEX('Material routes'!$H$6:$H$1505,MATCH(V829,'Material routes'!$A$6:$A$1505,0)),"MISSING ID")</x:f>
        <x:v>Shield</x:v>
      </x:c>
      <x:c r="I829" s="4" t="str">
        <x:f>IFERROR(INDEX('Material routes'!$G$6:$G$1505,MATCH(V829,'Material routes'!$A$6:$A$1505,0)),"MISSING ID")</x:f>
        <x:v>Equipment</x:v>
      </x:c>
      <x:c r="J829" s="4" t="str">
        <x:f>IFERROR(INDEX('Material routes'!$B$6:$B$1505,MATCH(U829,'Material routes'!$A$6:$A$1505,0)),"MISSING ID")</x:f>
        <x:v>design.collection.tall_iron_pavise</x:v>
      </x:c>
      <x:c r="K829" s="4" t="str">
        <x:f>IFERROR(INDEX('Crafting recipes'!$C$6:$C$1005,MATCH(J829,'Crafting recipes'!$A$6:$A$1005,0)),"MISSING ID")</x:f>
        <x:v>Finished-item crafting</x:v>
      </x:c>
      <x:c r="L829" s="4" t="str">
        <x:f>IFERROR(INDEX('Material routes'!$K$6:$K$1505,MATCH(U829,'Material routes'!$A$6:$A$1505,0)),"MISSING ID")</x:f>
        <x:v>Proposal</x:v>
      </x:c>
      <x:c r="M829" s="4" t="str">
        <x:f>IFERROR(INDEX('Material routes'!$M$6:$M$1505,MATCH(U829,'Material routes'!$A$6:$A$1505,0)),"MISSING ID")</x:f>
        <x:v>Partial proposal</x:v>
      </x:c>
      <x:c r="N829" s="4"/>
      <x:c r="O829" s="4" t="str">
        <x:f>IFERROR(INDEX('Material routes'!$J$6:$J$1505,MATCH(U829,'Material routes'!$A$6:$A$1505,0)),"MISSING ID")</x:f>
        <x:v>Unspecified</x:v>
      </x:c>
      <x:c r="P829" s="4"/>
      <x:c r="Q829" s="4" t="str">
        <x:f>IFERROR(INDEX('Material routes'!$J$6:$J$1505,MATCH(V829,'Material routes'!$A$6:$A$1505,0)),"MISSING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routes'!$D$6:$D$1505,MATCH(U829,'Material routes'!$A$6:$A$1505,0)),"MISSING ID")</x:f>
        <x:v>proposal.natural.iron_stock</x:v>
      </x:c>
      <x:c r="T829" s="4" t="str">
        <x:f>IFERROR(INDEX('Material routes'!$D$6:$D$1505,MATCH(V829,'Material routes'!$A$6:$A$1505,0)),"MISSING ID")</x:f>
        <x:v>proposal.collection.tall_iron_pavise</x:v>
      </x:c>
      <x:c r="U829" s="4" t="str">
        <x:v>design.collection.tall_iron_pavise.in.2</x:v>
      </x:c>
      <x:c r="V829" s="4" t="str">
        <x:v>design.collection.tall_iron_pavise.out</x:v>
      </x:c>
    </x:row>
    <x:row r="830" ht="64" customHeight="1">
      <x:c r="A830" s="4" t="str">
        <x:f>IFERROR(INDEX('Material routes'!$E$6:$E$1505,MATCH(U830,'Material routes'!$A$6:$A$1505,0)),"MISSING ID")</x:f>
        <x:v>Reinforced wing membrane</x:v>
      </x:c>
      <x:c r="B830" s="4" t="str">
        <x:f>IFERROR(INDEX('Material routes'!$F$6:$F$1505,MATCH(U830,'Material routes'!$A$6:$A$1505,0)),"MISSING ID")</x:f>
        <x:v>T2</x:v>
      </x:c>
      <x:c r="C830" s="4" t="str">
        <x:f>IFERROR(INDEX('Material routes'!$H$6:$H$1505,MATCH(U830,'Material routes'!$A$6:$A$1505,0)),"MISSING ID")</x:f>
        <x:v>Processed material</x:v>
      </x:c>
      <x:c r="D830" s="4" t="str">
        <x:f>IFERROR(INDEX('Material routes'!$G$6:$G$1505,MATCH(U830,'Material routes'!$A$6:$A$1505,0)),"MISSING ID")</x:f>
        <x:v>Manufactured stock</x:v>
      </x:c>
      <x:c r="E830" s="4" t="str">
        <x:f>IFERROR(INDEX('Material routes'!$C$6:$C$1505,MATCH(U830,'Material routes'!$A$6:$A$1505,0)),"MISSING ID")</x:f>
        <x:v>Ingredient candidate</x:v>
      </x:c>
      <x:c r="F830" s="4" t="str">
        <x:f>IFERROR(INDEX('Material routes'!$E$6:$E$1505,MATCH(V830,'Material routes'!$A$6:$A$1505,0)),"MISSING ID")</x:f>
        <x:v>Folding wing-frame screen shield</x:v>
      </x:c>
      <x:c r="G830" s="4" t="str">
        <x:f>IFERROR(INDEX('Material routes'!$F$6:$F$1505,MATCH(V830,'Material routes'!$A$6:$A$1505,0)),"MISSING ID")</x:f>
        <x:v>Not applicable</x:v>
      </x:c>
      <x:c r="H830" s="4" t="str">
        <x:f>IFERROR(INDEX('Material routes'!$H$6:$H$1505,MATCH(V830,'Material routes'!$A$6:$A$1505,0)),"MISSING ID")</x:f>
        <x:v>Shield</x:v>
      </x:c>
      <x:c r="I830" s="4" t="str">
        <x:f>IFERROR(INDEX('Material routes'!$G$6:$G$1505,MATCH(V830,'Material routes'!$A$6:$A$1505,0)),"MISSING ID")</x:f>
        <x:v>Equipment</x:v>
      </x:c>
      <x:c r="J830" s="4" t="str">
        <x:f>IFERROR(INDEX('Material routes'!$B$6:$B$1505,MATCH(U830,'Material routes'!$A$6:$A$1505,0)),"MISSING ID")</x:f>
        <x:v>design.collection.folding_wing_frame_screen_shield</x:v>
      </x:c>
      <x:c r="K830" s="4" t="str">
        <x:f>IFERROR(INDEX('Crafting recipes'!$C$6:$C$1005,MATCH(J830,'Crafting recipes'!$A$6:$A$1005,0)),"MISSING ID")</x:f>
        <x:v>Finished-item crafting</x:v>
      </x:c>
      <x:c r="L830" s="4" t="str">
        <x:f>IFERROR(INDEX('Material routes'!$K$6:$K$1505,MATCH(U830,'Material routes'!$A$6:$A$1505,0)),"MISSING ID")</x:f>
        <x:v>Proposal</x:v>
      </x:c>
      <x:c r="M830" s="4" t="str">
        <x:f>IFERROR(INDEX('Material routes'!$M$6:$M$1505,MATCH(U830,'Material routes'!$A$6:$A$1505,0)),"MISSING ID")</x:f>
        <x:v>Partial proposal</x:v>
      </x:c>
      <x:c r="N830" s="4"/>
      <x:c r="O830" s="4" t="str">
        <x:f>IFERROR(INDEX('Material routes'!$J$6:$J$1505,MATCH(U830,'Material routes'!$A$6:$A$1505,0)),"MISSING ID")</x:f>
        <x:v>Unspecified</x:v>
      </x:c>
      <x:c r="P830" s="4"/>
      <x:c r="Q830" s="4" t="str">
        <x:f>IFERROR(INDEX('Material routes'!$J$6:$J$1505,MATCH(V830,'Material routes'!$A$6:$A$1505,0)),"MISSING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routes'!$D$6:$D$1505,MATCH(U830,'Material routes'!$A$6:$A$1505,0)),"MISSING ID")</x:f>
        <x:v>proposal.branch.wing_membrane</x:v>
      </x:c>
      <x:c r="T830" s="4" t="str">
        <x:f>IFERROR(INDEX('Material routes'!$D$6:$D$1505,MATCH(V830,'Material routes'!$A$6:$A$1505,0)),"MISSING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routes'!$E$6:$E$1505,MATCH(U831,'Material routes'!$A$6:$A$1505,0)),"MISSING ID")</x:f>
        <x:v>Collapsible sail frame</x:v>
      </x:c>
      <x:c r="B831" s="4" t="str">
        <x:f>IFERROR(INDEX('Material routes'!$F$6:$F$1505,MATCH(U831,'Material routes'!$A$6:$A$1505,0)),"MISSING ID")</x:f>
        <x:v>T4</x:v>
      </x:c>
      <x:c r="C831" s="4" t="str">
        <x:f>IFERROR(INDEX('Material routes'!$H$6:$H$1505,MATCH(U831,'Material routes'!$A$6:$A$1505,0)),"MISSING ID")</x:f>
        <x:v>Crafting component</x:v>
      </x:c>
      <x:c r="D831" s="4" t="str">
        <x:f>IFERROR(INDEX('Material routes'!$G$6:$G$1505,MATCH(U831,'Material routes'!$A$6:$A$1505,0)),"MISSING ID")</x:f>
        <x:v>Crafting components</x:v>
      </x:c>
      <x:c r="E831" s="4" t="str">
        <x:f>IFERROR(INDEX('Material routes'!$C$6:$C$1505,MATCH(U831,'Material routes'!$A$6:$A$1505,0)),"MISSING ID")</x:f>
        <x:v>Ingredient candidate</x:v>
      </x:c>
      <x:c r="F831" s="4" t="str">
        <x:f>IFERROR(INDEX('Material routes'!$E$6:$E$1505,MATCH(V831,'Material routes'!$A$6:$A$1505,0)),"MISSING ID")</x:f>
        <x:v>Folding wing-frame screen shield</x:v>
      </x:c>
      <x:c r="G831" s="4" t="str">
        <x:f>IFERROR(INDEX('Material routes'!$F$6:$F$1505,MATCH(V831,'Material routes'!$A$6:$A$1505,0)),"MISSING ID")</x:f>
        <x:v>Not applicable</x:v>
      </x:c>
      <x:c r="H831" s="4" t="str">
        <x:f>IFERROR(INDEX('Material routes'!$H$6:$H$1505,MATCH(V831,'Material routes'!$A$6:$A$1505,0)),"MISSING ID")</x:f>
        <x:v>Shield</x:v>
      </x:c>
      <x:c r="I831" s="4" t="str">
        <x:f>IFERROR(INDEX('Material routes'!$G$6:$G$1505,MATCH(V831,'Material routes'!$A$6:$A$1505,0)),"MISSING ID")</x:f>
        <x:v>Equipment</x:v>
      </x:c>
      <x:c r="J831" s="4" t="str">
        <x:f>IFERROR(INDEX('Material routes'!$B$6:$B$1505,MATCH(U831,'Material routes'!$A$6:$A$1505,0)),"MISSING ID")</x:f>
        <x:v>design.collection.folding_wing_frame_screen_shield</x:v>
      </x:c>
      <x:c r="K831" s="4" t="str">
        <x:f>IFERROR(INDEX('Crafting recipes'!$C$6:$C$1005,MATCH(J831,'Crafting recipes'!$A$6:$A$1005,0)),"MISSING ID")</x:f>
        <x:v>Finished-item crafting</x:v>
      </x:c>
      <x:c r="L831" s="4" t="str">
        <x:f>IFERROR(INDEX('Material routes'!$K$6:$K$1505,MATCH(U831,'Material routes'!$A$6:$A$1505,0)),"MISSING ID")</x:f>
        <x:v>Proposal</x:v>
      </x:c>
      <x:c r="M831" s="4" t="str">
        <x:f>IFERROR(INDEX('Material routes'!$M$6:$M$1505,MATCH(U831,'Material routes'!$A$6:$A$1505,0)),"MISSING ID")</x:f>
        <x:v>Partial proposal</x:v>
      </x:c>
      <x:c r="N831" s="4"/>
      <x:c r="O831" s="4" t="str">
        <x:f>IFERROR(INDEX('Material routes'!$J$6:$J$1505,MATCH(U831,'Material routes'!$A$6:$A$1505,0)),"MISSING ID")</x:f>
        <x:v>Unspecified</x:v>
      </x:c>
      <x:c r="P831" s="4"/>
      <x:c r="Q831" s="4" t="str">
        <x:f>IFERROR(INDEX('Material routes'!$J$6:$J$1505,MATCH(V831,'Material routes'!$A$6:$A$1505,0)),"MISSING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routes'!$D$6:$D$1505,MATCH(U831,'Material routes'!$A$6:$A$1505,0)),"MISSING ID")</x:f>
        <x:v>proposal.wind.folding_frame</x:v>
      </x:c>
      <x:c r="T831" s="4" t="str">
        <x:f>IFERROR(INDEX('Material routes'!$D$6:$D$1505,MATCH(V831,'Material routes'!$A$6:$A$1505,0)),"MISSING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routes'!$E$6:$E$1505,MATCH(U832,'Material routes'!$A$6:$A$1505,0)),"MISSING ID")</x:f>
        <x:v>Specialist ceramic armor insert</x:v>
      </x:c>
      <x:c r="B832" s="4" t="str">
        <x:f>IFERROR(INDEX('Material routes'!$F$6:$F$1505,MATCH(U832,'Material routes'!$A$6:$A$1505,0)),"MISSING ID")</x:f>
        <x:v>Not applicable</x:v>
      </x:c>
      <x:c r="C832" s="4" t="str">
        <x:f>IFERROR(INDEX('Material routes'!$H$6:$H$1505,MATCH(U832,'Material routes'!$A$6:$A$1505,0)),"MISSING ID")</x:f>
        <x:v>Armor</x:v>
      </x:c>
      <x:c r="D832" s="4" t="str">
        <x:f>IFERROR(INDEX('Material routes'!$G$6:$G$1505,MATCH(U832,'Material routes'!$A$6:$A$1505,0)),"MISSING ID")</x:f>
        <x:v>Equipment</x:v>
      </x:c>
      <x:c r="E832" s="4" t="str">
        <x:f>IFERROR(INDEX('Material routes'!$C$6:$C$1505,MATCH(U832,'Material routes'!$A$6:$A$1505,0)),"MISSING ID")</x:f>
        <x:v>Ingredient candidate</x:v>
      </x:c>
      <x:c r="F832" s="4" t="str">
        <x:f>IFERROR(INDEX('Material routes'!$E$6:$E$1505,MATCH(V832,'Material routes'!$A$6:$A$1505,0)),"MISSING ID")</x:f>
        <x:v>Ceramic-faced shield</x:v>
      </x:c>
      <x:c r="G832" s="4" t="str">
        <x:f>IFERROR(INDEX('Material routes'!$F$6:$F$1505,MATCH(V832,'Material routes'!$A$6:$A$1505,0)),"MISSING ID")</x:f>
        <x:v>Not applicable</x:v>
      </x:c>
      <x:c r="H832" s="4" t="str">
        <x:f>IFERROR(INDEX('Material routes'!$H$6:$H$1505,MATCH(V832,'Material routes'!$A$6:$A$1505,0)),"MISSING ID")</x:f>
        <x:v>Shield</x:v>
      </x:c>
      <x:c r="I832" s="4" t="str">
        <x:f>IFERROR(INDEX('Material routes'!$G$6:$G$1505,MATCH(V832,'Material routes'!$A$6:$A$1505,0)),"MISSING ID")</x:f>
        <x:v>Equipment</x:v>
      </x:c>
      <x:c r="J832" s="4" t="str">
        <x:f>IFERROR(INDEX('Material routes'!$B$6:$B$1505,MATCH(U832,'Material routes'!$A$6:$A$1505,0)),"MISSING ID")</x:f>
        <x:v>design.collection.ceramic_faced_shield</x:v>
      </x:c>
      <x:c r="K832" s="4" t="str">
        <x:f>IFERROR(INDEX('Crafting recipes'!$C$6:$C$1005,MATCH(J832,'Crafting recipes'!$A$6:$A$1005,0)),"MISSING ID")</x:f>
        <x:v>Finished-item crafting</x:v>
      </x:c>
      <x:c r="L832" s="4" t="str">
        <x:f>IFERROR(INDEX('Material routes'!$K$6:$K$1505,MATCH(U832,'Material routes'!$A$6:$A$1505,0)),"MISSING ID")</x:f>
        <x:v>Proposal</x:v>
      </x:c>
      <x:c r="M832" s="4" t="str">
        <x:f>IFERROR(INDEX('Material routes'!$M$6:$M$1505,MATCH(U832,'Material routes'!$A$6:$A$1505,0)),"MISSING ID")</x:f>
        <x:v>Partial proposal</x:v>
      </x:c>
      <x:c r="N832" s="4"/>
      <x:c r="O832" s="4" t="str">
        <x:f>IFERROR(INDEX('Material routes'!$J$6:$J$1505,MATCH(U832,'Material routes'!$A$6:$A$1505,0)),"MISSING ID")</x:f>
        <x:v>Unspecified</x:v>
      </x:c>
      <x:c r="P832" s="4"/>
      <x:c r="Q832" s="4" t="str">
        <x:f>IFERROR(INDEX('Material routes'!$J$6:$J$1505,MATCH(V832,'Material routes'!$A$6:$A$1505,0)),"MISSING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routes'!$D$6:$D$1505,MATCH(U832,'Material routes'!$A$6:$A$1505,0)),"MISSING ID")</x:f>
        <x:v>proposal.ceramic.armor_insert</x:v>
      </x:c>
      <x:c r="T832" s="4" t="str">
        <x:f>IFERROR(INDEX('Material routes'!$D$6:$D$1505,MATCH(V832,'Material routes'!$A$6:$A$1505,0)),"MISSING ID")</x:f>
        <x:v>proposal.collection.ceramic_faced_shield</x:v>
      </x:c>
      <x:c r="U832" s="4" t="str">
        <x:v>design.collection.ceramic_faced_shield.in.1</x:v>
      </x:c>
      <x:c r="V832" s="4" t="str">
        <x:v>design.collection.ceramic_faced_shield.out</x:v>
      </x:c>
    </x:row>
    <x:row r="833" ht="64" customHeight="1">
      <x:c r="A833" s="4" t="str">
        <x:f>IFERROR(INDEX('Material routes'!$E$6:$E$1505,MATCH(U833,'Material routes'!$A$6:$A$1505,0)),"MISSING ID")</x:f>
        <x:v>Annealed iron sheet stock</x:v>
      </x:c>
      <x:c r="B833" s="4" t="str">
        <x:f>IFERROR(INDEX('Material routes'!$F$6:$F$1505,MATCH(U833,'Material routes'!$A$6:$A$1505,0)),"MISSING ID")</x:f>
        <x:v>T3</x:v>
      </x:c>
      <x:c r="C833" s="4" t="str">
        <x:f>IFERROR(INDEX('Material routes'!$H$6:$H$1505,MATCH(U833,'Material routes'!$A$6:$A$1505,0)),"MISSING ID")</x:f>
        <x:v>Processed material</x:v>
      </x:c>
      <x:c r="D833" s="4" t="str">
        <x:f>IFERROR(INDEX('Material routes'!$G$6:$G$1505,MATCH(U833,'Material routes'!$A$6:$A$1505,0)),"MISSING ID")</x:f>
        <x:v>Manufactured stock</x:v>
      </x:c>
      <x:c r="E833" s="4" t="str">
        <x:f>IFERROR(INDEX('Material routes'!$C$6:$C$1505,MATCH(U833,'Material routes'!$A$6:$A$1505,0)),"MISSING ID")</x:f>
        <x:v>Ingredient candidate</x:v>
      </x:c>
      <x:c r="F833" s="4" t="str">
        <x:f>IFERROR(INDEX('Material routes'!$E$6:$E$1505,MATCH(V833,'Material routes'!$A$6:$A$1505,0)),"MISSING ID")</x:f>
        <x:v>Ceramic-faced shield</x:v>
      </x:c>
      <x:c r="G833" s="4" t="str">
        <x:f>IFERROR(INDEX('Material routes'!$F$6:$F$1505,MATCH(V833,'Material routes'!$A$6:$A$1505,0)),"MISSING ID")</x:f>
        <x:v>Not applicable</x:v>
      </x:c>
      <x:c r="H833" s="4" t="str">
        <x:f>IFERROR(INDEX('Material routes'!$H$6:$H$1505,MATCH(V833,'Material routes'!$A$6:$A$1505,0)),"MISSING ID")</x:f>
        <x:v>Shield</x:v>
      </x:c>
      <x:c r="I833" s="4" t="str">
        <x:f>IFERROR(INDEX('Material routes'!$G$6:$G$1505,MATCH(V833,'Material routes'!$A$6:$A$1505,0)),"MISSING ID")</x:f>
        <x:v>Equipment</x:v>
      </x:c>
      <x:c r="J833" s="4" t="str">
        <x:f>IFERROR(INDEX('Material routes'!$B$6:$B$1505,MATCH(U833,'Material routes'!$A$6:$A$1505,0)),"MISSING ID")</x:f>
        <x:v>design.collection.ceramic_faced_shield</x:v>
      </x:c>
      <x:c r="K833" s="4" t="str">
        <x:f>IFERROR(INDEX('Crafting recipes'!$C$6:$C$1005,MATCH(J833,'Crafting recipes'!$A$6:$A$1005,0)),"MISSING ID")</x:f>
        <x:v>Finished-item crafting</x:v>
      </x:c>
      <x:c r="L833" s="4" t="str">
        <x:f>IFERROR(INDEX('Material routes'!$K$6:$K$1505,MATCH(U833,'Material routes'!$A$6:$A$1505,0)),"MISSING ID")</x:f>
        <x:v>Proposal</x:v>
      </x:c>
      <x:c r="M833" s="4" t="str">
        <x:f>IFERROR(INDEX('Material routes'!$M$6:$M$1505,MATCH(U833,'Material routes'!$A$6:$A$1505,0)),"MISSING ID")</x:f>
        <x:v>Partial proposal</x:v>
      </x:c>
      <x:c r="N833" s="4"/>
      <x:c r="O833" s="4" t="str">
        <x:f>IFERROR(INDEX('Material routes'!$J$6:$J$1505,MATCH(U833,'Material routes'!$A$6:$A$1505,0)),"MISSING ID")</x:f>
        <x:v>Unspecified</x:v>
      </x:c>
      <x:c r="P833" s="4"/>
      <x:c r="Q833" s="4" t="str">
        <x:f>IFERROR(INDEX('Material routes'!$J$6:$J$1505,MATCH(V833,'Material routes'!$A$6:$A$1505,0)),"MISSING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routes'!$D$6:$D$1505,MATCH(U833,'Material routes'!$A$6:$A$1505,0)),"MISSING ID")</x:f>
        <x:v>proposal.collection.annealed_iron_sheet_stock</x:v>
      </x:c>
      <x:c r="T833" s="4" t="str">
        <x:f>IFERROR(INDEX('Material routes'!$D$6:$D$1505,MATCH(V833,'Material routes'!$A$6:$A$1505,0)),"MISSING ID")</x:f>
        <x:v>proposal.collection.ceramic_faced_shield</x:v>
      </x:c>
      <x:c r="U833" s="4" t="str">
        <x:v>design.collection.ceramic_faced_shield.in.2</x:v>
      </x:c>
      <x:c r="V833" s="4" t="str">
        <x:v>design.collection.ceramic_faced_shield.out</x:v>
      </x:c>
    </x:row>
    <x:row r="834" ht="64" customHeight="1">
      <x:c r="A834" s="4" t="str">
        <x:f>IFERROR(INDEX('Material routes'!$E$6:$E$1505,MATCH(U834,'Material routes'!$A$6:$A$1505,0)),"MISSING ID")</x:f>
        <x:v>Layered husk composite stock</x:v>
      </x:c>
      <x:c r="B834" s="4" t="str">
        <x:f>IFERROR(INDEX('Material routes'!$F$6:$F$1505,MATCH(U834,'Material routes'!$A$6:$A$1505,0)),"MISSING ID")</x:f>
        <x:v>T3</x:v>
      </x:c>
      <x:c r="C834" s="4" t="str">
        <x:f>IFERROR(INDEX('Material routes'!$H$6:$H$1505,MATCH(U834,'Material routes'!$A$6:$A$1505,0)),"MISSING ID")</x:f>
        <x:v>Processed material</x:v>
      </x:c>
      <x:c r="D834" s="4" t="str">
        <x:f>IFERROR(INDEX('Material routes'!$G$6:$G$1505,MATCH(U834,'Material routes'!$A$6:$A$1505,0)),"MISSING ID")</x:f>
        <x:v>Manufactured stock</x:v>
      </x:c>
      <x:c r="E834" s="4" t="str">
        <x:f>IFERROR(INDEX('Material routes'!$C$6:$C$1505,MATCH(U834,'Material routes'!$A$6:$A$1505,0)),"MISSING ID")</x:f>
        <x:v>Ingredient candidate</x:v>
      </x:c>
      <x:c r="F834" s="4" t="str">
        <x:f>IFERROR(INDEX('Material routes'!$E$6:$E$1505,MATCH(V834,'Material routes'!$A$6:$A$1505,0)),"MISSING ID")</x:f>
        <x:v>Layered husk shield</x:v>
      </x:c>
      <x:c r="G834" s="4" t="str">
        <x:f>IFERROR(INDEX('Material routes'!$F$6:$F$1505,MATCH(V834,'Material routes'!$A$6:$A$1505,0)),"MISSING ID")</x:f>
        <x:v>Not applicable</x:v>
      </x:c>
      <x:c r="H834" s="4" t="str">
        <x:f>IFERROR(INDEX('Material routes'!$H$6:$H$1505,MATCH(V834,'Material routes'!$A$6:$A$1505,0)),"MISSING ID")</x:f>
        <x:v>Shield</x:v>
      </x:c>
      <x:c r="I834" s="4" t="str">
        <x:f>IFERROR(INDEX('Material routes'!$G$6:$G$1505,MATCH(V834,'Material routes'!$A$6:$A$1505,0)),"MISSING ID")</x:f>
        <x:v>Equipment</x:v>
      </x:c>
      <x:c r="J834" s="4" t="str">
        <x:f>IFERROR(INDEX('Material routes'!$B$6:$B$1505,MATCH(U834,'Material routes'!$A$6:$A$1505,0)),"MISSING ID")</x:f>
        <x:v>design.collection.layered_husk_shield</x:v>
      </x:c>
      <x:c r="K834" s="4" t="str">
        <x:f>IFERROR(INDEX('Crafting recipes'!$C$6:$C$1005,MATCH(J834,'Crafting recipes'!$A$6:$A$1005,0)),"MISSING ID")</x:f>
        <x:v>Finished-item crafting</x:v>
      </x:c>
      <x:c r="L834" s="4" t="str">
        <x:f>IFERROR(INDEX('Material routes'!$K$6:$K$1505,MATCH(U834,'Material routes'!$A$6:$A$1505,0)),"MISSING ID")</x:f>
        <x:v>Proposal</x:v>
      </x:c>
      <x:c r="M834" s="4" t="str">
        <x:f>IFERROR(INDEX('Material routes'!$M$6:$M$1505,MATCH(U834,'Material routes'!$A$6:$A$1505,0)),"MISSING ID")</x:f>
        <x:v>Partial proposal</x:v>
      </x:c>
      <x:c r="N834" s="4"/>
      <x:c r="O834" s="4" t="str">
        <x:f>IFERROR(INDEX('Material routes'!$J$6:$J$1505,MATCH(U834,'Material routes'!$A$6:$A$1505,0)),"MISSING ID")</x:f>
        <x:v>Unspecified</x:v>
      </x:c>
      <x:c r="P834" s="4"/>
      <x:c r="Q834" s="4" t="str">
        <x:f>IFERROR(INDEX('Material routes'!$J$6:$J$1505,MATCH(V834,'Material routes'!$A$6:$A$1505,0)),"MISSING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routes'!$D$6:$D$1505,MATCH(U834,'Material routes'!$A$6:$A$1505,0)),"MISSING ID")</x:f>
        <x:v>proposal.branch.husk_composite</x:v>
      </x:c>
      <x:c r="T834" s="4" t="str">
        <x:f>IFERROR(INDEX('Material routes'!$D$6:$D$1505,MATCH(V834,'Material routes'!$A$6:$A$1505,0)),"MISSING ID")</x:f>
        <x:v>proposal.collection.layered_husk_shield</x:v>
      </x:c>
      <x:c r="U834" s="4" t="str">
        <x:v>design.collection.layered_husk_shield.in.1</x:v>
      </x:c>
      <x:c r="V834" s="4" t="str">
        <x:v>design.collection.layered_husk_shield.out</x:v>
      </x:c>
    </x:row>
    <x:row r="835" ht="64" customHeight="1">
      <x:c r="A835" s="4" t="str">
        <x:f>IFERROR(INDEX('Material routes'!$E$6:$E$1505,MATCH(U835,'Material routes'!$A$6:$A$1505,0)),"MISSING ID")</x:f>
        <x:v>Worked iron stock</x:v>
      </x:c>
      <x:c r="B835" s="4" t="str">
        <x:f>IFERROR(INDEX('Material routes'!$F$6:$F$1505,MATCH(U835,'Material routes'!$A$6:$A$1505,0)),"MISSING ID")</x:f>
        <x:v>T2</x:v>
      </x:c>
      <x:c r="C835" s="4" t="str">
        <x:f>IFERROR(INDEX('Material routes'!$H$6:$H$1505,MATCH(U835,'Material routes'!$A$6:$A$1505,0)),"MISSING ID")</x:f>
        <x:v>Processed material</x:v>
      </x:c>
      <x:c r="D835" s="4" t="str">
        <x:f>IFERROR(INDEX('Material routes'!$G$6:$G$1505,MATCH(U835,'Material routes'!$A$6:$A$1505,0)),"MISSING ID")</x:f>
        <x:v>Manufactured stock</x:v>
      </x:c>
      <x:c r="E835" s="4" t="str">
        <x:f>IFERROR(INDEX('Material routes'!$C$6:$C$1505,MATCH(U835,'Material routes'!$A$6:$A$1505,0)),"MISSING ID")</x:f>
        <x:v>Ingredient candidate</x:v>
      </x:c>
      <x:c r="F835" s="4" t="str">
        <x:f>IFERROR(INDEX('Material routes'!$E$6:$E$1505,MATCH(V835,'Material routes'!$A$6:$A$1505,0)),"MISSING ID")</x:f>
        <x:v>Layered husk shield</x:v>
      </x:c>
      <x:c r="G835" s="4" t="str">
        <x:f>IFERROR(INDEX('Material routes'!$F$6:$F$1505,MATCH(V835,'Material routes'!$A$6:$A$1505,0)),"MISSING ID")</x:f>
        <x:v>Not applicable</x:v>
      </x:c>
      <x:c r="H835" s="4" t="str">
        <x:f>IFERROR(INDEX('Material routes'!$H$6:$H$1505,MATCH(V835,'Material routes'!$A$6:$A$1505,0)),"MISSING ID")</x:f>
        <x:v>Shield</x:v>
      </x:c>
      <x:c r="I835" s="4" t="str">
        <x:f>IFERROR(INDEX('Material routes'!$G$6:$G$1505,MATCH(V835,'Material routes'!$A$6:$A$1505,0)),"MISSING ID")</x:f>
        <x:v>Equipment</x:v>
      </x:c>
      <x:c r="J835" s="4" t="str">
        <x:f>IFERROR(INDEX('Material routes'!$B$6:$B$1505,MATCH(U835,'Material routes'!$A$6:$A$1505,0)),"MISSING ID")</x:f>
        <x:v>design.collection.layered_husk_shield</x:v>
      </x:c>
      <x:c r="K835" s="4" t="str">
        <x:f>IFERROR(INDEX('Crafting recipes'!$C$6:$C$1005,MATCH(J835,'Crafting recipes'!$A$6:$A$1005,0)),"MISSING ID")</x:f>
        <x:v>Finished-item crafting</x:v>
      </x:c>
      <x:c r="L835" s="4" t="str">
        <x:f>IFERROR(INDEX('Material routes'!$K$6:$K$1505,MATCH(U835,'Material routes'!$A$6:$A$1505,0)),"MISSING ID")</x:f>
        <x:v>Proposal</x:v>
      </x:c>
      <x:c r="M835" s="4" t="str">
        <x:f>IFERROR(INDEX('Material routes'!$M$6:$M$1505,MATCH(U835,'Material routes'!$A$6:$A$1505,0)),"MISSING ID")</x:f>
        <x:v>Partial proposal</x:v>
      </x:c>
      <x:c r="N835" s="4"/>
      <x:c r="O835" s="4" t="str">
        <x:f>IFERROR(INDEX('Material routes'!$J$6:$J$1505,MATCH(U835,'Material routes'!$A$6:$A$1505,0)),"MISSING ID")</x:f>
        <x:v>Unspecified</x:v>
      </x:c>
      <x:c r="P835" s="4"/>
      <x:c r="Q835" s="4" t="str">
        <x:f>IFERROR(INDEX('Material routes'!$J$6:$J$1505,MATCH(V835,'Material routes'!$A$6:$A$1505,0)),"MISSING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routes'!$D$6:$D$1505,MATCH(U835,'Material routes'!$A$6:$A$1505,0)),"MISSING ID")</x:f>
        <x:v>proposal.natural.iron_stock</x:v>
      </x:c>
      <x:c r="T835" s="4" t="str">
        <x:f>IFERROR(INDEX('Material routes'!$D$6:$D$1505,MATCH(V835,'Material routes'!$A$6:$A$1505,0)),"MISSING ID")</x:f>
        <x:v>proposal.collection.layered_husk_shield</x:v>
      </x:c>
      <x:c r="U835" s="4" t="str">
        <x:v>design.collection.layered_husk_shield.in.2</x:v>
      </x:c>
      <x:c r="V835" s="4" t="str">
        <x:v>design.collection.layered_husk_shield.out</x:v>
      </x:c>
    </x:row>
    <x:row r="836" ht="64" customHeight="1">
      <x:c r="A836" s="4" t="str">
        <x:f>IFERROR(INDEX('Material routes'!$E$6:$E$1505,MATCH(U836,'Material routes'!$A$6:$A$1505,0)),"MISSING ID")</x:f>
        <x:v>Separated shell lamina stock</x:v>
      </x:c>
      <x:c r="B836" s="4" t="str">
        <x:f>IFERROR(INDEX('Material routes'!$F$6:$F$1505,MATCH(U836,'Material routes'!$A$6:$A$1505,0)),"MISSING ID")</x:f>
        <x:v>T1</x:v>
      </x:c>
      <x:c r="C836" s="4" t="str">
        <x:f>IFERROR(INDEX('Material routes'!$H$6:$H$1505,MATCH(U836,'Material routes'!$A$6:$A$1505,0)),"MISSING ID")</x:f>
        <x:v>Processed material</x:v>
      </x:c>
      <x:c r="D836" s="4" t="str">
        <x:f>IFERROR(INDEX('Material routes'!$G$6:$G$1505,MATCH(U836,'Material routes'!$A$6:$A$1505,0)),"MISSING ID")</x:f>
        <x:v>Manufactured stock</x:v>
      </x:c>
      <x:c r="E836" s="4" t="str">
        <x:f>IFERROR(INDEX('Material routes'!$C$6:$C$1505,MATCH(U836,'Material routes'!$A$6:$A$1505,0)),"MISSING ID")</x:f>
        <x:v>Ingredient candidate</x:v>
      </x:c>
      <x:c r="F836" s="4" t="str">
        <x:f>IFERROR(INDEX('Material routes'!$E$6:$E$1505,MATCH(V836,'Material routes'!$A$6:$A$1505,0)),"MISSING ID")</x:f>
        <x:v>Steel-rimmed shell shield</x:v>
      </x:c>
      <x:c r="G836" s="4" t="str">
        <x:f>IFERROR(INDEX('Material routes'!$F$6:$F$1505,MATCH(V836,'Material routes'!$A$6:$A$1505,0)),"MISSING ID")</x:f>
        <x:v>Not applicable</x:v>
      </x:c>
      <x:c r="H836" s="4" t="str">
        <x:f>IFERROR(INDEX('Material routes'!$H$6:$H$1505,MATCH(V836,'Material routes'!$A$6:$A$1505,0)),"MISSING ID")</x:f>
        <x:v>Shield</x:v>
      </x:c>
      <x:c r="I836" s="4" t="str">
        <x:f>IFERROR(INDEX('Material routes'!$G$6:$G$1505,MATCH(V836,'Material routes'!$A$6:$A$1505,0)),"MISSING ID")</x:f>
        <x:v>Equipment</x:v>
      </x:c>
      <x:c r="J836" s="4" t="str">
        <x:f>IFERROR(INDEX('Material routes'!$B$6:$B$1505,MATCH(U836,'Material routes'!$A$6:$A$1505,0)),"MISSING ID")</x:f>
        <x:v>design.collection.steel_rimmed_shell_shield</x:v>
      </x:c>
      <x:c r="K836" s="4" t="str">
        <x:f>IFERROR(INDEX('Crafting recipes'!$C$6:$C$1005,MATCH(J836,'Crafting recipes'!$A$6:$A$1005,0)),"MISSING ID")</x:f>
        <x:v>Finished-item crafting</x:v>
      </x:c>
      <x:c r="L836" s="4" t="str">
        <x:f>IFERROR(INDEX('Material routes'!$K$6:$K$1505,MATCH(U836,'Material routes'!$A$6:$A$1505,0)),"MISSING ID")</x:f>
        <x:v>Proposal</x:v>
      </x:c>
      <x:c r="M836" s="4" t="str">
        <x:f>IFERROR(INDEX('Material routes'!$M$6:$M$1505,MATCH(U836,'Material routes'!$A$6:$A$1505,0)),"MISSING ID")</x:f>
        <x:v>Partial proposal</x:v>
      </x:c>
      <x:c r="N836" s="4"/>
      <x:c r="O836" s="4" t="str">
        <x:f>IFERROR(INDEX('Material routes'!$J$6:$J$1505,MATCH(U836,'Material routes'!$A$6:$A$1505,0)),"MISSING ID")</x:f>
        <x:v>Unspecified</x:v>
      </x:c>
      <x:c r="P836" s="4"/>
      <x:c r="Q836" s="4" t="str">
        <x:f>IFERROR(INDEX('Material routes'!$J$6:$J$1505,MATCH(V836,'Material routes'!$A$6:$A$1505,0)),"MISSING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routes'!$D$6:$D$1505,MATCH(U836,'Material routes'!$A$6:$A$1505,0)),"MISSING ID")</x:f>
        <x:v>proposal.t1.shell_lamina</x:v>
      </x:c>
      <x:c r="T836" s="4" t="str">
        <x:f>IFERROR(INDEX('Material routes'!$D$6:$D$1505,MATCH(V836,'Material routes'!$A$6:$A$1505,0)),"MISSING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routes'!$E$6:$E$1505,MATCH(U837,'Material routes'!$A$6:$A$1505,0)),"MISSING ID")</x:f>
        <x:v>Steel stock</x:v>
      </x:c>
      <x:c r="B837" s="4" t="str">
        <x:f>IFERROR(INDEX('Material routes'!$F$6:$F$1505,MATCH(U837,'Material routes'!$A$6:$A$1505,0)),"MISSING ID")</x:f>
        <x:v>T2</x:v>
      </x:c>
      <x:c r="C837" s="4" t="str">
        <x:f>IFERROR(INDEX('Material routes'!$H$6:$H$1505,MATCH(U837,'Material routes'!$A$6:$A$1505,0)),"MISSING ID")</x:f>
        <x:v>Processed material</x:v>
      </x:c>
      <x:c r="D837" s="4" t="str">
        <x:f>IFERROR(INDEX('Material routes'!$G$6:$G$1505,MATCH(U837,'Material routes'!$A$6:$A$1505,0)),"MISSING ID")</x:f>
        <x:v>Manufactured stock</x:v>
      </x:c>
      <x:c r="E837" s="4" t="str">
        <x:f>IFERROR(INDEX('Material routes'!$C$6:$C$1505,MATCH(U837,'Material routes'!$A$6:$A$1505,0)),"MISSING ID")</x:f>
        <x:v>Ingredient candidate</x:v>
      </x:c>
      <x:c r="F837" s="4" t="str">
        <x:f>IFERROR(INDEX('Material routes'!$E$6:$E$1505,MATCH(V837,'Material routes'!$A$6:$A$1505,0)),"MISSING ID")</x:f>
        <x:v>Steel-rimmed shell shield</x:v>
      </x:c>
      <x:c r="G837" s="4" t="str">
        <x:f>IFERROR(INDEX('Material routes'!$F$6:$F$1505,MATCH(V837,'Material routes'!$A$6:$A$1505,0)),"MISSING ID")</x:f>
        <x:v>Not applicable</x:v>
      </x:c>
      <x:c r="H837" s="4" t="str">
        <x:f>IFERROR(INDEX('Material routes'!$H$6:$H$1505,MATCH(V837,'Material routes'!$A$6:$A$1505,0)),"MISSING ID")</x:f>
        <x:v>Shield</x:v>
      </x:c>
      <x:c r="I837" s="4" t="str">
        <x:f>IFERROR(INDEX('Material routes'!$G$6:$G$1505,MATCH(V837,'Material routes'!$A$6:$A$1505,0)),"MISSING ID")</x:f>
        <x:v>Equipment</x:v>
      </x:c>
      <x:c r="J837" s="4" t="str">
        <x:f>IFERROR(INDEX('Material routes'!$B$6:$B$1505,MATCH(U837,'Material routes'!$A$6:$A$1505,0)),"MISSING ID")</x:f>
        <x:v>design.collection.steel_rimmed_shell_shield</x:v>
      </x:c>
      <x:c r="K837" s="4" t="str">
        <x:f>IFERROR(INDEX('Crafting recipes'!$C$6:$C$1005,MATCH(J837,'Crafting recipes'!$A$6:$A$1005,0)),"MISSING ID")</x:f>
        <x:v>Finished-item crafting</x:v>
      </x:c>
      <x:c r="L837" s="4" t="str">
        <x:f>IFERROR(INDEX('Material routes'!$K$6:$K$1505,MATCH(U837,'Material routes'!$A$6:$A$1505,0)),"MISSING ID")</x:f>
        <x:v>Proposal</x:v>
      </x:c>
      <x:c r="M837" s="4" t="str">
        <x:f>IFERROR(INDEX('Material routes'!$M$6:$M$1505,MATCH(U837,'Material routes'!$A$6:$A$1505,0)),"MISSING ID")</x:f>
        <x:v>Partial proposal</x:v>
      </x:c>
      <x:c r="N837" s="4"/>
      <x:c r="O837" s="4" t="str">
        <x:f>IFERROR(INDEX('Material routes'!$J$6:$J$1505,MATCH(U837,'Material routes'!$A$6:$A$1505,0)),"MISSING ID")</x:f>
        <x:v>Unspecified</x:v>
      </x:c>
      <x:c r="P837" s="4"/>
      <x:c r="Q837" s="4" t="str">
        <x:f>IFERROR(INDEX('Material routes'!$J$6:$J$1505,MATCH(V837,'Material routes'!$A$6:$A$1505,0)),"MISSING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routes'!$D$6:$D$1505,MATCH(U837,'Material routes'!$A$6:$A$1505,0)),"MISSING ID")</x:f>
        <x:v>author.metallurgy.steel_stock</x:v>
      </x:c>
      <x:c r="T837" s="4" t="str">
        <x:f>IFERROR(INDEX('Material routes'!$D$6:$D$1505,MATCH(V837,'Material routes'!$A$6:$A$1505,0)),"MISSING ID")</x:f>
        <x:v>proposal.collection.steel_rimmed_shell_shield</x:v>
      </x:c>
      <x:c r="U837" s="4" t="str">
        <x:v>design.collection.steel_rimmed_shell_shield.in.2</x:v>
      </x:c>
      <x:c r="V837" s="4" t="str">
        <x:v>design.collection.steel_rimmed_shell_shield.out</x:v>
      </x:c>
    </x:row>
    <x:row r="838" ht="64" customHeight="1">
      <x:c r="A838" s="4" t="str">
        <x:f>IFERROR(INDEX('Material routes'!$E$6:$E$1505,MATCH(U838,'Material routes'!$A$6:$A$1505,0)),"MISSING ID")</x:f>
        <x:v>Steel stock</x:v>
      </x:c>
      <x:c r="B838" s="4" t="str">
        <x:f>IFERROR(INDEX('Material routes'!$F$6:$F$1505,MATCH(U838,'Material routes'!$A$6:$A$1505,0)),"MISSING ID")</x:f>
        <x:v>T2</x:v>
      </x:c>
      <x:c r="C838" s="4" t="str">
        <x:f>IFERROR(INDEX('Material routes'!$H$6:$H$1505,MATCH(U838,'Material routes'!$A$6:$A$1505,0)),"MISSING ID")</x:f>
        <x:v>Processed material</x:v>
      </x:c>
      <x:c r="D838" s="4" t="str">
        <x:f>IFERROR(INDEX('Material routes'!$G$6:$G$1505,MATCH(U838,'Material routes'!$A$6:$A$1505,0)),"MISSING ID")</x:f>
        <x:v>Manufactured stock</x:v>
      </x:c>
      <x:c r="E838" s="4" t="str">
        <x:f>IFERROR(INDEX('Material routes'!$C$6:$C$1505,MATCH(U838,'Material routes'!$A$6:$A$1505,0)),"MISSING ID")</x:f>
        <x:v>Ingredient candidate</x:v>
      </x:c>
      <x:c r="F838" s="4" t="str">
        <x:f>IFERROR(INDEX('Material routes'!$E$6:$E$1505,MATCH(V838,'Material routes'!$A$6:$A$1505,0)),"MISSING ID")</x:f>
        <x:v>Hook-edged catch shield</x:v>
      </x:c>
      <x:c r="G838" s="4" t="str">
        <x:f>IFERROR(INDEX('Material routes'!$F$6:$F$1505,MATCH(V838,'Material routes'!$A$6:$A$1505,0)),"MISSING ID")</x:f>
        <x:v>Not applicable</x:v>
      </x:c>
      <x:c r="H838" s="4" t="str">
        <x:f>IFERROR(INDEX('Material routes'!$H$6:$H$1505,MATCH(V838,'Material routes'!$A$6:$A$1505,0)),"MISSING ID")</x:f>
        <x:v>Shield</x:v>
      </x:c>
      <x:c r="I838" s="4" t="str">
        <x:f>IFERROR(INDEX('Material routes'!$G$6:$G$1505,MATCH(V838,'Material routes'!$A$6:$A$1505,0)),"MISSING ID")</x:f>
        <x:v>Equipment</x:v>
      </x:c>
      <x:c r="J838" s="4" t="str">
        <x:f>IFERROR(INDEX('Material routes'!$B$6:$B$1505,MATCH(U838,'Material routes'!$A$6:$A$1505,0)),"MISSING ID")</x:f>
        <x:v>design.collection.hook_edged_catch_shield</x:v>
      </x:c>
      <x:c r="K838" s="4" t="str">
        <x:f>IFERROR(INDEX('Crafting recipes'!$C$6:$C$1005,MATCH(J838,'Crafting recipes'!$A$6:$A$1005,0)),"MISSING ID")</x:f>
        <x:v>Finished-item crafting</x:v>
      </x:c>
      <x:c r="L838" s="4" t="str">
        <x:f>IFERROR(INDEX('Material routes'!$K$6:$K$1505,MATCH(U838,'Material routes'!$A$6:$A$1505,0)),"MISSING ID")</x:f>
        <x:v>Proposal</x:v>
      </x:c>
      <x:c r="M838" s="4" t="str">
        <x:f>IFERROR(INDEX('Material routes'!$M$6:$M$1505,MATCH(U838,'Material routes'!$A$6:$A$1505,0)),"MISSING ID")</x:f>
        <x:v>Partial proposal</x:v>
      </x:c>
      <x:c r="N838" s="4"/>
      <x:c r="O838" s="4" t="str">
        <x:f>IFERROR(INDEX('Material routes'!$J$6:$J$1505,MATCH(U838,'Material routes'!$A$6:$A$1505,0)),"MISSING ID")</x:f>
        <x:v>Unspecified</x:v>
      </x:c>
      <x:c r="P838" s="4"/>
      <x:c r="Q838" s="4" t="str">
        <x:f>IFERROR(INDEX('Material routes'!$J$6:$J$1505,MATCH(V838,'Material routes'!$A$6:$A$1505,0)),"MISSING ID")</x:f>
        <x:v>Unspecified</x:v>
      </x:c>
      <x:c r="R838" s="4" t="str">
        <x:f>IF(L838="Withheld","Withheld premise",IF(E838="Tool candidate","Reusable prerequisite",IF(K838="Raw entry preparation","Entry-resource preparation",IF(G838="Not applicable",IF(IFERROR(INDEX('Items'!$AI$6:$AI$1005,MATCH(T838,'Items'!$A$6:$A$1005,0)),"MISSING ID")="Finished item","Finished endpoint",IF(IFERROR(INDEX('Items'!$AI$6:$AI$1005,MATCH(T838,'Items'!$A$6:$A$1005,0)),"MISSING ID")="Currency","Currency / no refinement tier","Recovered output / tier not applicable")),IF(OR(IFERROR(INDEX('Crafting recipes'!$H$6:$H$1005,MATCH(J838,'Crafting recipes'!$A$6:$A$1005,0)),"MISSING ID")="Unassigned",G838="Unassigned"),"Tier unresolved",IF(IFERROR(VALUE(RIGHT(G838,1))-VALUE(RIGHT(IFERROR(INDEX('Crafting recipes'!$H$6:$H$1005,MATCH(J838,'Crafting recipes'!$A$6:$A$1005,0)),"MISSING ID"),1)),0)=1,IF(B838=IFERROR(INDEX('Crafting recipes'!$H$6:$H$1005,MATCH(J838,'Crafting recipes'!$A$6:$A$1005,0)),"MISSING ID"),"Advances one material tier","Lower-tier ingredient; route advances one tier"),"Needs tier review"))))))</x:f>
        <x:v>Finished endpoint</x:v>
      </x:c>
      <x:c r="S838" s="4" t="str">
        <x:f>IFERROR(INDEX('Material routes'!$D$6:$D$1505,MATCH(U838,'Material routes'!$A$6:$A$1505,0)),"MISSING ID")</x:f>
        <x:v>author.metallurgy.steel_stock</x:v>
      </x:c>
      <x:c r="T838" s="4" t="str">
        <x:f>IFERROR(INDEX('Material routes'!$D$6:$D$1505,MATCH(V838,'Material routes'!$A$6:$A$1505,0)),"MISSING ID")</x:f>
        <x:v>proposal.collection.hook_edged_catch_shield</x:v>
      </x:c>
      <x:c r="U838" s="4" t="str">
        <x:v>design.collection.hook_edged_catch_shield.in.1</x:v>
      </x:c>
      <x:c r="V838" s="4" t="str">
        <x:v>design.collection.hook_edged_catch_shield.out</x:v>
      </x:c>
    </x:row>
    <x:row r="839" ht="64" customHeight="1">
      <x:c r="A839" s="4" t="str">
        <x:f>IFERROR(INDEX('Material routes'!$E$6:$E$1505,MATCH(U839,'Material routes'!$A$6:$A$1505,0)),"MISSING ID")</x:f>
        <x:v>Annealed iron sheet stock</x:v>
      </x:c>
      <x:c r="B839" s="4" t="str">
        <x:f>IFERROR(INDEX('Material routes'!$F$6:$F$1505,MATCH(U839,'Material routes'!$A$6:$A$1505,0)),"MISSING ID")</x:f>
        <x:v>T3</x:v>
      </x:c>
      <x:c r="C839" s="4" t="str">
        <x:f>IFERROR(INDEX('Material routes'!$H$6:$H$1505,MATCH(U839,'Material routes'!$A$6:$A$1505,0)),"MISSING ID")</x:f>
        <x:v>Processed material</x:v>
      </x:c>
      <x:c r="D839" s="4" t="str">
        <x:f>IFERROR(INDEX('Material routes'!$G$6:$G$1505,MATCH(U839,'Material routes'!$A$6:$A$1505,0)),"MISSING ID")</x:f>
        <x:v>Manufactured stock</x:v>
      </x:c>
      <x:c r="E839" s="4" t="str">
        <x:f>IFERROR(INDEX('Material routes'!$C$6:$C$1505,MATCH(U839,'Material routes'!$A$6:$A$1505,0)),"MISSING ID")</x:f>
        <x:v>Ingredient candidate</x:v>
      </x:c>
      <x:c r="F839" s="4" t="str">
        <x:f>IFERROR(INDEX('Material routes'!$E$6:$E$1505,MATCH(V839,'Material routes'!$A$6:$A$1505,0)),"MISSING ID")</x:f>
        <x:v>Elbow-strapped work shield</x:v>
      </x:c>
      <x:c r="G839" s="4" t="str">
        <x:f>IFERROR(INDEX('Material routes'!$F$6:$F$1505,MATCH(V839,'Material routes'!$A$6:$A$1505,0)),"MISSING ID")</x:f>
        <x:v>Not applicable</x:v>
      </x:c>
      <x:c r="H839" s="4" t="str">
        <x:f>IFERROR(INDEX('Material routes'!$H$6:$H$1505,MATCH(V839,'Material routes'!$A$6:$A$1505,0)),"MISSING ID")</x:f>
        <x:v>Shield</x:v>
      </x:c>
      <x:c r="I839" s="4" t="str">
        <x:f>IFERROR(INDEX('Material routes'!$G$6:$G$1505,MATCH(V839,'Material routes'!$A$6:$A$1505,0)),"MISSING ID")</x:f>
        <x:v>Equipment</x:v>
      </x:c>
      <x:c r="J839" s="4" t="str">
        <x:f>IFERROR(INDEX('Material routes'!$B$6:$B$1505,MATCH(U839,'Material routes'!$A$6:$A$1505,0)),"MISSING ID")</x:f>
        <x:v>design.collection.elbow_strapped_work_shield</x:v>
      </x:c>
      <x:c r="K839" s="4" t="str">
        <x:f>IFERROR(INDEX('Crafting recipes'!$C$6:$C$1005,MATCH(J839,'Crafting recipes'!$A$6:$A$1005,0)),"MISSING ID")</x:f>
        <x:v>Finished-item crafting</x:v>
      </x:c>
      <x:c r="L839" s="4" t="str">
        <x:f>IFERROR(INDEX('Material routes'!$K$6:$K$1505,MATCH(U839,'Material routes'!$A$6:$A$1505,0)),"MISSING ID")</x:f>
        <x:v>Proposal</x:v>
      </x:c>
      <x:c r="M839" s="4" t="str">
        <x:f>IFERROR(INDEX('Material routes'!$M$6:$M$1505,MATCH(U839,'Material routes'!$A$6:$A$1505,0)),"MISSING ID")</x:f>
        <x:v>Partial proposal</x:v>
      </x:c>
      <x:c r="N839" s="4"/>
      <x:c r="O839" s="4" t="str">
        <x:f>IFERROR(INDEX('Material routes'!$J$6:$J$1505,MATCH(U839,'Material routes'!$A$6:$A$1505,0)),"MISSING ID")</x:f>
        <x:v>Unspecified</x:v>
      </x:c>
      <x:c r="P839" s="4"/>
      <x:c r="Q839" s="4" t="str">
        <x:f>IFERROR(INDEX('Material routes'!$J$6:$J$1505,MATCH(V839,'Material routes'!$A$6:$A$1505,0)),"MISSING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routes'!$D$6:$D$1505,MATCH(U839,'Material routes'!$A$6:$A$1505,0)),"MISSING ID")</x:f>
        <x:v>proposal.collection.annealed_iron_sheet_stock</x:v>
      </x:c>
      <x:c r="T839" s="4" t="str">
        <x:f>IFERROR(INDEX('Material routes'!$D$6:$D$1505,MATCH(V839,'Material routes'!$A$6:$A$1505,0)),"MISSING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routes'!$E$6:$E$1505,MATCH(U840,'Material routes'!$A$6:$A$1505,0)),"MISSING ID")</x:f>
        <x:v>Processed hide material</x:v>
      </x:c>
      <x:c r="B840" s="4" t="str">
        <x:f>IFERROR(INDEX('Material routes'!$F$6:$F$1505,MATCH(U840,'Material routes'!$A$6:$A$1505,0)),"MISSING ID")</x:f>
        <x:v>T1</x:v>
      </x:c>
      <x:c r="C840" s="4" t="str">
        <x:f>IFERROR(INDEX('Material routes'!$H$6:$H$1505,MATCH(U840,'Material routes'!$A$6:$A$1505,0)),"MISSING ID")</x:f>
        <x:v>Processed material</x:v>
      </x:c>
      <x:c r="D840" s="4" t="str">
        <x:f>IFERROR(INDEX('Material routes'!$G$6:$G$1505,MATCH(U840,'Material routes'!$A$6:$A$1505,0)),"MISSING ID")</x:f>
        <x:v>Crafting components</x:v>
      </x:c>
      <x:c r="E840" s="4" t="str">
        <x:f>IFERROR(INDEX('Material routes'!$C$6:$C$1505,MATCH(U840,'Material routes'!$A$6:$A$1505,0)),"MISSING ID")</x:f>
        <x:v>Ingredient candidate</x:v>
      </x:c>
      <x:c r="F840" s="4" t="str">
        <x:f>IFERROR(INDEX('Material routes'!$E$6:$E$1505,MATCH(V840,'Material routes'!$A$6:$A$1505,0)),"MISSING ID")</x:f>
        <x:v>Elbow-strapped work shield</x:v>
      </x:c>
      <x:c r="G840" s="4" t="str">
        <x:f>IFERROR(INDEX('Material routes'!$F$6:$F$1505,MATCH(V840,'Material routes'!$A$6:$A$1505,0)),"MISSING ID")</x:f>
        <x:v>Not applicable</x:v>
      </x:c>
      <x:c r="H840" s="4" t="str">
        <x:f>IFERROR(INDEX('Material routes'!$H$6:$H$1505,MATCH(V840,'Material routes'!$A$6:$A$1505,0)),"MISSING ID")</x:f>
        <x:v>Shield</x:v>
      </x:c>
      <x:c r="I840" s="4" t="str">
        <x:f>IFERROR(INDEX('Material routes'!$G$6:$G$1505,MATCH(V840,'Material routes'!$A$6:$A$1505,0)),"MISSING ID")</x:f>
        <x:v>Equipment</x:v>
      </x:c>
      <x:c r="J840" s="4" t="str">
        <x:f>IFERROR(INDEX('Material routes'!$B$6:$B$1505,MATCH(U840,'Material routes'!$A$6:$A$1505,0)),"MISSING ID")</x:f>
        <x:v>design.collection.elbow_strapped_work_shield</x:v>
      </x:c>
      <x:c r="K840" s="4" t="str">
        <x:f>IFERROR(INDEX('Crafting recipes'!$C$6:$C$1005,MATCH(J840,'Crafting recipes'!$A$6:$A$1005,0)),"MISSING ID")</x:f>
        <x:v>Finished-item crafting</x:v>
      </x:c>
      <x:c r="L840" s="4" t="str">
        <x:f>IFERROR(INDEX('Material routes'!$K$6:$K$1505,MATCH(U840,'Material routes'!$A$6:$A$1505,0)),"MISSING ID")</x:f>
        <x:v>Proposal</x:v>
      </x:c>
      <x:c r="M840" s="4" t="str">
        <x:f>IFERROR(INDEX('Material routes'!$M$6:$M$1505,MATCH(U840,'Material routes'!$A$6:$A$1505,0)),"MISSING ID")</x:f>
        <x:v>Partial proposal</x:v>
      </x:c>
      <x:c r="N840" s="4"/>
      <x:c r="O840" s="4" t="str">
        <x:f>IFERROR(INDEX('Material routes'!$J$6:$J$1505,MATCH(U840,'Material routes'!$A$6:$A$1505,0)),"MISSING ID")</x:f>
        <x:v>Unspecified</x:v>
      </x:c>
      <x:c r="P840" s="4"/>
      <x:c r="Q840" s="4" t="str">
        <x:f>IFERROR(INDEX('Material routes'!$J$6:$J$1505,MATCH(V840,'Material routes'!$A$6:$A$1505,0)),"MISSING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routes'!$D$6:$D$1505,MATCH(U840,'Material routes'!$A$6:$A$1505,0)),"MISSING ID")</x:f>
        <x:v>proposal.bio.hide_material</x:v>
      </x:c>
      <x:c r="T840" s="4" t="str">
        <x:f>IFERROR(INDEX('Material routes'!$D$6:$D$1505,MATCH(V840,'Material routes'!$A$6:$A$1505,0)),"MISSING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routes'!$E$6:$E$1505,MATCH(U841,'Material routes'!$A$6:$A$1505,0)),"MISSING ID")</x:f>
        <x:v>Steel stock</x:v>
      </x:c>
      <x:c r="B841" s="4" t="str">
        <x:f>IFERROR(INDEX('Material routes'!$F$6:$F$1505,MATCH(U841,'Material routes'!$A$6:$A$1505,0)),"MISSING ID")</x:f>
        <x:v>T2</x:v>
      </x:c>
      <x:c r="C841" s="4" t="str">
        <x:f>IFERROR(INDEX('Material routes'!$H$6:$H$1505,MATCH(U841,'Material routes'!$A$6:$A$1505,0)),"MISSING ID")</x:f>
        <x:v>Processed material</x:v>
      </x:c>
      <x:c r="D841" s="4" t="str">
        <x:f>IFERROR(INDEX('Material routes'!$G$6:$G$1505,MATCH(U841,'Material routes'!$A$6:$A$1505,0)),"MISSING ID")</x:f>
        <x:v>Manufactured stock</x:v>
      </x:c>
      <x:c r="E841" s="4" t="str">
        <x:f>IFERROR(INDEX('Material routes'!$C$6:$C$1505,MATCH(U841,'Material routes'!$A$6:$A$1505,0)),"MISSING ID")</x:f>
        <x:v>Ingredient candidate</x:v>
      </x:c>
      <x:c r="F841" s="4" t="str">
        <x:f>IFERROR(INDEX('Material routes'!$E$6:$E$1505,MATCH(V841,'Material routes'!$A$6:$A$1505,0)),"MISSING ID")</x:f>
        <x:v>Knee-braced ground shield</x:v>
      </x:c>
      <x:c r="G841" s="4" t="str">
        <x:f>IFERROR(INDEX('Material routes'!$F$6:$F$1505,MATCH(V841,'Material routes'!$A$6:$A$1505,0)),"MISSING ID")</x:f>
        <x:v>Not applicable</x:v>
      </x:c>
      <x:c r="H841" s="4" t="str">
        <x:f>IFERROR(INDEX('Material routes'!$H$6:$H$1505,MATCH(V841,'Material routes'!$A$6:$A$1505,0)),"MISSING ID")</x:f>
        <x:v>Shield</x:v>
      </x:c>
      <x:c r="I841" s="4" t="str">
        <x:f>IFERROR(INDEX('Material routes'!$G$6:$G$1505,MATCH(V841,'Material routes'!$A$6:$A$1505,0)),"MISSING ID")</x:f>
        <x:v>Equipment</x:v>
      </x:c>
      <x:c r="J841" s="4" t="str">
        <x:f>IFERROR(INDEX('Material routes'!$B$6:$B$1505,MATCH(U841,'Material routes'!$A$6:$A$1505,0)),"MISSING ID")</x:f>
        <x:v>design.collection.knee_braced_ground_shield</x:v>
      </x:c>
      <x:c r="K841" s="4" t="str">
        <x:f>IFERROR(INDEX('Crafting recipes'!$C$6:$C$1005,MATCH(J841,'Crafting recipes'!$A$6:$A$1005,0)),"MISSING ID")</x:f>
        <x:v>Finished-item crafting</x:v>
      </x:c>
      <x:c r="L841" s="4" t="str">
        <x:f>IFERROR(INDEX('Material routes'!$K$6:$K$1505,MATCH(U841,'Material routes'!$A$6:$A$1505,0)),"MISSING ID")</x:f>
        <x:v>Proposal</x:v>
      </x:c>
      <x:c r="M841" s="4" t="str">
        <x:f>IFERROR(INDEX('Material routes'!$M$6:$M$1505,MATCH(U841,'Material routes'!$A$6:$A$1505,0)),"MISSING ID")</x:f>
        <x:v>Partial proposal</x:v>
      </x:c>
      <x:c r="N841" s="4"/>
      <x:c r="O841" s="4" t="str">
        <x:f>IFERROR(INDEX('Material routes'!$J$6:$J$1505,MATCH(U841,'Material routes'!$A$6:$A$1505,0)),"MISSING ID")</x:f>
        <x:v>Unspecified</x:v>
      </x:c>
      <x:c r="P841" s="4"/>
      <x:c r="Q841" s="4" t="str">
        <x:f>IFERROR(INDEX('Material routes'!$J$6:$J$1505,MATCH(V841,'Material routes'!$A$6:$A$1505,0)),"MISSING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routes'!$D$6:$D$1505,MATCH(U841,'Material routes'!$A$6:$A$1505,0)),"MISSING ID")</x:f>
        <x:v>author.metallurgy.steel_stock</x:v>
      </x:c>
      <x:c r="T841" s="4" t="str">
        <x:f>IFERROR(INDEX('Material routes'!$D$6:$D$1505,MATCH(V841,'Material routes'!$A$6:$A$1505,0)),"MISSING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routes'!$E$6:$E$1505,MATCH(U842,'Material routes'!$A$6:$A$1505,0)),"MISSING ID")</x:f>
        <x:v>Replaceable joint pin</x:v>
      </x:c>
      <x:c r="B842" s="4" t="str">
        <x:f>IFERROR(INDEX('Material routes'!$F$6:$F$1505,MATCH(U842,'Material routes'!$A$6:$A$1505,0)),"MISSING ID")</x:f>
        <x:v>T3</x:v>
      </x:c>
      <x:c r="C842" s="4" t="str">
        <x:f>IFERROR(INDEX('Material routes'!$H$6:$H$1505,MATCH(U842,'Material routes'!$A$6:$A$1505,0)),"MISSING ID")</x:f>
        <x:v>Crafting component</x:v>
      </x:c>
      <x:c r="D842" s="4" t="str">
        <x:f>IFERROR(INDEX('Material routes'!$G$6:$G$1505,MATCH(U842,'Material routes'!$A$6:$A$1505,0)),"MISSING ID")</x:f>
        <x:v>Crafting components</x:v>
      </x:c>
      <x:c r="E842" s="4" t="str">
        <x:f>IFERROR(INDEX('Material routes'!$C$6:$C$1505,MATCH(U842,'Material routes'!$A$6:$A$1505,0)),"MISSING ID")</x:f>
        <x:v>Ingredient candidate</x:v>
      </x:c>
      <x:c r="F842" s="4" t="str">
        <x:f>IFERROR(INDEX('Material routes'!$E$6:$E$1505,MATCH(V842,'Material routes'!$A$6:$A$1505,0)),"MISSING ID")</x:f>
        <x:v>Knee-braced ground shield</x:v>
      </x:c>
      <x:c r="G842" s="4" t="str">
        <x:f>IFERROR(INDEX('Material routes'!$F$6:$F$1505,MATCH(V842,'Material routes'!$A$6:$A$1505,0)),"MISSING ID")</x:f>
        <x:v>Not applicable</x:v>
      </x:c>
      <x:c r="H842" s="4" t="str">
        <x:f>IFERROR(INDEX('Material routes'!$H$6:$H$1505,MATCH(V842,'Material routes'!$A$6:$A$1505,0)),"MISSING ID")</x:f>
        <x:v>Shield</x:v>
      </x:c>
      <x:c r="I842" s="4" t="str">
        <x:f>IFERROR(INDEX('Material routes'!$G$6:$G$1505,MATCH(V842,'Material routes'!$A$6:$A$1505,0)),"MISSING ID")</x:f>
        <x:v>Equipment</x:v>
      </x:c>
      <x:c r="J842" s="4" t="str">
        <x:f>IFERROR(INDEX('Material routes'!$B$6:$B$1505,MATCH(U842,'Material routes'!$A$6:$A$1505,0)),"MISSING ID")</x:f>
        <x:v>design.collection.knee_braced_ground_shield</x:v>
      </x:c>
      <x:c r="K842" s="4" t="str">
        <x:f>IFERROR(INDEX('Crafting recipes'!$C$6:$C$1005,MATCH(J842,'Crafting recipes'!$A$6:$A$1005,0)),"MISSING ID")</x:f>
        <x:v>Finished-item crafting</x:v>
      </x:c>
      <x:c r="L842" s="4" t="str">
        <x:f>IFERROR(INDEX('Material routes'!$K$6:$K$1505,MATCH(U842,'Material routes'!$A$6:$A$1505,0)),"MISSING ID")</x:f>
        <x:v>Proposal</x:v>
      </x:c>
      <x:c r="M842" s="4" t="str">
        <x:f>IFERROR(INDEX('Material routes'!$M$6:$M$1505,MATCH(U842,'Material routes'!$A$6:$A$1505,0)),"MISSING ID")</x:f>
        <x:v>Partial proposal</x:v>
      </x:c>
      <x:c r="N842" s="4"/>
      <x:c r="O842" s="4" t="str">
        <x:f>IFERROR(INDEX('Material routes'!$J$6:$J$1505,MATCH(U842,'Material routes'!$A$6:$A$1505,0)),"MISSING ID")</x:f>
        <x:v>Unspecified</x:v>
      </x:c>
      <x:c r="P842" s="4"/>
      <x:c r="Q842" s="4" t="str">
        <x:f>IFERROR(INDEX('Material routes'!$J$6:$J$1505,MATCH(V842,'Material routes'!$A$6:$A$1505,0)),"MISSING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routes'!$D$6:$D$1505,MATCH(U842,'Material routes'!$A$6:$A$1505,0)),"MISSING ID")</x:f>
        <x:v>proposal.legger.joint_pin</x:v>
      </x:c>
      <x:c r="T842" s="4" t="str">
        <x:f>IFERROR(INDEX('Material routes'!$D$6:$D$1505,MATCH(V842,'Material routes'!$A$6:$A$1505,0)),"MISSING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routes'!$E$6:$E$1505,MATCH(U843,'Material routes'!$A$6:$A$1505,0)),"MISSING ID")</x:f>
        <x:v>Annealed iron sheet stock</x:v>
      </x:c>
      <x:c r="B843" s="4" t="str">
        <x:f>IFERROR(INDEX('Material routes'!$F$6:$F$1505,MATCH(U843,'Material routes'!$A$6:$A$1505,0)),"MISSING ID")</x:f>
        <x:v>T3</x:v>
      </x:c>
      <x:c r="C843" s="4" t="str">
        <x:f>IFERROR(INDEX('Material routes'!$H$6:$H$1505,MATCH(U843,'Material routes'!$A$6:$A$1505,0)),"MISSING ID")</x:f>
        <x:v>Processed material</x:v>
      </x:c>
      <x:c r="D843" s="4" t="str">
        <x:f>IFERROR(INDEX('Material routes'!$G$6:$G$1505,MATCH(U843,'Material routes'!$A$6:$A$1505,0)),"MISSING ID")</x:f>
        <x:v>Manufactured stock</x:v>
      </x:c>
      <x:c r="E843" s="4" t="str">
        <x:f>IFERROR(INDEX('Material routes'!$C$6:$C$1505,MATCH(U843,'Material routes'!$A$6:$A$1505,0)),"MISSING ID")</x:f>
        <x:v>Ingredient candidate</x:v>
      </x:c>
      <x:c r="F843" s="4" t="str">
        <x:f>IFERROR(INDEX('Material routes'!$E$6:$E$1505,MATCH(V843,'Material routes'!$A$6:$A$1505,0)),"MISSING ID")</x:f>
        <x:v>Segmented tower shield</x:v>
      </x:c>
      <x:c r="G843" s="4" t="str">
        <x:f>IFERROR(INDEX('Material routes'!$F$6:$F$1505,MATCH(V843,'Material routes'!$A$6:$A$1505,0)),"MISSING ID")</x:f>
        <x:v>Not applicable</x:v>
      </x:c>
      <x:c r="H843" s="4" t="str">
        <x:f>IFERROR(INDEX('Material routes'!$H$6:$H$1505,MATCH(V843,'Material routes'!$A$6:$A$1505,0)),"MISSING ID")</x:f>
        <x:v>Shield</x:v>
      </x:c>
      <x:c r="I843" s="4" t="str">
        <x:f>IFERROR(INDEX('Material routes'!$G$6:$G$1505,MATCH(V843,'Material routes'!$A$6:$A$1505,0)),"MISSING ID")</x:f>
        <x:v>Equipment</x:v>
      </x:c>
      <x:c r="J843" s="4" t="str">
        <x:f>IFERROR(INDEX('Material routes'!$B$6:$B$1505,MATCH(U843,'Material routes'!$A$6:$A$1505,0)),"MISSING ID")</x:f>
        <x:v>design.collection.segmented_tower_shield</x:v>
      </x:c>
      <x:c r="K843" s="4" t="str">
        <x:f>IFERROR(INDEX('Crafting recipes'!$C$6:$C$1005,MATCH(J843,'Crafting recipes'!$A$6:$A$1005,0)),"MISSING ID")</x:f>
        <x:v>Finished-item crafting</x:v>
      </x:c>
      <x:c r="L843" s="4" t="str">
        <x:f>IFERROR(INDEX('Material routes'!$K$6:$K$1505,MATCH(U843,'Material routes'!$A$6:$A$1505,0)),"MISSING ID")</x:f>
        <x:v>Proposal</x:v>
      </x:c>
      <x:c r="M843" s="4" t="str">
        <x:f>IFERROR(INDEX('Material routes'!$M$6:$M$1505,MATCH(U843,'Material routes'!$A$6:$A$1505,0)),"MISSING ID")</x:f>
        <x:v>Partial proposal</x:v>
      </x:c>
      <x:c r="N843" s="4"/>
      <x:c r="O843" s="4" t="str">
        <x:f>IFERROR(INDEX('Material routes'!$J$6:$J$1505,MATCH(U843,'Material routes'!$A$6:$A$1505,0)),"MISSING ID")</x:f>
        <x:v>Unspecified</x:v>
      </x:c>
      <x:c r="P843" s="4"/>
      <x:c r="Q843" s="4" t="str">
        <x:f>IFERROR(INDEX('Material routes'!$J$6:$J$1505,MATCH(V843,'Material routes'!$A$6:$A$1505,0)),"MISSING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routes'!$D$6:$D$1505,MATCH(U843,'Material routes'!$A$6:$A$1505,0)),"MISSING ID")</x:f>
        <x:v>proposal.collection.annealed_iron_sheet_stock</x:v>
      </x:c>
      <x:c r="T843" s="4" t="str">
        <x:f>IFERROR(INDEX('Material routes'!$D$6:$D$1505,MATCH(V843,'Material routes'!$A$6:$A$1505,0)),"MISSING ID")</x:f>
        <x:v>proposal.collection.segmented_tower_shield</x:v>
      </x:c>
      <x:c r="U843" s="4" t="str">
        <x:v>design.collection.segmented_tower_shield.in.1</x:v>
      </x:c>
      <x:c r="V843" s="4" t="str">
        <x:v>design.collection.segmented_tower_shield.out</x:v>
      </x:c>
    </x:row>
    <x:row r="844" ht="64" customHeight="1">
      <x:c r="A844" s="4" t="str">
        <x:f>IFERROR(INDEX('Material routes'!$E$6:$E$1505,MATCH(U844,'Material routes'!$A$6:$A$1505,0)),"MISSING ID")</x:f>
        <x:v>Hinged shell-panel sets</x:v>
      </x:c>
      <x:c r="B844" s="4" t="str">
        <x:f>IFERROR(INDEX('Material routes'!$F$6:$F$1505,MATCH(U844,'Material routes'!$A$6:$A$1505,0)),"MISSING ID")</x:f>
        <x:v>T3</x:v>
      </x:c>
      <x:c r="C844" s="4" t="str">
        <x:f>IFERROR(INDEX('Material routes'!$H$6:$H$1505,MATCH(U844,'Material routes'!$A$6:$A$1505,0)),"MISSING ID")</x:f>
        <x:v>Crafting component</x:v>
      </x:c>
      <x:c r="D844" s="4" t="str">
        <x:f>IFERROR(INDEX('Material routes'!$G$6:$G$1505,MATCH(U844,'Material routes'!$A$6:$A$1505,0)),"MISSING ID")</x:f>
        <x:v>Crafting components</x:v>
      </x:c>
      <x:c r="E844" s="4" t="str">
        <x:f>IFERROR(INDEX('Material routes'!$C$6:$C$1505,MATCH(U844,'Material routes'!$A$6:$A$1505,0)),"MISSING ID")</x:f>
        <x:v>Ingredient candidate</x:v>
      </x:c>
      <x:c r="F844" s="4" t="str">
        <x:f>IFERROR(INDEX('Material routes'!$E$6:$E$1505,MATCH(V844,'Material routes'!$A$6:$A$1505,0)),"MISSING ID")</x:f>
        <x:v>Segmented tower shield</x:v>
      </x:c>
      <x:c r="G844" s="4" t="str">
        <x:f>IFERROR(INDEX('Material routes'!$F$6:$F$1505,MATCH(V844,'Material routes'!$A$6:$A$1505,0)),"MISSING ID")</x:f>
        <x:v>Not applicable</x:v>
      </x:c>
      <x:c r="H844" s="4" t="str">
        <x:f>IFERROR(INDEX('Material routes'!$H$6:$H$1505,MATCH(V844,'Material routes'!$A$6:$A$1505,0)),"MISSING ID")</x:f>
        <x:v>Shield</x:v>
      </x:c>
      <x:c r="I844" s="4" t="str">
        <x:f>IFERROR(INDEX('Material routes'!$G$6:$G$1505,MATCH(V844,'Material routes'!$A$6:$A$1505,0)),"MISSING ID")</x:f>
        <x:v>Equipment</x:v>
      </x:c>
      <x:c r="J844" s="4" t="str">
        <x:f>IFERROR(INDEX('Material routes'!$B$6:$B$1505,MATCH(U844,'Material routes'!$A$6:$A$1505,0)),"MISSING ID")</x:f>
        <x:v>design.collection.segmented_tower_shield</x:v>
      </x:c>
      <x:c r="K844" s="4" t="str">
        <x:f>IFERROR(INDEX('Crafting recipes'!$C$6:$C$1005,MATCH(J844,'Crafting recipes'!$A$6:$A$1005,0)),"MISSING ID")</x:f>
        <x:v>Finished-item crafting</x:v>
      </x:c>
      <x:c r="L844" s="4" t="str">
        <x:f>IFERROR(INDEX('Material routes'!$K$6:$K$1505,MATCH(U844,'Material routes'!$A$6:$A$1505,0)),"MISSING ID")</x:f>
        <x:v>Proposal</x:v>
      </x:c>
      <x:c r="M844" s="4" t="str">
        <x:f>IFERROR(INDEX('Material routes'!$M$6:$M$1505,MATCH(U844,'Material routes'!$A$6:$A$1505,0)),"MISSING ID")</x:f>
        <x:v>Partial proposal</x:v>
      </x:c>
      <x:c r="N844" s="4"/>
      <x:c r="O844" s="4" t="str">
        <x:f>IFERROR(INDEX('Material routes'!$J$6:$J$1505,MATCH(U844,'Material routes'!$A$6:$A$1505,0)),"MISSING ID")</x:f>
        <x:v>Unspecified</x:v>
      </x:c>
      <x:c r="P844" s="4"/>
      <x:c r="Q844" s="4" t="str">
        <x:f>IFERROR(INDEX('Material routes'!$J$6:$J$1505,MATCH(V844,'Material routes'!$A$6:$A$1505,0)),"MISSING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routes'!$D$6:$D$1505,MATCH(U844,'Material routes'!$A$6:$A$1505,0)),"MISSING ID")</x:f>
        <x:v>proposal.t3.hinged_shell</x:v>
      </x:c>
      <x:c r="T844" s="4" t="str">
        <x:f>IFERROR(INDEX('Material routes'!$D$6:$D$1505,MATCH(V844,'Material routes'!$A$6:$A$1505,0)),"MISSING ID")</x:f>
        <x:v>proposal.collection.segmented_tower_shield</x:v>
      </x:c>
      <x:c r="U844" s="4" t="str">
        <x:v>design.collection.segmented_tower_shield.in.2</x:v>
      </x:c>
      <x:c r="V844" s="4" t="str">
        <x:v>design.collection.segmented_tower_shield.out</x:v>
      </x:c>
    </x:row>
    <x:row r="845" ht="64" customHeight="1">
      <x:c r="A845" s="4" t="str">
        <x:f>IFERROR(INDEX('Material routes'!$E$6:$E$1505,MATCH(U845,'Material routes'!$A$6:$A$1505,0)),"MISSING ID")</x:f>
        <x:v>Sized mica viewing sheet</x:v>
      </x:c>
      <x:c r="B845" s="4" t="str">
        <x:f>IFERROR(INDEX('Material routes'!$F$6:$F$1505,MATCH(U845,'Material routes'!$A$6:$A$1505,0)),"MISSING ID")</x:f>
        <x:v>T1</x:v>
      </x:c>
      <x:c r="C845" s="4" t="str">
        <x:f>IFERROR(INDEX('Material routes'!$H$6:$H$1505,MATCH(U845,'Material routes'!$A$6:$A$1505,0)),"MISSING ID")</x:f>
        <x:v>Processed material</x:v>
      </x:c>
      <x:c r="D845" s="4" t="str">
        <x:f>IFERROR(INDEX('Material routes'!$G$6:$G$1505,MATCH(U845,'Material routes'!$A$6:$A$1505,0)),"MISSING ID")</x:f>
        <x:v>Manufactured stock</x:v>
      </x:c>
      <x:c r="E845" s="4" t="str">
        <x:f>IFERROR(INDEX('Material routes'!$C$6:$C$1505,MATCH(U845,'Material routes'!$A$6:$A$1505,0)),"MISSING ID")</x:f>
        <x:v>Ingredient candidate</x:v>
      </x:c>
      <x:c r="F845" s="4" t="str">
        <x:f>IFERROR(INDEX('Material routes'!$E$6:$E$1505,MATCH(V845,'Material routes'!$A$6:$A$1505,0)),"MISSING ID")</x:f>
        <x:v>Mica-slit observation shield</x:v>
      </x:c>
      <x:c r="G845" s="4" t="str">
        <x:f>IFERROR(INDEX('Material routes'!$F$6:$F$1505,MATCH(V845,'Material routes'!$A$6:$A$1505,0)),"MISSING ID")</x:f>
        <x:v>Not applicable</x:v>
      </x:c>
      <x:c r="H845" s="4" t="str">
        <x:f>IFERROR(INDEX('Material routes'!$H$6:$H$1505,MATCH(V845,'Material routes'!$A$6:$A$1505,0)),"MISSING ID")</x:f>
        <x:v>Shield</x:v>
      </x:c>
      <x:c r="I845" s="4" t="str">
        <x:f>IFERROR(INDEX('Material routes'!$G$6:$G$1505,MATCH(V845,'Material routes'!$A$6:$A$1505,0)),"MISSING ID")</x:f>
        <x:v>Equipment</x:v>
      </x:c>
      <x:c r="J845" s="4" t="str">
        <x:f>IFERROR(INDEX('Material routes'!$B$6:$B$1505,MATCH(U845,'Material routes'!$A$6:$A$1505,0)),"MISSING ID")</x:f>
        <x:v>design.collection.mica_slit_observation_shield</x:v>
      </x:c>
      <x:c r="K845" s="4" t="str">
        <x:f>IFERROR(INDEX('Crafting recipes'!$C$6:$C$1005,MATCH(J845,'Crafting recipes'!$A$6:$A$1005,0)),"MISSING ID")</x:f>
        <x:v>Finished-item crafting</x:v>
      </x:c>
      <x:c r="L845" s="4" t="str">
        <x:f>IFERROR(INDEX('Material routes'!$K$6:$K$1505,MATCH(U845,'Material routes'!$A$6:$A$1505,0)),"MISSING ID")</x:f>
        <x:v>Proposal</x:v>
      </x:c>
      <x:c r="M845" s="4" t="str">
        <x:f>IFERROR(INDEX('Material routes'!$M$6:$M$1505,MATCH(U845,'Material routes'!$A$6:$A$1505,0)),"MISSING ID")</x:f>
        <x:v>Partial proposal</x:v>
      </x:c>
      <x:c r="N845" s="4"/>
      <x:c r="O845" s="4" t="str">
        <x:f>IFERROR(INDEX('Material routes'!$J$6:$J$1505,MATCH(U845,'Material routes'!$A$6:$A$1505,0)),"MISSING ID")</x:f>
        <x:v>Unspecified</x:v>
      </x:c>
      <x:c r="P845" s="4"/>
      <x:c r="Q845" s="4" t="str">
        <x:f>IFERROR(INDEX('Material routes'!$J$6:$J$1505,MATCH(V845,'Material routes'!$A$6:$A$1505,0)),"MISSING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routes'!$D$6:$D$1505,MATCH(U845,'Material routes'!$A$6:$A$1505,0)),"MISSING ID")</x:f>
        <x:v>proposal.t1.mica_window</x:v>
      </x:c>
      <x:c r="T845" s="4" t="str">
        <x:f>IFERROR(INDEX('Material routes'!$D$6:$D$1505,MATCH(V845,'Material routes'!$A$6:$A$1505,0)),"MISSING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routes'!$E$6:$E$1505,MATCH(U846,'Material routes'!$A$6:$A$1505,0)),"MISSING ID")</x:f>
        <x:v>Steel stock</x:v>
      </x:c>
      <x:c r="B846" s="4" t="str">
        <x:f>IFERROR(INDEX('Material routes'!$F$6:$F$1505,MATCH(U846,'Material routes'!$A$6:$A$1505,0)),"MISSING ID")</x:f>
        <x:v>T2</x:v>
      </x:c>
      <x:c r="C846" s="4" t="str">
        <x:f>IFERROR(INDEX('Material routes'!$H$6:$H$1505,MATCH(U846,'Material routes'!$A$6:$A$1505,0)),"MISSING ID")</x:f>
        <x:v>Processed material</x:v>
      </x:c>
      <x:c r="D846" s="4" t="str">
        <x:f>IFERROR(INDEX('Material routes'!$G$6:$G$1505,MATCH(U846,'Material routes'!$A$6:$A$1505,0)),"MISSING ID")</x:f>
        <x:v>Manufactured stock</x:v>
      </x:c>
      <x:c r="E846" s="4" t="str">
        <x:f>IFERROR(INDEX('Material routes'!$C$6:$C$1505,MATCH(U846,'Material routes'!$A$6:$A$1505,0)),"MISSING ID")</x:f>
        <x:v>Ingredient candidate</x:v>
      </x:c>
      <x:c r="F846" s="4" t="str">
        <x:f>IFERROR(INDEX('Material routes'!$E$6:$E$1505,MATCH(V846,'Material routes'!$A$6:$A$1505,0)),"MISSING ID")</x:f>
        <x:v>Mica-slit observation shield</x:v>
      </x:c>
      <x:c r="G846" s="4" t="str">
        <x:f>IFERROR(INDEX('Material routes'!$F$6:$F$1505,MATCH(V846,'Material routes'!$A$6:$A$1505,0)),"MISSING ID")</x:f>
        <x:v>Not applicable</x:v>
      </x:c>
      <x:c r="H846" s="4" t="str">
        <x:f>IFERROR(INDEX('Material routes'!$H$6:$H$1505,MATCH(V846,'Material routes'!$A$6:$A$1505,0)),"MISSING ID")</x:f>
        <x:v>Shield</x:v>
      </x:c>
      <x:c r="I846" s="4" t="str">
        <x:f>IFERROR(INDEX('Material routes'!$G$6:$G$1505,MATCH(V846,'Material routes'!$A$6:$A$1505,0)),"MISSING ID")</x:f>
        <x:v>Equipment</x:v>
      </x:c>
      <x:c r="J846" s="4" t="str">
        <x:f>IFERROR(INDEX('Material routes'!$B$6:$B$1505,MATCH(U846,'Material routes'!$A$6:$A$1505,0)),"MISSING ID")</x:f>
        <x:v>design.collection.mica_slit_observation_shield</x:v>
      </x:c>
      <x:c r="K846" s="4" t="str">
        <x:f>IFERROR(INDEX('Crafting recipes'!$C$6:$C$1005,MATCH(J846,'Crafting recipes'!$A$6:$A$1005,0)),"MISSING ID")</x:f>
        <x:v>Finished-item crafting</x:v>
      </x:c>
      <x:c r="L846" s="4" t="str">
        <x:f>IFERROR(INDEX('Material routes'!$K$6:$K$1505,MATCH(U846,'Material routes'!$A$6:$A$1505,0)),"MISSING ID")</x:f>
        <x:v>Proposal</x:v>
      </x:c>
      <x:c r="M846" s="4" t="str">
        <x:f>IFERROR(INDEX('Material routes'!$M$6:$M$1505,MATCH(U846,'Material routes'!$A$6:$A$1505,0)),"MISSING ID")</x:f>
        <x:v>Partial proposal</x:v>
      </x:c>
      <x:c r="N846" s="4"/>
      <x:c r="O846" s="4" t="str">
        <x:f>IFERROR(INDEX('Material routes'!$J$6:$J$1505,MATCH(U846,'Material routes'!$A$6:$A$1505,0)),"MISSING ID")</x:f>
        <x:v>Unspecified</x:v>
      </x:c>
      <x:c r="P846" s="4"/>
      <x:c r="Q846" s="4" t="str">
        <x:f>IFERROR(INDEX('Material routes'!$J$6:$J$1505,MATCH(V846,'Material routes'!$A$6:$A$1505,0)),"MISSING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routes'!$D$6:$D$1505,MATCH(U846,'Material routes'!$A$6:$A$1505,0)),"MISSING ID")</x:f>
        <x:v>author.metallurgy.steel_stock</x:v>
      </x:c>
      <x:c r="T846" s="4" t="str">
        <x:f>IFERROR(INDEX('Material routes'!$D$6:$D$1505,MATCH(V846,'Material routes'!$A$6:$A$1505,0)),"MISSING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routes'!$E$6:$E$1505,MATCH(U847,'Material routes'!$A$6:$A$1505,0)),"MISSING ID")</x:f>
        <x:v>Separated shell lamina stock</x:v>
      </x:c>
      <x:c r="B847" s="4" t="str">
        <x:f>IFERROR(INDEX('Material routes'!$F$6:$F$1505,MATCH(U847,'Material routes'!$A$6:$A$1505,0)),"MISSING ID")</x:f>
        <x:v>T1</x:v>
      </x:c>
      <x:c r="C847" s="4" t="str">
        <x:f>IFERROR(INDEX('Material routes'!$H$6:$H$1505,MATCH(U847,'Material routes'!$A$6:$A$1505,0)),"MISSING ID")</x:f>
        <x:v>Processed material</x:v>
      </x:c>
      <x:c r="D847" s="4" t="str">
        <x:f>IFERROR(INDEX('Material routes'!$G$6:$G$1505,MATCH(U847,'Material routes'!$A$6:$A$1505,0)),"MISSING ID")</x:f>
        <x:v>Manufactured stock</x:v>
      </x:c>
      <x:c r="E847" s="4" t="str">
        <x:f>IFERROR(INDEX('Material routes'!$C$6:$C$1505,MATCH(U847,'Material routes'!$A$6:$A$1505,0)),"MISSING ID")</x:f>
        <x:v>Ingredient candidate</x:v>
      </x:c>
      <x:c r="F847" s="4" t="str">
        <x:f>IFERROR(INDEX('Material routes'!$E$6:$E$1505,MATCH(V847,'Material routes'!$A$6:$A$1505,0)),"MISSING ID")</x:f>
        <x:v>Grit-shedding curved shield</x:v>
      </x:c>
      <x:c r="G847" s="4" t="str">
        <x:f>IFERROR(INDEX('Material routes'!$F$6:$F$1505,MATCH(V847,'Material routes'!$A$6:$A$1505,0)),"MISSING ID")</x:f>
        <x:v>Not applicable</x:v>
      </x:c>
      <x:c r="H847" s="4" t="str">
        <x:f>IFERROR(INDEX('Material routes'!$H$6:$H$1505,MATCH(V847,'Material routes'!$A$6:$A$1505,0)),"MISSING ID")</x:f>
        <x:v>Shield</x:v>
      </x:c>
      <x:c r="I847" s="4" t="str">
        <x:f>IFERROR(INDEX('Material routes'!$G$6:$G$1505,MATCH(V847,'Material routes'!$A$6:$A$1505,0)),"MISSING ID")</x:f>
        <x:v>Equipment</x:v>
      </x:c>
      <x:c r="J847" s="4" t="str">
        <x:f>IFERROR(INDEX('Material routes'!$B$6:$B$1505,MATCH(U847,'Material routes'!$A$6:$A$1505,0)),"MISSING ID")</x:f>
        <x:v>design.collection.grit_shedding_curved_shield</x:v>
      </x:c>
      <x:c r="K847" s="4" t="str">
        <x:f>IFERROR(INDEX('Crafting recipes'!$C$6:$C$1005,MATCH(J847,'Crafting recipes'!$A$6:$A$1005,0)),"MISSING ID")</x:f>
        <x:v>Finished-item crafting</x:v>
      </x:c>
      <x:c r="L847" s="4" t="str">
        <x:f>IFERROR(INDEX('Material routes'!$K$6:$K$1505,MATCH(U847,'Material routes'!$A$6:$A$1505,0)),"MISSING ID")</x:f>
        <x:v>Proposal</x:v>
      </x:c>
      <x:c r="M847" s="4" t="str">
        <x:f>IFERROR(INDEX('Material routes'!$M$6:$M$1505,MATCH(U847,'Material routes'!$A$6:$A$1505,0)),"MISSING ID")</x:f>
        <x:v>Partial proposal</x:v>
      </x:c>
      <x:c r="N847" s="4"/>
      <x:c r="O847" s="4" t="str">
        <x:f>IFERROR(INDEX('Material routes'!$J$6:$J$1505,MATCH(U847,'Material routes'!$A$6:$A$1505,0)),"MISSING ID")</x:f>
        <x:v>Unspecified</x:v>
      </x:c>
      <x:c r="P847" s="4"/>
      <x:c r="Q847" s="4" t="str">
        <x:f>IFERROR(INDEX('Material routes'!$J$6:$J$1505,MATCH(V847,'Material routes'!$A$6:$A$1505,0)),"MISSING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routes'!$D$6:$D$1505,MATCH(U847,'Material routes'!$A$6:$A$1505,0)),"MISSING ID")</x:f>
        <x:v>proposal.t1.shell_lamina</x:v>
      </x:c>
      <x:c r="T847" s="4" t="str">
        <x:f>IFERROR(INDEX('Material routes'!$D$6:$D$1505,MATCH(V847,'Material routes'!$A$6:$A$1505,0)),"MISSING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routes'!$E$6:$E$1505,MATCH(U848,'Material routes'!$A$6:$A$1505,0)),"MISSING ID")</x:f>
        <x:v>Prepared shell-binding adhesive</x:v>
      </x:c>
      <x:c r="B848" s="4" t="str">
        <x:f>IFERROR(INDEX('Material routes'!$F$6:$F$1505,MATCH(U848,'Material routes'!$A$6:$A$1505,0)),"MISSING ID")</x:f>
        <x:v>T1</x:v>
      </x:c>
      <x:c r="C848" s="4" t="str">
        <x:f>IFERROR(INDEX('Material routes'!$H$6:$H$1505,MATCH(U848,'Material routes'!$A$6:$A$1505,0)),"MISSING ID")</x:f>
        <x:v>Chemical material</x:v>
      </x:c>
      <x:c r="D848" s="4" t="str">
        <x:f>IFERROR(INDEX('Material routes'!$G$6:$G$1505,MATCH(U848,'Material routes'!$A$6:$A$1505,0)),"MISSING ID")</x:f>
        <x:v>Processing agents</x:v>
      </x:c>
      <x:c r="E848" s="4" t="str">
        <x:f>IFERROR(INDEX('Material routes'!$C$6:$C$1505,MATCH(U848,'Material routes'!$A$6:$A$1505,0)),"MISSING ID")</x:f>
        <x:v>Ingredient candidate</x:v>
      </x:c>
      <x:c r="F848" s="4" t="str">
        <x:f>IFERROR(INDEX('Material routes'!$E$6:$E$1505,MATCH(V848,'Material routes'!$A$6:$A$1505,0)),"MISSING ID")</x:f>
        <x:v>Grit-shedding curved shield</x:v>
      </x:c>
      <x:c r="G848" s="4" t="str">
        <x:f>IFERROR(INDEX('Material routes'!$F$6:$F$1505,MATCH(V848,'Material routes'!$A$6:$A$1505,0)),"MISSING ID")</x:f>
        <x:v>Not applicable</x:v>
      </x:c>
      <x:c r="H848" s="4" t="str">
        <x:f>IFERROR(INDEX('Material routes'!$H$6:$H$1505,MATCH(V848,'Material routes'!$A$6:$A$1505,0)),"MISSING ID")</x:f>
        <x:v>Shield</x:v>
      </x:c>
      <x:c r="I848" s="4" t="str">
        <x:f>IFERROR(INDEX('Material routes'!$G$6:$G$1505,MATCH(V848,'Material routes'!$A$6:$A$1505,0)),"MISSING ID")</x:f>
        <x:v>Equipment</x:v>
      </x:c>
      <x:c r="J848" s="4" t="str">
        <x:f>IFERROR(INDEX('Material routes'!$B$6:$B$1505,MATCH(U848,'Material routes'!$A$6:$A$1505,0)),"MISSING ID")</x:f>
        <x:v>design.collection.grit_shedding_curved_shield</x:v>
      </x:c>
      <x:c r="K848" s="4" t="str">
        <x:f>IFERROR(INDEX('Crafting recipes'!$C$6:$C$1005,MATCH(J848,'Crafting recipes'!$A$6:$A$1005,0)),"MISSING ID")</x:f>
        <x:v>Finished-item crafting</x:v>
      </x:c>
      <x:c r="L848" s="4" t="str">
        <x:f>IFERROR(INDEX('Material routes'!$K$6:$K$1505,MATCH(U848,'Material routes'!$A$6:$A$1505,0)),"MISSING ID")</x:f>
        <x:v>Proposal</x:v>
      </x:c>
      <x:c r="M848" s="4" t="str">
        <x:f>IFERROR(INDEX('Material routes'!$M$6:$M$1505,MATCH(U848,'Material routes'!$A$6:$A$1505,0)),"MISSING ID")</x:f>
        <x:v>Partial proposal</x:v>
      </x:c>
      <x:c r="N848" s="4"/>
      <x:c r="O848" s="4" t="str">
        <x:f>IFERROR(INDEX('Material routes'!$J$6:$J$1505,MATCH(U848,'Material routes'!$A$6:$A$1505,0)),"MISSING ID")</x:f>
        <x:v>Unspecified</x:v>
      </x:c>
      <x:c r="P848" s="4"/>
      <x:c r="Q848" s="4" t="str">
        <x:f>IFERROR(INDEX('Material routes'!$J$6:$J$1505,MATCH(V848,'Material routes'!$A$6:$A$1505,0)),"MISSING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routes'!$D$6:$D$1505,MATCH(U848,'Material routes'!$A$6:$A$1505,0)),"MISSING ID")</x:f>
        <x:v>proposal.t1.shell_adhesive</x:v>
      </x:c>
      <x:c r="T848" s="4" t="str">
        <x:f>IFERROR(INDEX('Material routes'!$D$6:$D$1505,MATCH(V848,'Material routes'!$A$6:$A$1505,0)),"MISSING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routes'!$E$6:$E$1505,MATCH(U849,'Material routes'!$A$6:$A$1505,0)),"MISSING ID")</x:f>
        <x:v>Annealed iron sheet stock</x:v>
      </x:c>
      <x:c r="B849" s="4" t="str">
        <x:f>IFERROR(INDEX('Material routes'!$F$6:$F$1505,MATCH(U849,'Material routes'!$A$6:$A$1505,0)),"MISSING ID")</x:f>
        <x:v>T3</x:v>
      </x:c>
      <x:c r="C849" s="4" t="str">
        <x:f>IFERROR(INDEX('Material routes'!$H$6:$H$1505,MATCH(U849,'Material routes'!$A$6:$A$1505,0)),"MISSING ID")</x:f>
        <x:v>Processed material</x:v>
      </x:c>
      <x:c r="D849" s="4" t="str">
        <x:f>IFERROR(INDEX('Material routes'!$G$6:$G$1505,MATCH(U849,'Material routes'!$A$6:$A$1505,0)),"MISSING ID")</x:f>
        <x:v>Manufactured stock</x:v>
      </x:c>
      <x:c r="E849" s="4" t="str">
        <x:f>IFERROR(INDEX('Material routes'!$C$6:$C$1505,MATCH(U849,'Material routes'!$A$6:$A$1505,0)),"MISSING ID")</x:f>
        <x:v>Ingredient candidate</x:v>
      </x:c>
      <x:c r="F849" s="4" t="str">
        <x:f>IFERROR(INDEX('Material routes'!$E$6:$E$1505,MATCH(V849,'Material routes'!$A$6:$A$1505,0)),"MISSING ID")</x:f>
        <x:v>Insulated-handle shield</x:v>
      </x:c>
      <x:c r="G849" s="4" t="str">
        <x:f>IFERROR(INDEX('Material routes'!$F$6:$F$1505,MATCH(V849,'Material routes'!$A$6:$A$1505,0)),"MISSING ID")</x:f>
        <x:v>Not applicable</x:v>
      </x:c>
      <x:c r="H849" s="4" t="str">
        <x:f>IFERROR(INDEX('Material routes'!$H$6:$H$1505,MATCH(V849,'Material routes'!$A$6:$A$1505,0)),"MISSING ID")</x:f>
        <x:v>Shield</x:v>
      </x:c>
      <x:c r="I849" s="4" t="str">
        <x:f>IFERROR(INDEX('Material routes'!$G$6:$G$1505,MATCH(V849,'Material routes'!$A$6:$A$1505,0)),"MISSING ID")</x:f>
        <x:v>Equipment</x:v>
      </x:c>
      <x:c r="J849" s="4" t="str">
        <x:f>IFERROR(INDEX('Material routes'!$B$6:$B$1505,MATCH(U849,'Material routes'!$A$6:$A$1505,0)),"MISSING ID")</x:f>
        <x:v>design.collection.insulated_handle_shield</x:v>
      </x:c>
      <x:c r="K849" s="4" t="str">
        <x:f>IFERROR(INDEX('Crafting recipes'!$C$6:$C$1005,MATCH(J849,'Crafting recipes'!$A$6:$A$1005,0)),"MISSING ID")</x:f>
        <x:v>Finished-item crafting</x:v>
      </x:c>
      <x:c r="L849" s="4" t="str">
        <x:f>IFERROR(INDEX('Material routes'!$K$6:$K$1505,MATCH(U849,'Material routes'!$A$6:$A$1505,0)),"MISSING ID")</x:f>
        <x:v>Proposal</x:v>
      </x:c>
      <x:c r="M849" s="4" t="str">
        <x:f>IFERROR(INDEX('Material routes'!$M$6:$M$1505,MATCH(U849,'Material routes'!$A$6:$A$1505,0)),"MISSING ID")</x:f>
        <x:v>Partial proposal</x:v>
      </x:c>
      <x:c r="N849" s="4"/>
      <x:c r="O849" s="4" t="str">
        <x:f>IFERROR(INDEX('Material routes'!$J$6:$J$1505,MATCH(U849,'Material routes'!$A$6:$A$1505,0)),"MISSING ID")</x:f>
        <x:v>Unspecified</x:v>
      </x:c>
      <x:c r="P849" s="4"/>
      <x:c r="Q849" s="4" t="str">
        <x:f>IFERROR(INDEX('Material routes'!$J$6:$J$1505,MATCH(V849,'Material routes'!$A$6:$A$1505,0)),"MISSING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routes'!$D$6:$D$1505,MATCH(U849,'Material routes'!$A$6:$A$1505,0)),"MISSING ID")</x:f>
        <x:v>proposal.collection.annealed_iron_sheet_stock</x:v>
      </x:c>
      <x:c r="T849" s="4" t="str">
        <x:f>IFERROR(INDEX('Material routes'!$D$6:$D$1505,MATCH(V849,'Material routes'!$A$6:$A$1505,0)),"MISSING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routes'!$E$6:$E$1505,MATCH(U850,'Material routes'!$A$6:$A$1505,0)),"MISSING ID")</x:f>
        <x:v>Prepared electrical insulation stock</x:v>
      </x:c>
      <x:c r="B850" s="4" t="str">
        <x:f>IFERROR(INDEX('Material routes'!$F$6:$F$1505,MATCH(U850,'Material routes'!$A$6:$A$1505,0)),"MISSING ID")</x:f>
        <x:v>T3</x:v>
      </x:c>
      <x:c r="C850" s="4" t="str">
        <x:f>IFERROR(INDEX('Material routes'!$H$6:$H$1505,MATCH(U850,'Material routes'!$A$6:$A$1505,0)),"MISSING ID")</x:f>
        <x:v>Processed material</x:v>
      </x:c>
      <x:c r="D850" s="4" t="str">
        <x:f>IFERROR(INDEX('Material routes'!$G$6:$G$1505,MATCH(U850,'Material routes'!$A$6:$A$1505,0)),"MISSING ID")</x:f>
        <x:v>Manufactured stock</x:v>
      </x:c>
      <x:c r="E850" s="4" t="str">
        <x:f>IFERROR(INDEX('Material routes'!$C$6:$C$1505,MATCH(U850,'Material routes'!$A$6:$A$1505,0)),"MISSING ID")</x:f>
        <x:v>Ingredient candidate</x:v>
      </x:c>
      <x:c r="F850" s="4" t="str">
        <x:f>IFERROR(INDEX('Material routes'!$E$6:$E$1505,MATCH(V850,'Material routes'!$A$6:$A$1505,0)),"MISSING ID")</x:f>
        <x:v>Insulated-handle shield</x:v>
      </x:c>
      <x:c r="G850" s="4" t="str">
        <x:f>IFERROR(INDEX('Material routes'!$F$6:$F$1505,MATCH(V850,'Material routes'!$A$6:$A$1505,0)),"MISSING ID")</x:f>
        <x:v>Not applicable</x:v>
      </x:c>
      <x:c r="H850" s="4" t="str">
        <x:f>IFERROR(INDEX('Material routes'!$H$6:$H$1505,MATCH(V850,'Material routes'!$A$6:$A$1505,0)),"MISSING ID")</x:f>
        <x:v>Shield</x:v>
      </x:c>
      <x:c r="I850" s="4" t="str">
        <x:f>IFERROR(INDEX('Material routes'!$G$6:$G$1505,MATCH(V850,'Material routes'!$A$6:$A$1505,0)),"MISSING ID")</x:f>
        <x:v>Equipment</x:v>
      </x:c>
      <x:c r="J850" s="4" t="str">
        <x:f>IFERROR(INDEX('Material routes'!$B$6:$B$1505,MATCH(U850,'Material routes'!$A$6:$A$1505,0)),"MISSING ID")</x:f>
        <x:v>design.collection.insulated_handle_shield</x:v>
      </x:c>
      <x:c r="K850" s="4" t="str">
        <x:f>IFERROR(INDEX('Crafting recipes'!$C$6:$C$1005,MATCH(J850,'Crafting recipes'!$A$6:$A$1005,0)),"MISSING ID")</x:f>
        <x:v>Finished-item crafting</x:v>
      </x:c>
      <x:c r="L850" s="4" t="str">
        <x:f>IFERROR(INDEX('Material routes'!$K$6:$K$1505,MATCH(U850,'Material routes'!$A$6:$A$1505,0)),"MISSING ID")</x:f>
        <x:v>Proposal</x:v>
      </x:c>
      <x:c r="M850" s="4" t="str">
        <x:f>IFERROR(INDEX('Material routes'!$M$6:$M$1505,MATCH(U850,'Material routes'!$A$6:$A$1505,0)),"MISSING ID")</x:f>
        <x:v>Partial proposal</x:v>
      </x:c>
      <x:c r="N850" s="4"/>
      <x:c r="O850" s="4" t="str">
        <x:f>IFERROR(INDEX('Material routes'!$J$6:$J$1505,MATCH(U850,'Material routes'!$A$6:$A$1505,0)),"MISSING ID")</x:f>
        <x:v>Unspecified</x:v>
      </x:c>
      <x:c r="P850" s="4"/>
      <x:c r="Q850" s="4" t="str">
        <x:f>IFERROR(INDEX('Material routes'!$J$6:$J$1505,MATCH(V850,'Material routes'!$A$6:$A$1505,0)),"MISSING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routes'!$D$6:$D$1505,MATCH(U850,'Material routes'!$A$6:$A$1505,0)),"MISSING ID")</x:f>
        <x:v>author.electrical.insulation_stock</x:v>
      </x:c>
      <x:c r="T850" s="4" t="str">
        <x:f>IFERROR(INDEX('Material routes'!$D$6:$D$1505,MATCH(V850,'Material routes'!$A$6:$A$1505,0)),"MISSING ID")</x:f>
        <x:v>proposal.collection.insulated_handle_shield</x:v>
      </x:c>
      <x:c r="U850" s="4" t="str">
        <x:v>design.collection.insulated_handle_shield.in.2</x:v>
      </x:c>
      <x:c r="V850" s="4" t="str">
        <x:v>design.collection.insulated_handle_shield.out</x:v>
      </x:c>
    </x:row>
    <x:row r="851" ht="64" customHeight="1">
      <x:c r="A851" s="4" t="str">
        <x:f>IFERROR(INDEX('Material routes'!$E$6:$E$1505,MATCH(U851,'Material routes'!$A$6:$A$1505,0)),"MISSING ID")</x:f>
        <x:v>Layered ceremonial inlay stock</x:v>
      </x:c>
      <x:c r="B851" s="4" t="str">
        <x:f>IFERROR(INDEX('Material routes'!$F$6:$F$1505,MATCH(U851,'Material routes'!$A$6:$A$1505,0)),"MISSING ID")</x:f>
        <x:v>T4</x:v>
      </x:c>
      <x:c r="C851" s="4" t="str">
        <x:f>IFERROR(INDEX('Material routes'!$H$6:$H$1505,MATCH(U851,'Material routes'!$A$6:$A$1505,0)),"MISSING ID")</x:f>
        <x:v>Processed material</x:v>
      </x:c>
      <x:c r="D851" s="4" t="str">
        <x:f>IFERROR(INDEX('Material routes'!$G$6:$G$1505,MATCH(U851,'Material routes'!$A$6:$A$1505,0)),"MISSING ID")</x:f>
        <x:v>Manufactured stock</x:v>
      </x:c>
      <x:c r="E851" s="4" t="str">
        <x:f>IFERROR(INDEX('Material routes'!$C$6:$C$1505,MATCH(U851,'Material routes'!$A$6:$A$1505,0)),"MISSING ID")</x:f>
        <x:v>Ingredient candidate</x:v>
      </x:c>
      <x:c r="F851" s="4" t="str">
        <x:f>IFERROR(INDEX('Material routes'!$E$6:$E$1505,MATCH(V851,'Material routes'!$A$6:$A$1505,0)),"MISSING ID")</x:f>
        <x:v>Ceremonial inlay shield</x:v>
      </x:c>
      <x:c r="G851" s="4" t="str">
        <x:f>IFERROR(INDEX('Material routes'!$F$6:$F$1505,MATCH(V851,'Material routes'!$A$6:$A$1505,0)),"MISSING ID")</x:f>
        <x:v>Not applicable</x:v>
      </x:c>
      <x:c r="H851" s="4" t="str">
        <x:f>IFERROR(INDEX('Material routes'!$H$6:$H$1505,MATCH(V851,'Material routes'!$A$6:$A$1505,0)),"MISSING ID")</x:f>
        <x:v>Shield</x:v>
      </x:c>
      <x:c r="I851" s="4" t="str">
        <x:f>IFERROR(INDEX('Material routes'!$G$6:$G$1505,MATCH(V851,'Material routes'!$A$6:$A$1505,0)),"MISSING ID")</x:f>
        <x:v>Equipment</x:v>
      </x:c>
      <x:c r="J851" s="4" t="str">
        <x:f>IFERROR(INDEX('Material routes'!$B$6:$B$1505,MATCH(U851,'Material routes'!$A$6:$A$1505,0)),"MISSING ID")</x:f>
        <x:v>design.collection.ceremonial_inlay_shield</x:v>
      </x:c>
      <x:c r="K851" s="4" t="str">
        <x:f>IFERROR(INDEX('Crafting recipes'!$C$6:$C$1005,MATCH(J851,'Crafting recipes'!$A$6:$A$1005,0)),"MISSING ID")</x:f>
        <x:v>Finished-item crafting</x:v>
      </x:c>
      <x:c r="L851" s="4" t="str">
        <x:f>IFERROR(INDEX('Material routes'!$K$6:$K$1505,MATCH(U851,'Material routes'!$A$6:$A$1505,0)),"MISSING ID")</x:f>
        <x:v>Proposal</x:v>
      </x:c>
      <x:c r="M851" s="4" t="str">
        <x:f>IFERROR(INDEX('Material routes'!$M$6:$M$1505,MATCH(U851,'Material routes'!$A$6:$A$1505,0)),"MISSING ID")</x:f>
        <x:v>Partial proposal</x:v>
      </x:c>
      <x:c r="N851" s="4"/>
      <x:c r="O851" s="4" t="str">
        <x:f>IFERROR(INDEX('Material routes'!$J$6:$J$1505,MATCH(U851,'Material routes'!$A$6:$A$1505,0)),"MISSING ID")</x:f>
        <x:v>Unspecified</x:v>
      </x:c>
      <x:c r="P851" s="4"/>
      <x:c r="Q851" s="4" t="str">
        <x:f>IFERROR(INDEX('Material routes'!$J$6:$J$1505,MATCH(V851,'Material routes'!$A$6:$A$1505,0)),"MISSING ID")</x:f>
        <x:v>Unspecified</x:v>
      </x:c>
      <x:c r="R851" s="4" t="str">
        <x:f>IF(L851="Withheld","Withheld premise",IF(E851="Tool candidate","Reusable prerequisite",IF(K851="Raw entry preparation","Entry-resource preparation",IF(G851="Not applicable",IF(IFERROR(INDEX('Items'!$AI$6:$AI$1005,MATCH(T851,'Items'!$A$6:$A$1005,0)),"MISSING ID")="Finished item","Finished endpoint",IF(IFERROR(INDEX('Items'!$AI$6:$AI$1005,MATCH(T851,'Items'!$A$6:$A$1005,0)),"MISSING ID")="Currency","Currency / no refinement tier","Recovered output / tier not applicable")),IF(OR(IFERROR(INDEX('Crafting recipes'!$H$6:$H$1005,MATCH(J851,'Crafting recipes'!$A$6:$A$1005,0)),"MISSING ID")="Unassigned",G851="Unassigned"),"Tier unresolved",IF(IFERROR(VALUE(RIGHT(G851,1))-VALUE(RIGHT(IFERROR(INDEX('Crafting recipes'!$H$6:$H$1005,MATCH(J851,'Crafting recipes'!$A$6:$A$1005,0)),"MISSING ID"),1)),0)=1,IF(B851=IFERROR(INDEX('Crafting recipes'!$H$6:$H$1005,MATCH(J851,'Crafting recipes'!$A$6:$A$1005,0)),"MISSING ID"),"Advances one material tier","Lower-tier ingredient; route advances one tier"),"Needs tier review"))))))</x:f>
        <x:v>Finished endpoint</x:v>
      </x:c>
      <x:c r="S851" s="4" t="str">
        <x:f>IFERROR(INDEX('Material routes'!$D$6:$D$1505,MATCH(U851,'Material routes'!$A$6:$A$1505,0)),"MISSING ID")</x:f>
        <x:v>proposal.t4.decorative_veneer</x:v>
      </x:c>
      <x:c r="T851" s="4" t="str">
        <x:f>IFERROR(INDEX('Material routes'!$D$6:$D$1505,MATCH(V851,'Material routes'!$A$6:$A$1505,0)),"MISSING ID")</x:f>
        <x:v>proposal.collection.ceremonial_inlay_shield</x:v>
      </x:c>
      <x:c r="U851" s="4" t="str">
        <x:v>design.collection.ceremonial_inlay_shield.in.1</x:v>
      </x:c>
      <x:c r="V851" s="4" t="str">
        <x:v>design.collection.ceremonial_inlay_shield.out</x:v>
      </x:c>
    </x:row>
    <x:row r="852" ht="64" customHeight="1">
      <x:c r="A852" s="4" t="str">
        <x:f>IFERROR(INDEX('Material routes'!$E$6:$E$1505,MATCH(U852,'Material routes'!$A$6:$A$1505,0)),"MISSING ID")</x:f>
        <x:v>Steel stock</x:v>
      </x:c>
      <x:c r="B852" s="4" t="str">
        <x:f>IFERROR(INDEX('Material routes'!$F$6:$F$1505,MATCH(U852,'Material routes'!$A$6:$A$1505,0)),"MISSING ID")</x:f>
        <x:v>T2</x:v>
      </x:c>
      <x:c r="C852" s="4" t="str">
        <x:f>IFERROR(INDEX('Material routes'!$H$6:$H$1505,MATCH(U852,'Material routes'!$A$6:$A$1505,0)),"MISSING ID")</x:f>
        <x:v>Processed material</x:v>
      </x:c>
      <x:c r="D852" s="4" t="str">
        <x:f>IFERROR(INDEX('Material routes'!$G$6:$G$1505,MATCH(U852,'Material routes'!$A$6:$A$1505,0)),"MISSING ID")</x:f>
        <x:v>Manufactured stock</x:v>
      </x:c>
      <x:c r="E852" s="4" t="str">
        <x:f>IFERROR(INDEX('Material routes'!$C$6:$C$1505,MATCH(U852,'Material routes'!$A$6:$A$1505,0)),"MISSING ID")</x:f>
        <x:v>Ingredient candidate</x:v>
      </x:c>
      <x:c r="F852" s="4" t="str">
        <x:f>IFERROR(INDEX('Material routes'!$E$6:$E$1505,MATCH(V852,'Material routes'!$A$6:$A$1505,0)),"MISSING ID")</x:f>
        <x:v>Ceremonial inlay shield</x:v>
      </x:c>
      <x:c r="G852" s="4" t="str">
        <x:f>IFERROR(INDEX('Material routes'!$F$6:$F$1505,MATCH(V852,'Material routes'!$A$6:$A$1505,0)),"MISSING ID")</x:f>
        <x:v>Not applicable</x:v>
      </x:c>
      <x:c r="H852" s="4" t="str">
        <x:f>IFERROR(INDEX('Material routes'!$H$6:$H$1505,MATCH(V852,'Material routes'!$A$6:$A$1505,0)),"MISSING ID")</x:f>
        <x:v>Shield</x:v>
      </x:c>
      <x:c r="I852" s="4" t="str">
        <x:f>IFERROR(INDEX('Material routes'!$G$6:$G$1505,MATCH(V852,'Material routes'!$A$6:$A$1505,0)),"MISSING ID")</x:f>
        <x:v>Equipment</x:v>
      </x:c>
      <x:c r="J852" s="4" t="str">
        <x:f>IFERROR(INDEX('Material routes'!$B$6:$B$1505,MATCH(U852,'Material routes'!$A$6:$A$1505,0)),"MISSING ID")</x:f>
        <x:v>design.collection.ceremonial_inlay_shield</x:v>
      </x:c>
      <x:c r="K852" s="4" t="str">
        <x:f>IFERROR(INDEX('Crafting recipes'!$C$6:$C$1005,MATCH(J852,'Crafting recipes'!$A$6:$A$1005,0)),"MISSING ID")</x:f>
        <x:v>Finished-item crafting</x:v>
      </x:c>
      <x:c r="L852" s="4" t="str">
        <x:f>IFERROR(INDEX('Material routes'!$K$6:$K$1505,MATCH(U852,'Material routes'!$A$6:$A$1505,0)),"MISSING ID")</x:f>
        <x:v>Proposal</x:v>
      </x:c>
      <x:c r="M852" s="4" t="str">
        <x:f>IFERROR(INDEX('Material routes'!$M$6:$M$1505,MATCH(U852,'Material routes'!$A$6:$A$1505,0)),"MISSING ID")</x:f>
        <x:v>Partial proposal</x:v>
      </x:c>
      <x:c r="N852" s="4"/>
      <x:c r="O852" s="4" t="str">
        <x:f>IFERROR(INDEX('Material routes'!$J$6:$J$1505,MATCH(U852,'Material routes'!$A$6:$A$1505,0)),"MISSING ID")</x:f>
        <x:v>Unspecified</x:v>
      </x:c>
      <x:c r="P852" s="4"/>
      <x:c r="Q852" s="4" t="str">
        <x:f>IFERROR(INDEX('Material routes'!$J$6:$J$1505,MATCH(V852,'Material routes'!$A$6:$A$1505,0)),"MISSING ID")</x:f>
        <x:v>Unspecified</x:v>
      </x:c>
      <x:c r="R852" s="4" t="str">
        <x:f>IF(L852="Withheld","Withheld premise",IF(E852="Tool candidate","Reusable prerequisite",IF(K852="Raw entry preparation","Entry-resource preparation",IF(G852="Not applicable",IF(IFERROR(INDEX('Items'!$AI$6:$AI$1005,MATCH(T852,'Items'!$A$6:$A$1005,0)),"MISSING ID")="Finished item","Finished endpoint",IF(IFERROR(INDEX('Items'!$AI$6:$AI$1005,MATCH(T852,'Items'!$A$6:$A$1005,0)),"MISSING ID")="Currency","Currency / no refinement tier","Recovered output / tier not applicable")),IF(OR(IFERROR(INDEX('Crafting recipes'!$H$6:$H$1005,MATCH(J852,'Crafting recipes'!$A$6:$A$1005,0)),"MISSING ID")="Unassigned",G852="Unassigned"),"Tier unresolved",IF(IFERROR(VALUE(RIGHT(G852,1))-VALUE(RIGHT(IFERROR(INDEX('Crafting recipes'!$H$6:$H$1005,MATCH(J852,'Crafting recipes'!$A$6:$A$1005,0)),"MISSING ID"),1)),0)=1,IF(B852=IFERROR(INDEX('Crafting recipes'!$H$6:$H$1005,MATCH(J852,'Crafting recipes'!$A$6:$A$1005,0)),"MISSING ID"),"Advances one material tier","Lower-tier ingredient; route advances one tier"),"Needs tier review"))))))</x:f>
        <x:v>Finished endpoint</x:v>
      </x:c>
      <x:c r="S852" s="4" t="str">
        <x:f>IFERROR(INDEX('Material routes'!$D$6:$D$1505,MATCH(U852,'Material routes'!$A$6:$A$1505,0)),"MISSING ID")</x:f>
        <x:v>author.metallurgy.steel_stock</x:v>
      </x:c>
      <x:c r="T852" s="4" t="str">
        <x:f>IFERROR(INDEX('Material routes'!$D$6:$D$1505,MATCH(V852,'Material routes'!$A$6:$A$1505,0)),"MISSING ID")</x:f>
        <x:v>proposal.collection.ceremonial_inlay_shield</x:v>
      </x:c>
      <x:c r="U852" s="4" t="str">
        <x:v>design.collection.ceremonial_inlay_shield.in.2</x:v>
      </x:c>
      <x:c r="V852" s="4" t="str">
        <x:v>design.collection.ceremonial_inlay_shield.out</x:v>
      </x:c>
    </x:row>
    <x:row r="853" ht="64" customHeight="1">
      <x:c r="A853" s="4" t="str">
        <x:f>IFERROR(INDEX('Material routes'!$E$6:$E$1505,MATCH(U853,'Material routes'!$A$6:$A$1505,0)),"MISSING ID")</x:f>
        <x:v>Annealed iron sheet stock</x:v>
      </x:c>
      <x:c r="B853" s="4" t="str">
        <x:f>IFERROR(INDEX('Material routes'!$F$6:$F$1505,MATCH(U853,'Material routes'!$A$6:$A$1505,0)),"MISSING ID")</x:f>
        <x:v>T3</x:v>
      </x:c>
      <x:c r="C853" s="4" t="str">
        <x:f>IFERROR(INDEX('Material routes'!$H$6:$H$1505,MATCH(U853,'Material routes'!$A$6:$A$1505,0)),"MISSING ID")</x:f>
        <x:v>Processed material</x:v>
      </x:c>
      <x:c r="D853" s="4" t="str">
        <x:f>IFERROR(INDEX('Material routes'!$G$6:$G$1505,MATCH(U853,'Material routes'!$A$6:$A$1505,0)),"MISSING ID")</x:f>
        <x:v>Manufactured stock</x:v>
      </x:c>
      <x:c r="E853" s="4" t="str">
        <x:f>IFERROR(INDEX('Material routes'!$C$6:$C$1505,MATCH(U853,'Material routes'!$A$6:$A$1505,0)),"MISSING ID")</x:f>
        <x:v>Ingredient candidate</x:v>
      </x:c>
      <x:c r="F853" s="4" t="str">
        <x:f>IFERROR(INDEX('Material routes'!$E$6:$E$1505,MATCH(V853,'Material routes'!$A$6:$A$1505,0)),"MISSING ID")</x:f>
        <x:v>Magnet-clamp utility shield</x:v>
      </x:c>
      <x:c r="G853" s="4" t="str">
        <x:f>IFERROR(INDEX('Material routes'!$F$6:$F$1505,MATCH(V853,'Material routes'!$A$6:$A$1505,0)),"MISSING ID")</x:f>
        <x:v>Not applicable</x:v>
      </x:c>
      <x:c r="H853" s="4" t="str">
        <x:f>IFERROR(INDEX('Material routes'!$H$6:$H$1505,MATCH(V853,'Material routes'!$A$6:$A$1505,0)),"MISSING ID")</x:f>
        <x:v>Shield</x:v>
      </x:c>
      <x:c r="I853" s="4" t="str">
        <x:f>IFERROR(INDEX('Material routes'!$G$6:$G$1505,MATCH(V853,'Material routes'!$A$6:$A$1505,0)),"MISSING ID")</x:f>
        <x:v>Equipment</x:v>
      </x:c>
      <x:c r="J853" s="4" t="str">
        <x:f>IFERROR(INDEX('Material routes'!$B$6:$B$1505,MATCH(U853,'Material routes'!$A$6:$A$1505,0)),"MISSING ID")</x:f>
        <x:v>design.collection.magnet_clamp_utility_shield</x:v>
      </x:c>
      <x:c r="K853" s="4" t="str">
        <x:f>IFERROR(INDEX('Crafting recipes'!$C$6:$C$1005,MATCH(J853,'Crafting recipes'!$A$6:$A$1005,0)),"MISSING ID")</x:f>
        <x:v>Finished-item crafting</x:v>
      </x:c>
      <x:c r="L853" s="4" t="str">
        <x:f>IFERROR(INDEX('Material routes'!$K$6:$K$1505,MATCH(U853,'Material routes'!$A$6:$A$1505,0)),"MISSING ID")</x:f>
        <x:v>Proposal</x:v>
      </x:c>
      <x:c r="M853" s="4" t="str">
        <x:f>IFERROR(INDEX('Material routes'!$M$6:$M$1505,MATCH(U853,'Material routes'!$A$6:$A$1505,0)),"MISSING ID")</x:f>
        <x:v>Partial proposal</x:v>
      </x:c>
      <x:c r="N853" s="4"/>
      <x:c r="O853" s="4" t="str">
        <x:f>IFERROR(INDEX('Material routes'!$J$6:$J$1505,MATCH(U853,'Material routes'!$A$6:$A$1505,0)),"MISSING ID")</x:f>
        <x:v>Unspecified</x:v>
      </x:c>
      <x:c r="P853" s="4"/>
      <x:c r="Q853" s="4" t="str">
        <x:f>IFERROR(INDEX('Material routes'!$J$6:$J$1505,MATCH(V853,'Material routes'!$A$6:$A$1505,0)),"MISSING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routes'!$D$6:$D$1505,MATCH(U853,'Material routes'!$A$6:$A$1505,0)),"MISSING ID")</x:f>
        <x:v>proposal.collection.annealed_iron_sheet_stock</x:v>
      </x:c>
      <x:c r="T853" s="4" t="str">
        <x:f>IFERROR(INDEX('Material routes'!$D$6:$D$1505,MATCH(V853,'Material routes'!$A$6:$A$1505,0)),"MISSING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routes'!$E$6:$E$1505,MATCH(U854,'Material routes'!$A$6:$A$1505,0)),"MISSING ID")</x:f>
        <x:v>Field magnets</x:v>
      </x:c>
      <x:c r="B854" s="4" t="str">
        <x:f>IFERROR(INDEX('Material routes'!$F$6:$F$1505,MATCH(U854,'Material routes'!$A$6:$A$1505,0)),"MISSING ID")</x:f>
        <x:v>Not applicable</x:v>
      </x:c>
      <x:c r="C854" s="4" t="str">
        <x:f>IFERROR(INDEX('Material routes'!$H$6:$H$1505,MATCH(U854,'Material routes'!$A$6:$A$1505,0)),"MISSING ID")</x:f>
        <x:v>Tool</x:v>
      </x:c>
      <x:c r="D854" s="4" t="str">
        <x:f>IFERROR(INDEX('Material routes'!$G$6:$G$1505,MATCH(U854,'Material routes'!$A$6:$A$1505,0)),"MISSING ID")</x:f>
        <x:v>Equipment</x:v>
      </x:c>
      <x:c r="E854" s="4" t="str">
        <x:f>IFERROR(INDEX('Material routes'!$C$6:$C$1505,MATCH(U854,'Material routes'!$A$6:$A$1505,0)),"MISSING ID")</x:f>
        <x:v>Ingredient candidate</x:v>
      </x:c>
      <x:c r="F854" s="4" t="str">
        <x:f>IFERROR(INDEX('Material routes'!$E$6:$E$1505,MATCH(V854,'Material routes'!$A$6:$A$1505,0)),"MISSING ID")</x:f>
        <x:v>Magnet-clamp utility shield</x:v>
      </x:c>
      <x:c r="G854" s="4" t="str">
        <x:f>IFERROR(INDEX('Material routes'!$F$6:$F$1505,MATCH(V854,'Material routes'!$A$6:$A$1505,0)),"MISSING ID")</x:f>
        <x:v>Not applicable</x:v>
      </x:c>
      <x:c r="H854" s="4" t="str">
        <x:f>IFERROR(INDEX('Material routes'!$H$6:$H$1505,MATCH(V854,'Material routes'!$A$6:$A$1505,0)),"MISSING ID")</x:f>
        <x:v>Shield</x:v>
      </x:c>
      <x:c r="I854" s="4" t="str">
        <x:f>IFERROR(INDEX('Material routes'!$G$6:$G$1505,MATCH(V854,'Material routes'!$A$6:$A$1505,0)),"MISSING ID")</x:f>
        <x:v>Equipment</x:v>
      </x:c>
      <x:c r="J854" s="4" t="str">
        <x:f>IFERROR(INDEX('Material routes'!$B$6:$B$1505,MATCH(U854,'Material routes'!$A$6:$A$1505,0)),"MISSING ID")</x:f>
        <x:v>design.collection.magnet_clamp_utility_shield</x:v>
      </x:c>
      <x:c r="K854" s="4" t="str">
        <x:f>IFERROR(INDEX('Crafting recipes'!$C$6:$C$1005,MATCH(J854,'Crafting recipes'!$A$6:$A$1005,0)),"MISSING ID")</x:f>
        <x:v>Finished-item crafting</x:v>
      </x:c>
      <x:c r="L854" s="4" t="str">
        <x:f>IFERROR(INDEX('Material routes'!$K$6:$K$1505,MATCH(U854,'Material routes'!$A$6:$A$1505,0)),"MISSING ID")</x:f>
        <x:v>Proposal</x:v>
      </x:c>
      <x:c r="M854" s="4" t="str">
        <x:f>IFERROR(INDEX('Material routes'!$M$6:$M$1505,MATCH(U854,'Material routes'!$A$6:$A$1505,0)),"MISSING ID")</x:f>
        <x:v>Partial proposal</x:v>
      </x:c>
      <x:c r="N854" s="4"/>
      <x:c r="O854" s="4" t="str">
        <x:f>IFERROR(INDEX('Material routes'!$J$6:$J$1505,MATCH(U854,'Material routes'!$A$6:$A$1505,0)),"MISSING ID")</x:f>
        <x:v>Unspecified</x:v>
      </x:c>
      <x:c r="P854" s="4"/>
      <x:c r="Q854" s="4" t="str">
        <x:f>IFERROR(INDEX('Material routes'!$J$6:$J$1505,MATCH(V854,'Material routes'!$A$6:$A$1505,0)),"MISSING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routes'!$D$6:$D$1505,MATCH(U854,'Material routes'!$A$6:$A$1505,0)),"MISSING ID")</x:f>
        <x:v>proposal.gear.magnets</x:v>
      </x:c>
      <x:c r="T854" s="4" t="str">
        <x:f>IFERROR(INDEX('Material routes'!$D$6:$D$1505,MATCH(V854,'Material routes'!$A$6:$A$1505,0)),"MISSING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routes'!$E$6:$E$1505,MATCH(U855,'Material routes'!$A$6:$A$1505,0)),"MISSING ID")</x:f>
        <x:v>Separated shell lamina stock</x:v>
      </x:c>
      <x:c r="B855" s="4" t="str">
        <x:f>IFERROR(INDEX('Material routes'!$F$6:$F$1505,MATCH(U855,'Material routes'!$A$6:$A$1505,0)),"MISSING ID")</x:f>
        <x:v>T1</x:v>
      </x:c>
      <x:c r="C855" s="4" t="str">
        <x:f>IFERROR(INDEX('Material routes'!$H$6:$H$1505,MATCH(U855,'Material routes'!$A$6:$A$1505,0)),"MISSING ID")</x:f>
        <x:v>Processed material</x:v>
      </x:c>
      <x:c r="D855" s="4" t="str">
        <x:f>IFERROR(INDEX('Material routes'!$G$6:$G$1505,MATCH(U855,'Material routes'!$A$6:$A$1505,0)),"MISSING ID")</x:f>
        <x:v>Manufactured stock</x:v>
      </x:c>
      <x:c r="E855" s="4" t="str">
        <x:f>IFERROR(INDEX('Material routes'!$C$6:$C$1505,MATCH(U855,'Material routes'!$A$6:$A$1505,0)),"MISSING ID")</x:f>
        <x:v>Ingredient candidate</x:v>
      </x:c>
      <x:c r="F855" s="4" t="str">
        <x:f>IFERROR(INDEX('Material routes'!$E$6:$E$1505,MATCH(V855,'Material routes'!$A$6:$A$1505,0)),"MISSING ID")</x:f>
        <x:v>Replaceable-scale shield</x:v>
      </x:c>
      <x:c r="G855" s="4" t="str">
        <x:f>IFERROR(INDEX('Material routes'!$F$6:$F$1505,MATCH(V855,'Material routes'!$A$6:$A$1505,0)),"MISSING ID")</x:f>
        <x:v>Not applicable</x:v>
      </x:c>
      <x:c r="H855" s="4" t="str">
        <x:f>IFERROR(INDEX('Material routes'!$H$6:$H$1505,MATCH(V855,'Material routes'!$A$6:$A$1505,0)),"MISSING ID")</x:f>
        <x:v>Shield</x:v>
      </x:c>
      <x:c r="I855" s="4" t="str">
        <x:f>IFERROR(INDEX('Material routes'!$G$6:$G$1505,MATCH(V855,'Material routes'!$A$6:$A$1505,0)),"MISSING ID")</x:f>
        <x:v>Equipment</x:v>
      </x:c>
      <x:c r="J855" s="4" t="str">
        <x:f>IFERROR(INDEX('Material routes'!$B$6:$B$1505,MATCH(U855,'Material routes'!$A$6:$A$1505,0)),"MISSING ID")</x:f>
        <x:v>design.collection.replaceable_scale_shield</x:v>
      </x:c>
      <x:c r="K855" s="4" t="str">
        <x:f>IFERROR(INDEX('Crafting recipes'!$C$6:$C$1005,MATCH(J855,'Crafting recipes'!$A$6:$A$1005,0)),"MISSING ID")</x:f>
        <x:v>Finished-item crafting</x:v>
      </x:c>
      <x:c r="L855" s="4" t="str">
        <x:f>IFERROR(INDEX('Material routes'!$K$6:$K$1505,MATCH(U855,'Material routes'!$A$6:$A$1505,0)),"MISSING ID")</x:f>
        <x:v>Proposal</x:v>
      </x:c>
      <x:c r="M855" s="4" t="str">
        <x:f>IFERROR(INDEX('Material routes'!$M$6:$M$1505,MATCH(U855,'Material routes'!$A$6:$A$1505,0)),"MISSING ID")</x:f>
        <x:v>Partial proposal</x:v>
      </x:c>
      <x:c r="N855" s="4"/>
      <x:c r="O855" s="4" t="str">
        <x:f>IFERROR(INDEX('Material routes'!$J$6:$J$1505,MATCH(U855,'Material routes'!$A$6:$A$1505,0)),"MISSING ID")</x:f>
        <x:v>Unspecified</x:v>
      </x:c>
      <x:c r="P855" s="4"/>
      <x:c r="Q855" s="4" t="str">
        <x:f>IFERROR(INDEX('Material routes'!$J$6:$J$1505,MATCH(V855,'Material routes'!$A$6:$A$1505,0)),"MISSING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routes'!$D$6:$D$1505,MATCH(U855,'Material routes'!$A$6:$A$1505,0)),"MISSING ID")</x:f>
        <x:v>proposal.t1.shell_lamina</x:v>
      </x:c>
      <x:c r="T855" s="4" t="str">
        <x:f>IFERROR(INDEX('Material routes'!$D$6:$D$1505,MATCH(V855,'Material routes'!$A$6:$A$1505,0)),"MISSING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routes'!$E$6:$E$1505,MATCH(U856,'Material routes'!$A$6:$A$1505,0)),"MISSING ID")</x:f>
        <x:v>Matched metal fastener set</x:v>
      </x:c>
      <x:c r="B856" s="4" t="str">
        <x:f>IFERROR(INDEX('Material routes'!$F$6:$F$1505,MATCH(U856,'Material routes'!$A$6:$A$1505,0)),"MISSING ID")</x:f>
        <x:v>T3</x:v>
      </x:c>
      <x:c r="C856" s="4" t="str">
        <x:f>IFERROR(INDEX('Material routes'!$H$6:$H$1505,MATCH(U856,'Material routes'!$A$6:$A$1505,0)),"MISSING ID")</x:f>
        <x:v>Crafting component</x:v>
      </x:c>
      <x:c r="D856" s="4" t="str">
        <x:f>IFERROR(INDEX('Material routes'!$G$6:$G$1505,MATCH(U856,'Material routes'!$A$6:$A$1505,0)),"MISSING ID")</x:f>
        <x:v>Crafting components</x:v>
      </x:c>
      <x:c r="E856" s="4" t="str">
        <x:f>IFERROR(INDEX('Material routes'!$C$6:$C$1505,MATCH(U856,'Material routes'!$A$6:$A$1505,0)),"MISSING ID")</x:f>
        <x:v>Ingredient candidate</x:v>
      </x:c>
      <x:c r="F856" s="4" t="str">
        <x:f>IFERROR(INDEX('Material routes'!$E$6:$E$1505,MATCH(V856,'Material routes'!$A$6:$A$1505,0)),"MISSING ID")</x:f>
        <x:v>Replaceable-scale shield</x:v>
      </x:c>
      <x:c r="G856" s="4" t="str">
        <x:f>IFERROR(INDEX('Material routes'!$F$6:$F$1505,MATCH(V856,'Material routes'!$A$6:$A$1505,0)),"MISSING ID")</x:f>
        <x:v>Not applicable</x:v>
      </x:c>
      <x:c r="H856" s="4" t="str">
        <x:f>IFERROR(INDEX('Material routes'!$H$6:$H$1505,MATCH(V856,'Material routes'!$A$6:$A$1505,0)),"MISSING ID")</x:f>
        <x:v>Shield</x:v>
      </x:c>
      <x:c r="I856" s="4" t="str">
        <x:f>IFERROR(INDEX('Material routes'!$G$6:$G$1505,MATCH(V856,'Material routes'!$A$6:$A$1505,0)),"MISSING ID")</x:f>
        <x:v>Equipment</x:v>
      </x:c>
      <x:c r="J856" s="4" t="str">
        <x:f>IFERROR(INDEX('Material routes'!$B$6:$B$1505,MATCH(U856,'Material routes'!$A$6:$A$1505,0)),"MISSING ID")</x:f>
        <x:v>design.collection.replaceable_scale_shield</x:v>
      </x:c>
      <x:c r="K856" s="4" t="str">
        <x:f>IFERROR(INDEX('Crafting recipes'!$C$6:$C$1005,MATCH(J856,'Crafting recipes'!$A$6:$A$1005,0)),"MISSING ID")</x:f>
        <x:v>Finished-item crafting</x:v>
      </x:c>
      <x:c r="L856" s="4" t="str">
        <x:f>IFERROR(INDEX('Material routes'!$K$6:$K$1505,MATCH(U856,'Material routes'!$A$6:$A$1505,0)),"MISSING ID")</x:f>
        <x:v>Proposal</x:v>
      </x:c>
      <x:c r="M856" s="4" t="str">
        <x:f>IFERROR(INDEX('Material routes'!$M$6:$M$1505,MATCH(U856,'Material routes'!$A$6:$A$1505,0)),"MISSING ID")</x:f>
        <x:v>Partial proposal</x:v>
      </x:c>
      <x:c r="N856" s="4"/>
      <x:c r="O856" s="4" t="str">
        <x:f>IFERROR(INDEX('Material routes'!$J$6:$J$1505,MATCH(U856,'Material routes'!$A$6:$A$1505,0)),"MISSING ID")</x:f>
        <x:v>Unspecified</x:v>
      </x:c>
      <x:c r="P856" s="4"/>
      <x:c r="Q856" s="4" t="str">
        <x:f>IFERROR(INDEX('Material routes'!$J$6:$J$1505,MATCH(V856,'Material routes'!$A$6:$A$1505,0)),"MISSING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routes'!$D$6:$D$1505,MATCH(U856,'Material routes'!$A$6:$A$1505,0)),"MISSING ID")</x:f>
        <x:v>proposal.lore.fastener_set</x:v>
      </x:c>
      <x:c r="T856" s="4" t="str">
        <x:f>IFERROR(INDEX('Material routes'!$D$6:$D$1505,MATCH(V856,'Material routes'!$A$6:$A$1505,0)),"MISSING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routes'!$E$6:$E$1505,MATCH(U857,'Material routes'!$A$6:$A$1505,0)),"MISSING ID")</x:f>
        <x:v>Tendon cord</x:v>
      </x:c>
      <x:c r="B857" s="4" t="str">
        <x:f>IFERROR(INDEX('Material routes'!$F$6:$F$1505,MATCH(U857,'Material routes'!$A$6:$A$1505,0)),"MISSING ID")</x:f>
        <x:v>T1</x:v>
      </x:c>
      <x:c r="C857" s="4" t="str">
        <x:f>IFERROR(INDEX('Material routes'!$H$6:$H$1505,MATCH(U857,'Material routes'!$A$6:$A$1505,0)),"MISSING ID")</x:f>
        <x:v>Crafting component</x:v>
      </x:c>
      <x:c r="D857" s="4" t="str">
        <x:f>IFERROR(INDEX('Material routes'!$G$6:$G$1505,MATCH(U857,'Material routes'!$A$6:$A$1505,0)),"MISSING ID")</x:f>
        <x:v>Crafting components</x:v>
      </x:c>
      <x:c r="E857" s="4" t="str">
        <x:f>IFERROR(INDEX('Material routes'!$C$6:$C$1505,MATCH(U857,'Material routes'!$A$6:$A$1505,0)),"MISSING ID")</x:f>
        <x:v>Ingredient candidate</x:v>
      </x:c>
      <x:c r="F857" s="4" t="str">
        <x:f>IFERROR(INDEX('Material routes'!$E$6:$E$1505,MATCH(V857,'Material routes'!$A$6:$A$1505,0)),"MISSING ID")</x:f>
        <x:v>Tendon ankle tripline</x:v>
      </x:c>
      <x:c r="G857" s="4" t="str">
        <x:f>IFERROR(INDEX('Material routes'!$F$6:$F$1505,MATCH(V857,'Material routes'!$A$6:$A$1505,0)),"MISSING ID")</x:f>
        <x:v>Not applicable</x:v>
      </x:c>
      <x:c r="H857" s="4" t="str">
        <x:f>IFERROR(INDEX('Material routes'!$H$6:$H$1505,MATCH(V857,'Material routes'!$A$6:$A$1505,0)),"MISSING ID")</x:f>
        <x:v>Trap</x:v>
      </x:c>
      <x:c r="I857" s="4" t="str">
        <x:f>IFERROR(INDEX('Material routes'!$G$6:$G$1505,MATCH(V857,'Material routes'!$A$6:$A$1505,0)),"MISSING ID")</x:f>
        <x:v>Weapons</x:v>
      </x:c>
      <x:c r="J857" s="4" t="str">
        <x:f>IFERROR(INDEX('Material routes'!$B$6:$B$1505,MATCH(U857,'Material routes'!$A$6:$A$1505,0)),"MISSING ID")</x:f>
        <x:v>design.collection.tendon_ankle_tripline</x:v>
      </x:c>
      <x:c r="K857" s="4" t="str">
        <x:f>IFERROR(INDEX('Crafting recipes'!$C$6:$C$1005,MATCH(J857,'Crafting recipes'!$A$6:$A$1005,0)),"MISSING ID")</x:f>
        <x:v>Finished-item crafting</x:v>
      </x:c>
      <x:c r="L857" s="4" t="str">
        <x:f>IFERROR(INDEX('Material routes'!$K$6:$K$1505,MATCH(U857,'Material routes'!$A$6:$A$1505,0)),"MISSING ID")</x:f>
        <x:v>Proposal</x:v>
      </x:c>
      <x:c r="M857" s="4" t="str">
        <x:f>IFERROR(INDEX('Material routes'!$M$6:$M$1505,MATCH(U857,'Material routes'!$A$6:$A$1505,0)),"MISSING ID")</x:f>
        <x:v>Partial proposal</x:v>
      </x:c>
      <x:c r="N857" s="4"/>
      <x:c r="O857" s="4" t="str">
        <x:f>IFERROR(INDEX('Material routes'!$J$6:$J$1505,MATCH(U857,'Material routes'!$A$6:$A$1505,0)),"MISSING ID")</x:f>
        <x:v>Unspecified</x:v>
      </x:c>
      <x:c r="P857" s="4"/>
      <x:c r="Q857" s="4" t="str">
        <x:f>IFERROR(INDEX('Material routes'!$J$6:$J$1505,MATCH(V857,'Material routes'!$A$6:$A$1505,0)),"MISSING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routes'!$D$6:$D$1505,MATCH(U857,'Material routes'!$A$6:$A$1505,0)),"MISSING ID")</x:f>
        <x:v>proposal.bio.cord</x:v>
      </x:c>
      <x:c r="T857" s="4" t="str">
        <x:f>IFERROR(INDEX('Material routes'!$D$6:$D$1505,MATCH(V857,'Material routes'!$A$6:$A$1505,0)),"MISSING ID")</x:f>
        <x:v>proposal.collection.tendon_ankle_tripline</x:v>
      </x:c>
      <x:c r="U857" s="4" t="str">
        <x:v>design.collection.tendon_ankle_tripline.in.1</x:v>
      </x:c>
      <x:c r="V857" s="4" t="str">
        <x:v>design.collection.tendon_ankle_tripline.out</x:v>
      </x:c>
    </x:row>
    <x:row r="858" ht="64" customHeight="1">
      <x:c r="A858" s="4" t="str">
        <x:f>IFERROR(INDEX('Material routes'!$E$6:$E$1505,MATCH(U858,'Material routes'!$A$6:$A$1505,0)),"MISSING ID")</x:f>
        <x:v>Ground-anchor stake set</x:v>
      </x:c>
      <x:c r="B858" s="4" t="str">
        <x:f>IFERROR(INDEX('Material routes'!$F$6:$F$1505,MATCH(U858,'Material routes'!$A$6:$A$1505,0)),"MISSING ID")</x:f>
        <x:v>Not applicable</x:v>
      </x:c>
      <x:c r="C858" s="4" t="str">
        <x:f>IFERROR(INDEX('Material routes'!$H$6:$H$1505,MATCH(U858,'Material routes'!$A$6:$A$1505,0)),"MISSING ID")</x:f>
        <x:v>Shelter item</x:v>
      </x:c>
      <x:c r="D858" s="4" t="str">
        <x:f>IFERROR(INDEX('Material routes'!$G$6:$G$1505,MATCH(U858,'Material routes'!$A$6:$A$1505,0)),"MISSING ID")</x:f>
        <x:v>Field supplies</x:v>
      </x:c>
      <x:c r="E858" s="4" t="str">
        <x:f>IFERROR(INDEX('Material routes'!$C$6:$C$1505,MATCH(U858,'Material routes'!$A$6:$A$1505,0)),"MISSING ID")</x:f>
        <x:v>Ingredient candidate</x:v>
      </x:c>
      <x:c r="F858" s="4" t="str">
        <x:f>IFERROR(INDEX('Material routes'!$E$6:$E$1505,MATCH(V858,'Material routes'!$A$6:$A$1505,0)),"MISSING ID")</x:f>
        <x:v>Tendon ankle tripline</x:v>
      </x:c>
      <x:c r="G858" s="4" t="str">
        <x:f>IFERROR(INDEX('Material routes'!$F$6:$F$1505,MATCH(V858,'Material routes'!$A$6:$A$1505,0)),"MISSING ID")</x:f>
        <x:v>Not applicable</x:v>
      </x:c>
      <x:c r="H858" s="4" t="str">
        <x:f>IFERROR(INDEX('Material routes'!$H$6:$H$1505,MATCH(V858,'Material routes'!$A$6:$A$1505,0)),"MISSING ID")</x:f>
        <x:v>Trap</x:v>
      </x:c>
      <x:c r="I858" s="4" t="str">
        <x:f>IFERROR(INDEX('Material routes'!$G$6:$G$1505,MATCH(V858,'Material routes'!$A$6:$A$1505,0)),"MISSING ID")</x:f>
        <x:v>Weapons</x:v>
      </x:c>
      <x:c r="J858" s="4" t="str">
        <x:f>IFERROR(INDEX('Material routes'!$B$6:$B$1505,MATCH(U858,'Material routes'!$A$6:$A$1505,0)),"MISSING ID")</x:f>
        <x:v>design.collection.tendon_ankle_tripline</x:v>
      </x:c>
      <x:c r="K858" s="4" t="str">
        <x:f>IFERROR(INDEX('Crafting recipes'!$C$6:$C$1005,MATCH(J858,'Crafting recipes'!$A$6:$A$1005,0)),"MISSING ID")</x:f>
        <x:v>Finished-item crafting</x:v>
      </x:c>
      <x:c r="L858" s="4" t="str">
        <x:f>IFERROR(INDEX('Material routes'!$K$6:$K$1505,MATCH(U858,'Material routes'!$A$6:$A$1505,0)),"MISSING ID")</x:f>
        <x:v>Proposal</x:v>
      </x:c>
      <x:c r="M858" s="4" t="str">
        <x:f>IFERROR(INDEX('Material routes'!$M$6:$M$1505,MATCH(U858,'Material routes'!$A$6:$A$1505,0)),"MISSING ID")</x:f>
        <x:v>Partial proposal</x:v>
      </x:c>
      <x:c r="N858" s="4"/>
      <x:c r="O858" s="4" t="str">
        <x:f>IFERROR(INDEX('Material routes'!$J$6:$J$1505,MATCH(U858,'Material routes'!$A$6:$A$1505,0)),"MISSING ID")</x:f>
        <x:v>Unspecified</x:v>
      </x:c>
      <x:c r="P858" s="4"/>
      <x:c r="Q858" s="4" t="str">
        <x:f>IFERROR(INDEX('Material routes'!$J$6:$J$1505,MATCH(V858,'Material routes'!$A$6:$A$1505,0)),"MISSING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routes'!$D$6:$D$1505,MATCH(U858,'Material routes'!$A$6:$A$1505,0)),"MISSING ID")</x:f>
        <x:v>proposal.collection.ground_anchor_stake_set</x:v>
      </x:c>
      <x:c r="T858" s="4" t="str">
        <x:f>IFERROR(INDEX('Material routes'!$D$6:$D$1505,MATCH(V858,'Material routes'!$A$6:$A$1505,0)),"MISSING ID")</x:f>
        <x:v>proposal.collection.tendon_ankle_tripline</x:v>
      </x:c>
      <x:c r="U858" s="4" t="str">
        <x:v>design.collection.tendon_ankle_tripline.in.2</x:v>
      </x:c>
      <x:c r="V858" s="4" t="str">
        <x:v>design.collection.tendon_ankle_tripline.out</x:v>
      </x:c>
    </x:row>
    <x:row r="859" ht="64" customHeight="1">
      <x:c r="A859" s="4" t="str">
        <x:f>IFERROR(INDEX('Material routes'!$E$6:$E$1505,MATCH(U859,'Material routes'!$A$6:$A$1505,0)),"MISSING ID")</x:f>
        <x:v>Tendon cord</x:v>
      </x:c>
      <x:c r="B859" s="4" t="str">
        <x:f>IFERROR(INDEX('Material routes'!$F$6:$F$1505,MATCH(U859,'Material routes'!$A$6:$A$1505,0)),"MISSING ID")</x:f>
        <x:v>T1</x:v>
      </x:c>
      <x:c r="C859" s="4" t="str">
        <x:f>IFERROR(INDEX('Material routes'!$H$6:$H$1505,MATCH(U859,'Material routes'!$A$6:$A$1505,0)),"MISSING ID")</x:f>
        <x:v>Crafting component</x:v>
      </x:c>
      <x:c r="D859" s="4" t="str">
        <x:f>IFERROR(INDEX('Material routes'!$G$6:$G$1505,MATCH(U859,'Material routes'!$A$6:$A$1505,0)),"MISSING ID")</x:f>
        <x:v>Crafting components</x:v>
      </x:c>
      <x:c r="E859" s="4" t="str">
        <x:f>IFERROR(INDEX('Material routes'!$C$6:$C$1505,MATCH(U859,'Material routes'!$A$6:$A$1505,0)),"MISSING ID")</x:f>
        <x:v>Ingredient candidate</x:v>
      </x:c>
      <x:c r="F859" s="4" t="str">
        <x:f>IFERROR(INDEX('Material routes'!$E$6:$E$1505,MATCH(V859,'Material routes'!$A$6:$A$1505,0)),"MISSING ID")</x:f>
        <x:v>Rattle alarm tripline</x:v>
      </x:c>
      <x:c r="G859" s="4" t="str">
        <x:f>IFERROR(INDEX('Material routes'!$F$6:$F$1505,MATCH(V859,'Material routes'!$A$6:$A$1505,0)),"MISSING ID")</x:f>
        <x:v>Not applicable</x:v>
      </x:c>
      <x:c r="H859" s="4" t="str">
        <x:f>IFERROR(INDEX('Material routes'!$H$6:$H$1505,MATCH(V859,'Material routes'!$A$6:$A$1505,0)),"MISSING ID")</x:f>
        <x:v>Trap</x:v>
      </x:c>
      <x:c r="I859" s="4" t="str">
        <x:f>IFERROR(INDEX('Material routes'!$G$6:$G$1505,MATCH(V859,'Material routes'!$A$6:$A$1505,0)),"MISSING ID")</x:f>
        <x:v>Weapons</x:v>
      </x:c>
      <x:c r="J859" s="4" t="str">
        <x:f>IFERROR(INDEX('Material routes'!$B$6:$B$1505,MATCH(U859,'Material routes'!$A$6:$A$1505,0)),"MISSING ID")</x:f>
        <x:v>design.collection.rattle_alarm_tripline</x:v>
      </x:c>
      <x:c r="K859" s="4" t="str">
        <x:f>IFERROR(INDEX('Crafting recipes'!$C$6:$C$1005,MATCH(J859,'Crafting recipes'!$A$6:$A$1005,0)),"MISSING ID")</x:f>
        <x:v>Finished-item crafting</x:v>
      </x:c>
      <x:c r="L859" s="4" t="str">
        <x:f>IFERROR(INDEX('Material routes'!$K$6:$K$1505,MATCH(U859,'Material routes'!$A$6:$A$1505,0)),"MISSING ID")</x:f>
        <x:v>Proposal</x:v>
      </x:c>
      <x:c r="M859" s="4" t="str">
        <x:f>IFERROR(INDEX('Material routes'!$M$6:$M$1505,MATCH(U859,'Material routes'!$A$6:$A$1505,0)),"MISSING ID")</x:f>
        <x:v>Partial proposal</x:v>
      </x:c>
      <x:c r="N859" s="4"/>
      <x:c r="O859" s="4" t="str">
        <x:f>IFERROR(INDEX('Material routes'!$J$6:$J$1505,MATCH(U859,'Material routes'!$A$6:$A$1505,0)),"MISSING ID")</x:f>
        <x:v>Unspecified</x:v>
      </x:c>
      <x:c r="P859" s="4"/>
      <x:c r="Q859" s="4" t="str">
        <x:f>IFERROR(INDEX('Material routes'!$J$6:$J$1505,MATCH(V859,'Material routes'!$A$6:$A$1505,0)),"MISSING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routes'!$D$6:$D$1505,MATCH(U859,'Material routes'!$A$6:$A$1505,0)),"MISSING ID")</x:f>
        <x:v>proposal.bio.cord</x:v>
      </x:c>
      <x:c r="T859" s="4" t="str">
        <x:f>IFERROR(INDEX('Material routes'!$D$6:$D$1505,MATCH(V859,'Material routes'!$A$6:$A$1505,0)),"MISSING ID")</x:f>
        <x:v>proposal.collection.rattle_alarm_tripline</x:v>
      </x:c>
      <x:c r="U859" s="4" t="str">
        <x:v>design.collection.rattle_alarm_tripline.in.1</x:v>
      </x:c>
      <x:c r="V859" s="4" t="str">
        <x:v>design.collection.rattle_alarm_tripline.out</x:v>
      </x:c>
    </x:row>
    <x:row r="860" ht="64" customHeight="1">
      <x:c r="A860" s="4" t="str">
        <x:f>IFERROR(INDEX('Material routes'!$E$6:$E$1505,MATCH(U860,'Material routes'!$A$6:$A$1505,0)),"MISSING ID")</x:f>
        <x:v>Shell-clapper pair</x:v>
      </x:c>
      <x:c r="B860" s="4" t="str">
        <x:f>IFERROR(INDEX('Material routes'!$F$6:$F$1505,MATCH(U860,'Material routes'!$A$6:$A$1505,0)),"MISSING ID")</x:f>
        <x:v>Not applicable</x:v>
      </x:c>
      <x:c r="C860" s="4" t="str">
        <x:f>IFERROR(INDEX('Material routes'!$H$6:$H$1505,MATCH(U860,'Material routes'!$A$6:$A$1505,0)),"MISSING ID")</x:f>
        <x:v>Musical instrument</x:v>
      </x:c>
      <x:c r="D860" s="4" t="str">
        <x:f>IFERROR(INDEX('Material routes'!$G$6:$G$1505,MATCH(U860,'Material routes'!$A$6:$A$1505,0)),"MISSING ID")</x:f>
        <x:v>Cultural objects</x:v>
      </x:c>
      <x:c r="E860" s="4" t="str">
        <x:f>IFERROR(INDEX('Material routes'!$C$6:$C$1505,MATCH(U860,'Material routes'!$A$6:$A$1505,0)),"MISSING ID")</x:f>
        <x:v>Ingredient candidate</x:v>
      </x:c>
      <x:c r="F860" s="4" t="str">
        <x:f>IFERROR(INDEX('Material routes'!$E$6:$E$1505,MATCH(V860,'Material routes'!$A$6:$A$1505,0)),"MISSING ID")</x:f>
        <x:v>Rattle alarm tripline</x:v>
      </x:c>
      <x:c r="G860" s="4" t="str">
        <x:f>IFERROR(INDEX('Material routes'!$F$6:$F$1505,MATCH(V860,'Material routes'!$A$6:$A$1505,0)),"MISSING ID")</x:f>
        <x:v>Not applicable</x:v>
      </x:c>
      <x:c r="H860" s="4" t="str">
        <x:f>IFERROR(INDEX('Material routes'!$H$6:$H$1505,MATCH(V860,'Material routes'!$A$6:$A$1505,0)),"MISSING ID")</x:f>
        <x:v>Trap</x:v>
      </x:c>
      <x:c r="I860" s="4" t="str">
        <x:f>IFERROR(INDEX('Material routes'!$G$6:$G$1505,MATCH(V860,'Material routes'!$A$6:$A$1505,0)),"MISSING ID")</x:f>
        <x:v>Weapons</x:v>
      </x:c>
      <x:c r="J860" s="4" t="str">
        <x:f>IFERROR(INDEX('Material routes'!$B$6:$B$1505,MATCH(U860,'Material routes'!$A$6:$A$1505,0)),"MISSING ID")</x:f>
        <x:v>design.collection.rattle_alarm_tripline</x:v>
      </x:c>
      <x:c r="K860" s="4" t="str">
        <x:f>IFERROR(INDEX('Crafting recipes'!$C$6:$C$1005,MATCH(J860,'Crafting recipes'!$A$6:$A$1005,0)),"MISSING ID")</x:f>
        <x:v>Finished-item crafting</x:v>
      </x:c>
      <x:c r="L860" s="4" t="str">
        <x:f>IFERROR(INDEX('Material routes'!$K$6:$K$1505,MATCH(U860,'Material routes'!$A$6:$A$1505,0)),"MISSING ID")</x:f>
        <x:v>Proposal</x:v>
      </x:c>
      <x:c r="M860" s="4" t="str">
        <x:f>IFERROR(INDEX('Material routes'!$M$6:$M$1505,MATCH(U860,'Material routes'!$A$6:$A$1505,0)),"MISSING ID")</x:f>
        <x:v>Partial proposal</x:v>
      </x:c>
      <x:c r="N860" s="4"/>
      <x:c r="O860" s="4" t="str">
        <x:f>IFERROR(INDEX('Material routes'!$J$6:$J$1505,MATCH(U860,'Material routes'!$A$6:$A$1505,0)),"MISSING ID")</x:f>
        <x:v>Unspecified</x:v>
      </x:c>
      <x:c r="P860" s="4"/>
      <x:c r="Q860" s="4" t="str">
        <x:f>IFERROR(INDEX('Material routes'!$J$6:$J$1505,MATCH(V860,'Material routes'!$A$6:$A$1505,0)),"MISSING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routes'!$D$6:$D$1505,MATCH(U860,'Material routes'!$A$6:$A$1505,0)),"MISSING ID")</x:f>
        <x:v>proposal.collection.shell_clapper_pair</x:v>
      </x:c>
      <x:c r="T860" s="4" t="str">
        <x:f>IFERROR(INDEX('Material routes'!$D$6:$D$1505,MATCH(V860,'Material routes'!$A$6:$A$1505,0)),"MISSING ID")</x:f>
        <x:v>proposal.collection.rattle_alarm_tripline</x:v>
      </x:c>
      <x:c r="U860" s="4" t="str">
        <x:v>design.collection.rattle_alarm_tripline.in.2</x:v>
      </x:c>
      <x:c r="V860" s="4" t="str">
        <x:v>design.collection.rattle_alarm_tripline.out</x:v>
      </x:c>
    </x:row>
    <x:row r="861" ht="64" customHeight="1">
      <x:c r="A861" s="4" t="str">
        <x:f>IFERROR(INDEX('Material routes'!$E$6:$E$1505,MATCH(U861,'Material routes'!$A$6:$A$1505,0)),"MISSING ID")</x:f>
        <x:v>Tendon cord</x:v>
      </x:c>
      <x:c r="B861" s="4" t="str">
        <x:f>IFERROR(INDEX('Material routes'!$F$6:$F$1505,MATCH(U861,'Material routes'!$A$6:$A$1505,0)),"MISSING ID")</x:f>
        <x:v>T1</x:v>
      </x:c>
      <x:c r="C861" s="4" t="str">
        <x:f>IFERROR(INDEX('Material routes'!$H$6:$H$1505,MATCH(U861,'Material routes'!$A$6:$A$1505,0)),"MISSING ID")</x:f>
        <x:v>Crafting component</x:v>
      </x:c>
      <x:c r="D861" s="4" t="str">
        <x:f>IFERROR(INDEX('Material routes'!$G$6:$G$1505,MATCH(U861,'Material routes'!$A$6:$A$1505,0)),"MISSING ID")</x:f>
        <x:v>Crafting components</x:v>
      </x:c>
      <x:c r="E861" s="4" t="str">
        <x:f>IFERROR(INDEX('Material routes'!$C$6:$C$1505,MATCH(U861,'Material routes'!$A$6:$A$1505,0)),"MISSING ID")</x:f>
        <x:v>Ingredient candidate</x:v>
      </x:c>
      <x:c r="F861" s="4" t="str">
        <x:f>IFERROR(INDEX('Material routes'!$E$6:$E$1505,MATCH(V861,'Material routes'!$A$6:$A$1505,0)),"MISSING ID")</x:f>
        <x:v>Metal bell alarm tether</x:v>
      </x:c>
      <x:c r="G861" s="4" t="str">
        <x:f>IFERROR(INDEX('Material routes'!$F$6:$F$1505,MATCH(V861,'Material routes'!$A$6:$A$1505,0)),"MISSING ID")</x:f>
        <x:v>Not applicable</x:v>
      </x:c>
      <x:c r="H861" s="4" t="str">
        <x:f>IFERROR(INDEX('Material routes'!$H$6:$H$1505,MATCH(V861,'Material routes'!$A$6:$A$1505,0)),"MISSING ID")</x:f>
        <x:v>Trap</x:v>
      </x:c>
      <x:c r="I861" s="4" t="str">
        <x:f>IFERROR(INDEX('Material routes'!$G$6:$G$1505,MATCH(V861,'Material routes'!$A$6:$A$1505,0)),"MISSING ID")</x:f>
        <x:v>Weapons</x:v>
      </x:c>
      <x:c r="J861" s="4" t="str">
        <x:f>IFERROR(INDEX('Material routes'!$B$6:$B$1505,MATCH(U861,'Material routes'!$A$6:$A$1505,0)),"MISSING ID")</x:f>
        <x:v>design.collection.metal_bell_alarm_tether</x:v>
      </x:c>
      <x:c r="K861" s="4" t="str">
        <x:f>IFERROR(INDEX('Crafting recipes'!$C$6:$C$1005,MATCH(J861,'Crafting recipes'!$A$6:$A$1005,0)),"MISSING ID")</x:f>
        <x:v>Finished-item crafting</x:v>
      </x:c>
      <x:c r="L861" s="4" t="str">
        <x:f>IFERROR(INDEX('Material routes'!$K$6:$K$1505,MATCH(U861,'Material routes'!$A$6:$A$1505,0)),"MISSING ID")</x:f>
        <x:v>Proposal</x:v>
      </x:c>
      <x:c r="M861" s="4" t="str">
        <x:f>IFERROR(INDEX('Material routes'!$M$6:$M$1505,MATCH(U861,'Material routes'!$A$6:$A$1505,0)),"MISSING ID")</x:f>
        <x:v>Partial proposal</x:v>
      </x:c>
      <x:c r="N861" s="4"/>
      <x:c r="O861" s="4" t="str">
        <x:f>IFERROR(INDEX('Material routes'!$J$6:$J$1505,MATCH(U861,'Material routes'!$A$6:$A$1505,0)),"MISSING ID")</x:f>
        <x:v>Unspecified</x:v>
      </x:c>
      <x:c r="P861" s="4"/>
      <x:c r="Q861" s="4" t="str">
        <x:f>IFERROR(INDEX('Material routes'!$J$6:$J$1505,MATCH(V861,'Material routes'!$A$6:$A$1505,0)),"MISSING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routes'!$D$6:$D$1505,MATCH(U861,'Material routes'!$A$6:$A$1505,0)),"MISSING ID")</x:f>
        <x:v>proposal.bio.cord</x:v>
      </x:c>
      <x:c r="T861" s="4" t="str">
        <x:f>IFERROR(INDEX('Material routes'!$D$6:$D$1505,MATCH(V861,'Material routes'!$A$6:$A$1505,0)),"MISSING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routes'!$E$6:$E$1505,MATCH(U862,'Material routes'!$A$6:$A$1505,0)),"MISSING ID")</x:f>
        <x:v>Bronze hand bell</x:v>
      </x:c>
      <x:c r="B862" s="4" t="str">
        <x:f>IFERROR(INDEX('Material routes'!$F$6:$F$1505,MATCH(U862,'Material routes'!$A$6:$A$1505,0)),"MISSING ID")</x:f>
        <x:v>Not applicable</x:v>
      </x:c>
      <x:c r="C862" s="4" t="str">
        <x:f>IFERROR(INDEX('Material routes'!$H$6:$H$1505,MATCH(U862,'Material routes'!$A$6:$A$1505,0)),"MISSING ID")</x:f>
        <x:v>Musical instrument</x:v>
      </x:c>
      <x:c r="D862" s="4" t="str">
        <x:f>IFERROR(INDEX('Material routes'!$G$6:$G$1505,MATCH(U862,'Material routes'!$A$6:$A$1505,0)),"MISSING ID")</x:f>
        <x:v>Cultural objects</x:v>
      </x:c>
      <x:c r="E862" s="4" t="str">
        <x:f>IFERROR(INDEX('Material routes'!$C$6:$C$1505,MATCH(U862,'Material routes'!$A$6:$A$1505,0)),"MISSING ID")</x:f>
        <x:v>Ingredient candidate</x:v>
      </x:c>
      <x:c r="F862" s="4" t="str">
        <x:f>IFERROR(INDEX('Material routes'!$E$6:$E$1505,MATCH(V862,'Material routes'!$A$6:$A$1505,0)),"MISSING ID")</x:f>
        <x:v>Metal bell alarm tether</x:v>
      </x:c>
      <x:c r="G862" s="4" t="str">
        <x:f>IFERROR(INDEX('Material routes'!$F$6:$F$1505,MATCH(V862,'Material routes'!$A$6:$A$1505,0)),"MISSING ID")</x:f>
        <x:v>Not applicable</x:v>
      </x:c>
      <x:c r="H862" s="4" t="str">
        <x:f>IFERROR(INDEX('Material routes'!$H$6:$H$1505,MATCH(V862,'Material routes'!$A$6:$A$1505,0)),"MISSING ID")</x:f>
        <x:v>Trap</x:v>
      </x:c>
      <x:c r="I862" s="4" t="str">
        <x:f>IFERROR(INDEX('Material routes'!$G$6:$G$1505,MATCH(V862,'Material routes'!$A$6:$A$1505,0)),"MISSING ID")</x:f>
        <x:v>Weapons</x:v>
      </x:c>
      <x:c r="J862" s="4" t="str">
        <x:f>IFERROR(INDEX('Material routes'!$B$6:$B$1505,MATCH(U862,'Material routes'!$A$6:$A$1505,0)),"MISSING ID")</x:f>
        <x:v>design.collection.metal_bell_alarm_tether</x:v>
      </x:c>
      <x:c r="K862" s="4" t="str">
        <x:f>IFERROR(INDEX('Crafting recipes'!$C$6:$C$1005,MATCH(J862,'Crafting recipes'!$A$6:$A$1005,0)),"MISSING ID")</x:f>
        <x:v>Finished-item crafting</x:v>
      </x:c>
      <x:c r="L862" s="4" t="str">
        <x:f>IFERROR(INDEX('Material routes'!$K$6:$K$1505,MATCH(U862,'Material routes'!$A$6:$A$1505,0)),"MISSING ID")</x:f>
        <x:v>Proposal</x:v>
      </x:c>
      <x:c r="M862" s="4" t="str">
        <x:f>IFERROR(INDEX('Material routes'!$M$6:$M$1505,MATCH(U862,'Material routes'!$A$6:$A$1505,0)),"MISSING ID")</x:f>
        <x:v>Partial proposal</x:v>
      </x:c>
      <x:c r="N862" s="4"/>
      <x:c r="O862" s="4" t="str">
        <x:f>IFERROR(INDEX('Material routes'!$J$6:$J$1505,MATCH(U862,'Material routes'!$A$6:$A$1505,0)),"MISSING ID")</x:f>
        <x:v>Unspecified</x:v>
      </x:c>
      <x:c r="P862" s="4"/>
      <x:c r="Q862" s="4" t="str">
        <x:f>IFERROR(INDEX('Material routes'!$J$6:$J$1505,MATCH(V862,'Material routes'!$A$6:$A$1505,0)),"MISSING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routes'!$D$6:$D$1505,MATCH(U862,'Material routes'!$A$6:$A$1505,0)),"MISSING ID")</x:f>
        <x:v>proposal.collection.bronze_hand_bell</x:v>
      </x:c>
      <x:c r="T862" s="4" t="str">
        <x:f>IFERROR(INDEX('Material routes'!$D$6:$D$1505,MATCH(V862,'Material routes'!$A$6:$A$1505,0)),"MISSING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routes'!$E$6:$E$1505,MATCH(U863,'Material routes'!$A$6:$A$1505,0)),"MISSING ID")</x:f>
        <x:v>Steel stock</x:v>
      </x:c>
      <x:c r="B863" s="4" t="str">
        <x:f>IFERROR(INDEX('Material routes'!$F$6:$F$1505,MATCH(U863,'Material routes'!$A$6:$A$1505,0)),"MISSING ID")</x:f>
        <x:v>T2</x:v>
      </x:c>
      <x:c r="C863" s="4" t="str">
        <x:f>IFERROR(INDEX('Material routes'!$H$6:$H$1505,MATCH(U863,'Material routes'!$A$6:$A$1505,0)),"MISSING ID")</x:f>
        <x:v>Processed material</x:v>
      </x:c>
      <x:c r="D863" s="4" t="str">
        <x:f>IFERROR(INDEX('Material routes'!$G$6:$G$1505,MATCH(U863,'Material routes'!$A$6:$A$1505,0)),"MISSING ID")</x:f>
        <x:v>Manufactured stock</x:v>
      </x:c>
      <x:c r="E863" s="4" t="str">
        <x:f>IFERROR(INDEX('Material routes'!$C$6:$C$1505,MATCH(U863,'Material routes'!$A$6:$A$1505,0)),"MISSING ID")</x:f>
        <x:v>Ingredient candidate</x:v>
      </x:c>
      <x:c r="F863" s="4" t="str">
        <x:f>IFERROR(INDEX('Material routes'!$E$6:$E$1505,MATCH(V863,'Material routes'!$A$6:$A$1505,0)),"MISSING ID")</x:f>
        <x:v>Folding hooked trip frame</x:v>
      </x:c>
      <x:c r="G863" s="4" t="str">
        <x:f>IFERROR(INDEX('Material routes'!$F$6:$F$1505,MATCH(V863,'Material routes'!$A$6:$A$1505,0)),"MISSING ID")</x:f>
        <x:v>Not applicable</x:v>
      </x:c>
      <x:c r="H863" s="4" t="str">
        <x:f>IFERROR(INDEX('Material routes'!$H$6:$H$1505,MATCH(V863,'Material routes'!$A$6:$A$1505,0)),"MISSING ID")</x:f>
        <x:v>Trap</x:v>
      </x:c>
      <x:c r="I863" s="4" t="str">
        <x:f>IFERROR(INDEX('Material routes'!$G$6:$G$1505,MATCH(V863,'Material routes'!$A$6:$A$1505,0)),"MISSING ID")</x:f>
        <x:v>Weapons</x:v>
      </x:c>
      <x:c r="J863" s="4" t="str">
        <x:f>IFERROR(INDEX('Material routes'!$B$6:$B$1505,MATCH(U863,'Material routes'!$A$6:$A$1505,0)),"MISSING ID")</x:f>
        <x:v>design.collection.folding_hooked_trip_frame</x:v>
      </x:c>
      <x:c r="K863" s="4" t="str">
        <x:f>IFERROR(INDEX('Crafting recipes'!$C$6:$C$1005,MATCH(J863,'Crafting recipes'!$A$6:$A$1005,0)),"MISSING ID")</x:f>
        <x:v>Finished-item crafting</x:v>
      </x:c>
      <x:c r="L863" s="4" t="str">
        <x:f>IFERROR(INDEX('Material routes'!$K$6:$K$1505,MATCH(U863,'Material routes'!$A$6:$A$1505,0)),"MISSING ID")</x:f>
        <x:v>Proposal</x:v>
      </x:c>
      <x:c r="M863" s="4" t="str">
        <x:f>IFERROR(INDEX('Material routes'!$M$6:$M$1505,MATCH(U863,'Material routes'!$A$6:$A$1505,0)),"MISSING ID")</x:f>
        <x:v>Partial proposal</x:v>
      </x:c>
      <x:c r="N863" s="4"/>
      <x:c r="O863" s="4" t="str">
        <x:f>IFERROR(INDEX('Material routes'!$J$6:$J$1505,MATCH(U863,'Material routes'!$A$6:$A$1505,0)),"MISSING ID")</x:f>
        <x:v>Unspecified</x:v>
      </x:c>
      <x:c r="P863" s="4"/>
      <x:c r="Q863" s="4" t="str">
        <x:f>IFERROR(INDEX('Material routes'!$J$6:$J$1505,MATCH(V863,'Material routes'!$A$6:$A$1505,0)),"MISSING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routes'!$D$6:$D$1505,MATCH(U863,'Material routes'!$A$6:$A$1505,0)),"MISSING ID")</x:f>
        <x:v>author.metallurgy.steel_stock</x:v>
      </x:c>
      <x:c r="T863" s="4" t="str">
        <x:f>IFERROR(INDEX('Material routes'!$D$6:$D$1505,MATCH(V863,'Material routes'!$A$6:$A$1505,0)),"MISSING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routes'!$E$6:$E$1505,MATCH(U864,'Material routes'!$A$6:$A$1505,0)),"MISSING ID")</x:f>
        <x:v>Replaceable joint pin</x:v>
      </x:c>
      <x:c r="B864" s="4" t="str">
        <x:f>IFERROR(INDEX('Material routes'!$F$6:$F$1505,MATCH(U864,'Material routes'!$A$6:$A$1505,0)),"MISSING ID")</x:f>
        <x:v>T3</x:v>
      </x:c>
      <x:c r="C864" s="4" t="str">
        <x:f>IFERROR(INDEX('Material routes'!$H$6:$H$1505,MATCH(U864,'Material routes'!$A$6:$A$1505,0)),"MISSING ID")</x:f>
        <x:v>Crafting component</x:v>
      </x:c>
      <x:c r="D864" s="4" t="str">
        <x:f>IFERROR(INDEX('Material routes'!$G$6:$G$1505,MATCH(U864,'Material routes'!$A$6:$A$1505,0)),"MISSING ID")</x:f>
        <x:v>Crafting components</x:v>
      </x:c>
      <x:c r="E864" s="4" t="str">
        <x:f>IFERROR(INDEX('Material routes'!$C$6:$C$1505,MATCH(U864,'Material routes'!$A$6:$A$1505,0)),"MISSING ID")</x:f>
        <x:v>Ingredient candidate</x:v>
      </x:c>
      <x:c r="F864" s="4" t="str">
        <x:f>IFERROR(INDEX('Material routes'!$E$6:$E$1505,MATCH(V864,'Material routes'!$A$6:$A$1505,0)),"MISSING ID")</x:f>
        <x:v>Folding hooked trip frame</x:v>
      </x:c>
      <x:c r="G864" s="4" t="str">
        <x:f>IFERROR(INDEX('Material routes'!$F$6:$F$1505,MATCH(V864,'Material routes'!$A$6:$A$1505,0)),"MISSING ID")</x:f>
        <x:v>Not applicable</x:v>
      </x:c>
      <x:c r="H864" s="4" t="str">
        <x:f>IFERROR(INDEX('Material routes'!$H$6:$H$1505,MATCH(V864,'Material routes'!$A$6:$A$1505,0)),"MISSING ID")</x:f>
        <x:v>Trap</x:v>
      </x:c>
      <x:c r="I864" s="4" t="str">
        <x:f>IFERROR(INDEX('Material routes'!$G$6:$G$1505,MATCH(V864,'Material routes'!$A$6:$A$1505,0)),"MISSING ID")</x:f>
        <x:v>Weapons</x:v>
      </x:c>
      <x:c r="J864" s="4" t="str">
        <x:f>IFERROR(INDEX('Material routes'!$B$6:$B$1505,MATCH(U864,'Material routes'!$A$6:$A$1505,0)),"MISSING ID")</x:f>
        <x:v>design.collection.folding_hooked_trip_frame</x:v>
      </x:c>
      <x:c r="K864" s="4" t="str">
        <x:f>IFERROR(INDEX('Crafting recipes'!$C$6:$C$1005,MATCH(J864,'Crafting recipes'!$A$6:$A$1005,0)),"MISSING ID")</x:f>
        <x:v>Finished-item crafting</x:v>
      </x:c>
      <x:c r="L864" s="4" t="str">
        <x:f>IFERROR(INDEX('Material routes'!$K$6:$K$1505,MATCH(U864,'Material routes'!$A$6:$A$1505,0)),"MISSING ID")</x:f>
        <x:v>Proposal</x:v>
      </x:c>
      <x:c r="M864" s="4" t="str">
        <x:f>IFERROR(INDEX('Material routes'!$M$6:$M$1505,MATCH(U864,'Material routes'!$A$6:$A$1505,0)),"MISSING ID")</x:f>
        <x:v>Partial proposal</x:v>
      </x:c>
      <x:c r="N864" s="4"/>
      <x:c r="O864" s="4" t="str">
        <x:f>IFERROR(INDEX('Material routes'!$J$6:$J$1505,MATCH(U864,'Material routes'!$A$6:$A$1505,0)),"MISSING ID")</x:f>
        <x:v>Unspecified</x:v>
      </x:c>
      <x:c r="P864" s="4"/>
      <x:c r="Q864" s="4" t="str">
        <x:f>IFERROR(INDEX('Material routes'!$J$6:$J$1505,MATCH(V864,'Material routes'!$A$6:$A$1505,0)),"MISSING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routes'!$D$6:$D$1505,MATCH(U864,'Material routes'!$A$6:$A$1505,0)),"MISSING ID")</x:f>
        <x:v>proposal.legger.joint_pin</x:v>
      </x:c>
      <x:c r="T864" s="4" t="str">
        <x:f>IFERROR(INDEX('Material routes'!$D$6:$D$1505,MATCH(V864,'Material routes'!$A$6:$A$1505,0)),"MISSING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routes'!$E$6:$E$1505,MATCH(U865,'Material routes'!$A$6:$A$1505,0)),"MISSING ID")</x:f>
        <x:v>Annealed iron sheet stock</x:v>
      </x:c>
      <x:c r="B865" s="4" t="str">
        <x:f>IFERROR(INDEX('Material routes'!$F$6:$F$1505,MATCH(U865,'Material routes'!$A$6:$A$1505,0)),"MISSING ID")</x:f>
        <x:v>T3</x:v>
      </x:c>
      <x:c r="C865" s="4" t="str">
        <x:f>IFERROR(INDEX('Material routes'!$H$6:$H$1505,MATCH(U865,'Material routes'!$A$6:$A$1505,0)),"MISSING ID")</x:f>
        <x:v>Processed material</x:v>
      </x:c>
      <x:c r="D865" s="4" t="str">
        <x:f>IFERROR(INDEX('Material routes'!$G$6:$G$1505,MATCH(U865,'Material routes'!$A$6:$A$1505,0)),"MISSING ID")</x:f>
        <x:v>Manufactured stock</x:v>
      </x:c>
      <x:c r="E865" s="4" t="str">
        <x:f>IFERROR(INDEX('Material routes'!$C$6:$C$1505,MATCH(U865,'Material routes'!$A$6:$A$1505,0)),"MISSING ID")</x:f>
        <x:v>Ingredient candidate</x:v>
      </x:c>
      <x:c r="F865" s="4" t="str">
        <x:f>IFERROR(INDEX('Material routes'!$E$6:$E$1505,MATCH(V865,'Material routes'!$A$6:$A$1505,0)),"MISSING ID")</x:f>
        <x:v>Loose-plate skid patch</x:v>
      </x:c>
      <x:c r="G865" s="4" t="str">
        <x:f>IFERROR(INDEX('Material routes'!$F$6:$F$1505,MATCH(V865,'Material routes'!$A$6:$A$1505,0)),"MISSING ID")</x:f>
        <x:v>Not applicable</x:v>
      </x:c>
      <x:c r="H865" s="4" t="str">
        <x:f>IFERROR(INDEX('Material routes'!$H$6:$H$1505,MATCH(V865,'Material routes'!$A$6:$A$1505,0)),"MISSING ID")</x:f>
        <x:v>Trap</x:v>
      </x:c>
      <x:c r="I865" s="4" t="str">
        <x:f>IFERROR(INDEX('Material routes'!$G$6:$G$1505,MATCH(V865,'Material routes'!$A$6:$A$1505,0)),"MISSING ID")</x:f>
        <x:v>Weapons</x:v>
      </x:c>
      <x:c r="J865" s="4" t="str">
        <x:f>IFERROR(INDEX('Material routes'!$B$6:$B$1505,MATCH(U865,'Material routes'!$A$6:$A$1505,0)),"MISSING ID")</x:f>
        <x:v>design.collection.loose_plate_skid_patch</x:v>
      </x:c>
      <x:c r="K865" s="4" t="str">
        <x:f>IFERROR(INDEX('Crafting recipes'!$C$6:$C$1005,MATCH(J865,'Crafting recipes'!$A$6:$A$1005,0)),"MISSING ID")</x:f>
        <x:v>Finished-item crafting</x:v>
      </x:c>
      <x:c r="L865" s="4" t="str">
        <x:f>IFERROR(INDEX('Material routes'!$K$6:$K$1505,MATCH(U865,'Material routes'!$A$6:$A$1505,0)),"MISSING ID")</x:f>
        <x:v>Proposal</x:v>
      </x:c>
      <x:c r="M865" s="4" t="str">
        <x:f>IFERROR(INDEX('Material routes'!$M$6:$M$1505,MATCH(U865,'Material routes'!$A$6:$A$1505,0)),"MISSING ID")</x:f>
        <x:v>Partial proposal</x:v>
      </x:c>
      <x:c r="N865" s="4"/>
      <x:c r="O865" s="4" t="str">
        <x:f>IFERROR(INDEX('Material routes'!$J$6:$J$1505,MATCH(U865,'Material routes'!$A$6:$A$1505,0)),"MISSING ID")</x:f>
        <x:v>Unspecified</x:v>
      </x:c>
      <x:c r="P865" s="4"/>
      <x:c r="Q865" s="4" t="str">
        <x:f>IFERROR(INDEX('Material routes'!$J$6:$J$1505,MATCH(V865,'Material routes'!$A$6:$A$1505,0)),"MISSING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routes'!$D$6:$D$1505,MATCH(U865,'Material routes'!$A$6:$A$1505,0)),"MISSING ID")</x:f>
        <x:v>proposal.collection.annealed_iron_sheet_stock</x:v>
      </x:c>
      <x:c r="T865" s="4" t="str">
        <x:f>IFERROR(INDEX('Material routes'!$D$6:$D$1505,MATCH(V865,'Material routes'!$A$6:$A$1505,0)),"MISSING ID")</x:f>
        <x:v>proposal.collection.loose_plate_skid_patch</x:v>
      </x:c>
      <x:c r="U865" s="4" t="str">
        <x:v>design.collection.loose_plate_skid_patch.in.1</x:v>
      </x:c>
      <x:c r="V865" s="4" t="str">
        <x:v>design.collection.loose_plate_skid_patch.out</x:v>
      </x:c>
    </x:row>
    <x:row r="866" ht="64" customHeight="1">
      <x:c r="A866" s="4" t="str">
        <x:f>IFERROR(INDEX('Material routes'!$E$6:$E$1505,MATCH(U866,'Material routes'!$A$6:$A$1505,0)),"MISSING ID")</x:f>
        <x:v>Rounded grinding stones</x:v>
      </x:c>
      <x:c r="B866" s="4" t="str">
        <x:f>IFERROR(INDEX('Material routes'!$F$6:$F$1505,MATCH(U866,'Material routes'!$A$6:$A$1505,0)),"MISSING ID")</x:f>
        <x:v>T0</x:v>
      </x:c>
      <x:c r="C866" s="4" t="str">
        <x:f>IFERROR(INDEX('Material routes'!$H$6:$H$1505,MATCH(U866,'Material routes'!$A$6:$A$1505,0)),"MISSING ID")</x:f>
        <x:v>Raw material</x:v>
      </x:c>
      <x:c r="D866" s="4" t="str">
        <x:f>IFERROR(INDEX('Material routes'!$G$6:$G$1505,MATCH(U866,'Material routes'!$A$6:$A$1505,0)),"MISSING ID")</x:f>
        <x:v>Mineral resources</x:v>
      </x:c>
      <x:c r="E866" s="4" t="str">
        <x:f>IFERROR(INDEX('Material routes'!$C$6:$C$1505,MATCH(U866,'Material routes'!$A$6:$A$1505,0)),"MISSING ID")</x:f>
        <x:v>Ingredient candidate</x:v>
      </x:c>
      <x:c r="F866" s="4" t="str">
        <x:f>IFERROR(INDEX('Material routes'!$E$6:$E$1505,MATCH(V866,'Material routes'!$A$6:$A$1505,0)),"MISSING ID")</x:f>
        <x:v>Rolling-stone scatter pouch</x:v>
      </x:c>
      <x:c r="G866" s="4" t="str">
        <x:f>IFERROR(INDEX('Material routes'!$F$6:$F$1505,MATCH(V866,'Material routes'!$A$6:$A$1505,0)),"MISSING ID")</x:f>
        <x:v>Not applicable</x:v>
      </x:c>
      <x:c r="H866" s="4" t="str">
        <x:f>IFERROR(INDEX('Material routes'!$H$6:$H$1505,MATCH(V866,'Material routes'!$A$6:$A$1505,0)),"MISSING ID")</x:f>
        <x:v>Trap</x:v>
      </x:c>
      <x:c r="I866" s="4" t="str">
        <x:f>IFERROR(INDEX('Material routes'!$G$6:$G$1505,MATCH(V866,'Material routes'!$A$6:$A$1505,0)),"MISSING ID")</x:f>
        <x:v>Weapons</x:v>
      </x:c>
      <x:c r="J866" s="4" t="str">
        <x:f>IFERROR(INDEX('Material routes'!$B$6:$B$1505,MATCH(U866,'Material routes'!$A$6:$A$1505,0)),"MISSING ID")</x:f>
        <x:v>design.collection.rolling_stone_scatter_pouch</x:v>
      </x:c>
      <x:c r="K866" s="4" t="str">
        <x:f>IFERROR(INDEX('Crafting recipes'!$C$6:$C$1005,MATCH(J866,'Crafting recipes'!$A$6:$A$1005,0)),"MISSING ID")</x:f>
        <x:v>Finished-item crafting</x:v>
      </x:c>
      <x:c r="L866" s="4" t="str">
        <x:f>IFERROR(INDEX('Material routes'!$K$6:$K$1505,MATCH(U866,'Material routes'!$A$6:$A$1505,0)),"MISSING ID")</x:f>
        <x:v>Proposal</x:v>
      </x:c>
      <x:c r="M866" s="4" t="str">
        <x:f>IFERROR(INDEX('Material routes'!$M$6:$M$1505,MATCH(U866,'Material routes'!$A$6:$A$1505,0)),"MISSING ID")</x:f>
        <x:v>Partial proposal</x:v>
      </x:c>
      <x:c r="N866" s="4"/>
      <x:c r="O866" s="4" t="str">
        <x:f>IFERROR(INDEX('Material routes'!$J$6:$J$1505,MATCH(U866,'Material routes'!$A$6:$A$1505,0)),"MISSING ID")</x:f>
        <x:v>Unspecified</x:v>
      </x:c>
      <x:c r="P866" s="4"/>
      <x:c r="Q866" s="4" t="str">
        <x:f>IFERROR(INDEX('Material routes'!$J$6:$J$1505,MATCH(V866,'Material routes'!$A$6:$A$1505,0)),"MISSING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routes'!$D$6:$D$1505,MATCH(U866,'Material routes'!$A$6:$A$1505,0)),"MISSING ID")</x:f>
        <x:v>proposal.raw.grinding_pebbles</x:v>
      </x:c>
      <x:c r="T866" s="4" t="str">
        <x:f>IFERROR(INDEX('Material routes'!$D$6:$D$1505,MATCH(V866,'Material routes'!$A$6:$A$1505,0)),"MISSING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routes'!$E$6:$E$1505,MATCH(U867,'Material routes'!$A$6:$A$1505,0)),"MISSING ID")</x:f>
        <x:v>Processed hide material</x:v>
      </x:c>
      <x:c r="B867" s="4" t="str">
        <x:f>IFERROR(INDEX('Material routes'!$F$6:$F$1505,MATCH(U867,'Material routes'!$A$6:$A$1505,0)),"MISSING ID")</x:f>
        <x:v>T1</x:v>
      </x:c>
      <x:c r="C867" s="4" t="str">
        <x:f>IFERROR(INDEX('Material routes'!$H$6:$H$1505,MATCH(U867,'Material routes'!$A$6:$A$1505,0)),"MISSING ID")</x:f>
        <x:v>Processed material</x:v>
      </x:c>
      <x:c r="D867" s="4" t="str">
        <x:f>IFERROR(INDEX('Material routes'!$G$6:$G$1505,MATCH(U867,'Material routes'!$A$6:$A$1505,0)),"MISSING ID")</x:f>
        <x:v>Crafting components</x:v>
      </x:c>
      <x:c r="E867" s="4" t="str">
        <x:f>IFERROR(INDEX('Material routes'!$C$6:$C$1505,MATCH(U867,'Material routes'!$A$6:$A$1505,0)),"MISSING ID")</x:f>
        <x:v>Ingredient candidate</x:v>
      </x:c>
      <x:c r="F867" s="4" t="str">
        <x:f>IFERROR(INDEX('Material routes'!$E$6:$E$1505,MATCH(V867,'Material routes'!$A$6:$A$1505,0)),"MISSING ID")</x:f>
        <x:v>Rolling-stone scatter pouch</x:v>
      </x:c>
      <x:c r="G867" s="4" t="str">
        <x:f>IFERROR(INDEX('Material routes'!$F$6:$F$1505,MATCH(V867,'Material routes'!$A$6:$A$1505,0)),"MISSING ID")</x:f>
        <x:v>Not applicable</x:v>
      </x:c>
      <x:c r="H867" s="4" t="str">
        <x:f>IFERROR(INDEX('Material routes'!$H$6:$H$1505,MATCH(V867,'Material routes'!$A$6:$A$1505,0)),"MISSING ID")</x:f>
        <x:v>Trap</x:v>
      </x:c>
      <x:c r="I867" s="4" t="str">
        <x:f>IFERROR(INDEX('Material routes'!$G$6:$G$1505,MATCH(V867,'Material routes'!$A$6:$A$1505,0)),"MISSING ID")</x:f>
        <x:v>Weapons</x:v>
      </x:c>
      <x:c r="J867" s="4" t="str">
        <x:f>IFERROR(INDEX('Material routes'!$B$6:$B$1505,MATCH(U867,'Material routes'!$A$6:$A$1505,0)),"MISSING ID")</x:f>
        <x:v>design.collection.rolling_stone_scatter_pouch</x:v>
      </x:c>
      <x:c r="K867" s="4" t="str">
        <x:f>IFERROR(INDEX('Crafting recipes'!$C$6:$C$1005,MATCH(J867,'Crafting recipes'!$A$6:$A$1005,0)),"MISSING ID")</x:f>
        <x:v>Finished-item crafting</x:v>
      </x:c>
      <x:c r="L867" s="4" t="str">
        <x:f>IFERROR(INDEX('Material routes'!$K$6:$K$1505,MATCH(U867,'Material routes'!$A$6:$A$1505,0)),"MISSING ID")</x:f>
        <x:v>Proposal</x:v>
      </x:c>
      <x:c r="M867" s="4" t="str">
        <x:f>IFERROR(INDEX('Material routes'!$M$6:$M$1505,MATCH(U867,'Material routes'!$A$6:$A$1505,0)),"MISSING ID")</x:f>
        <x:v>Partial proposal</x:v>
      </x:c>
      <x:c r="N867" s="4"/>
      <x:c r="O867" s="4" t="str">
        <x:f>IFERROR(INDEX('Material routes'!$J$6:$J$1505,MATCH(U867,'Material routes'!$A$6:$A$1505,0)),"MISSING ID")</x:f>
        <x:v>Unspecified</x:v>
      </x:c>
      <x:c r="P867" s="4"/>
      <x:c r="Q867" s="4" t="str">
        <x:f>IFERROR(INDEX('Material routes'!$J$6:$J$1505,MATCH(V867,'Material routes'!$A$6:$A$1505,0)),"MISSING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routes'!$D$6:$D$1505,MATCH(U867,'Material routes'!$A$6:$A$1505,0)),"MISSING ID")</x:f>
        <x:v>proposal.bio.hide_material</x:v>
      </x:c>
      <x:c r="T867" s="4" t="str">
        <x:f>IFERROR(INDEX('Material routes'!$D$6:$D$1505,MATCH(V867,'Material routes'!$A$6:$A$1505,0)),"MISSING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routes'!$E$6:$E$1505,MATCH(U868,'Material routes'!$A$6:$A$1505,0)),"MISSING ID")</x:f>
        <x:v>Loose fauna spines</x:v>
      </x:c>
      <x:c r="B868" s="4" t="str">
        <x:f>IFERROR(INDEX('Material routes'!$F$6:$F$1505,MATCH(U868,'Material routes'!$A$6:$A$1505,0)),"MISSING ID")</x:f>
        <x:v>T0</x:v>
      </x:c>
      <x:c r="C868" s="4" t="str">
        <x:f>IFERROR(INDEX('Material routes'!$H$6:$H$1505,MATCH(U868,'Material routes'!$A$6:$A$1505,0)),"MISSING ID")</x:f>
        <x:v>Raw material</x:v>
      </x:c>
      <x:c r="D868" s="4" t="str">
        <x:f>IFERROR(INDEX('Material routes'!$G$6:$G$1505,MATCH(U868,'Material routes'!$A$6:$A$1505,0)),"MISSING ID")</x:f>
        <x:v>Biological resources</x:v>
      </x:c>
      <x:c r="E868" s="4" t="str">
        <x:f>IFERROR(INDEX('Material routes'!$C$6:$C$1505,MATCH(U868,'Material routes'!$A$6:$A$1505,0)),"MISSING ID")</x:f>
        <x:v>Ingredient candidate</x:v>
      </x:c>
      <x:c r="F868" s="4" t="str">
        <x:f>IFERROR(INDEX('Material routes'!$E$6:$E$1505,MATCH(V868,'Material routes'!$A$6:$A$1505,0)),"MISSING ID")</x:f>
        <x:v>Shell-spine scatter mat</x:v>
      </x:c>
      <x:c r="G868" s="4" t="str">
        <x:f>IFERROR(INDEX('Material routes'!$F$6:$F$1505,MATCH(V868,'Material routes'!$A$6:$A$1505,0)),"MISSING ID")</x:f>
        <x:v>Not applicable</x:v>
      </x:c>
      <x:c r="H868" s="4" t="str">
        <x:f>IFERROR(INDEX('Material routes'!$H$6:$H$1505,MATCH(V868,'Material routes'!$A$6:$A$1505,0)),"MISSING ID")</x:f>
        <x:v>Trap</x:v>
      </x:c>
      <x:c r="I868" s="4" t="str">
        <x:f>IFERROR(INDEX('Material routes'!$G$6:$G$1505,MATCH(V868,'Material routes'!$A$6:$A$1505,0)),"MISSING ID")</x:f>
        <x:v>Weapons</x:v>
      </x:c>
      <x:c r="J868" s="4" t="str">
        <x:f>IFERROR(INDEX('Material routes'!$B$6:$B$1505,MATCH(U868,'Material routes'!$A$6:$A$1505,0)),"MISSING ID")</x:f>
        <x:v>design.collection.shell_spine_scatter_mat</x:v>
      </x:c>
      <x:c r="K868" s="4" t="str">
        <x:f>IFERROR(INDEX('Crafting recipes'!$C$6:$C$1005,MATCH(J868,'Crafting recipes'!$A$6:$A$1005,0)),"MISSING ID")</x:f>
        <x:v>Finished-item crafting</x:v>
      </x:c>
      <x:c r="L868" s="4" t="str">
        <x:f>IFERROR(INDEX('Material routes'!$K$6:$K$1505,MATCH(U868,'Material routes'!$A$6:$A$1505,0)),"MISSING ID")</x:f>
        <x:v>Proposal</x:v>
      </x:c>
      <x:c r="M868" s="4" t="str">
        <x:f>IFERROR(INDEX('Material routes'!$M$6:$M$1505,MATCH(U868,'Material routes'!$A$6:$A$1505,0)),"MISSING ID")</x:f>
        <x:v>Partial proposal</x:v>
      </x:c>
      <x:c r="N868" s="4"/>
      <x:c r="O868" s="4" t="str">
        <x:f>IFERROR(INDEX('Material routes'!$J$6:$J$1505,MATCH(U868,'Material routes'!$A$6:$A$1505,0)),"MISSING ID")</x:f>
        <x:v>Unspecified</x:v>
      </x:c>
      <x:c r="P868" s="4"/>
      <x:c r="Q868" s="4" t="str">
        <x:f>IFERROR(INDEX('Material routes'!$J$6:$J$1505,MATCH(V868,'Material routes'!$A$6:$A$1505,0)),"MISSING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routes'!$D$6:$D$1505,MATCH(U868,'Material routes'!$A$6:$A$1505,0)),"MISSING ID")</x:f>
        <x:v>proposal.raw.spines</x:v>
      </x:c>
      <x:c r="T868" s="4" t="str">
        <x:f>IFERROR(INDEX('Material routes'!$D$6:$D$1505,MATCH(V868,'Material routes'!$A$6:$A$1505,0)),"MISSING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routes'!$E$6:$E$1505,MATCH(U869,'Material routes'!$A$6:$A$1505,0)),"MISSING ID")</x:f>
        <x:v>Bonded husk sheet</x:v>
      </x:c>
      <x:c r="B869" s="4" t="str">
        <x:f>IFERROR(INDEX('Material routes'!$F$6:$F$1505,MATCH(U869,'Material routes'!$A$6:$A$1505,0)),"MISSING ID")</x:f>
        <x:v>T2</x:v>
      </x:c>
      <x:c r="C869" s="4" t="str">
        <x:f>IFERROR(INDEX('Material routes'!$H$6:$H$1505,MATCH(U869,'Material routes'!$A$6:$A$1505,0)),"MISSING ID")</x:f>
        <x:v>Processed material</x:v>
      </x:c>
      <x:c r="D869" s="4" t="str">
        <x:f>IFERROR(INDEX('Material routes'!$G$6:$G$1505,MATCH(U869,'Material routes'!$A$6:$A$1505,0)),"MISSING ID")</x:f>
        <x:v>Manufactured stock</x:v>
      </x:c>
      <x:c r="E869" s="4" t="str">
        <x:f>IFERROR(INDEX('Material routes'!$C$6:$C$1505,MATCH(U869,'Material routes'!$A$6:$A$1505,0)),"MISSING ID")</x:f>
        <x:v>Ingredient candidate</x:v>
      </x:c>
      <x:c r="F869" s="4" t="str">
        <x:f>IFERROR(INDEX('Material routes'!$E$6:$E$1505,MATCH(V869,'Material routes'!$A$6:$A$1505,0)),"MISSING ID")</x:f>
        <x:v>Shell-spine scatter mat</x:v>
      </x:c>
      <x:c r="G869" s="4" t="str">
        <x:f>IFERROR(INDEX('Material routes'!$F$6:$F$1505,MATCH(V869,'Material routes'!$A$6:$A$1505,0)),"MISSING ID")</x:f>
        <x:v>Not applicable</x:v>
      </x:c>
      <x:c r="H869" s="4" t="str">
        <x:f>IFERROR(INDEX('Material routes'!$H$6:$H$1505,MATCH(V869,'Material routes'!$A$6:$A$1505,0)),"MISSING ID")</x:f>
        <x:v>Trap</x:v>
      </x:c>
      <x:c r="I869" s="4" t="str">
        <x:f>IFERROR(INDEX('Material routes'!$G$6:$G$1505,MATCH(V869,'Material routes'!$A$6:$A$1505,0)),"MISSING ID")</x:f>
        <x:v>Weapons</x:v>
      </x:c>
      <x:c r="J869" s="4" t="str">
        <x:f>IFERROR(INDEX('Material routes'!$B$6:$B$1505,MATCH(U869,'Material routes'!$A$6:$A$1505,0)),"MISSING ID")</x:f>
        <x:v>design.collection.shell_spine_scatter_mat</x:v>
      </x:c>
      <x:c r="K869" s="4" t="str">
        <x:f>IFERROR(INDEX('Crafting recipes'!$C$6:$C$1005,MATCH(J869,'Crafting recipes'!$A$6:$A$1005,0)),"MISSING ID")</x:f>
        <x:v>Finished-item crafting</x:v>
      </x:c>
      <x:c r="L869" s="4" t="str">
        <x:f>IFERROR(INDEX('Material routes'!$K$6:$K$1505,MATCH(U869,'Material routes'!$A$6:$A$1505,0)),"MISSING ID")</x:f>
        <x:v>Proposal</x:v>
      </x:c>
      <x:c r="M869" s="4" t="str">
        <x:f>IFERROR(INDEX('Material routes'!$M$6:$M$1505,MATCH(U869,'Material routes'!$A$6:$A$1505,0)),"MISSING ID")</x:f>
        <x:v>Partial proposal</x:v>
      </x:c>
      <x:c r="N869" s="4"/>
      <x:c r="O869" s="4" t="str">
        <x:f>IFERROR(INDEX('Material routes'!$J$6:$J$1505,MATCH(U869,'Material routes'!$A$6:$A$1505,0)),"MISSING ID")</x:f>
        <x:v>Unspecified</x:v>
      </x:c>
      <x:c r="P869" s="4"/>
      <x:c r="Q869" s="4" t="str">
        <x:f>IFERROR(INDEX('Material routes'!$J$6:$J$1505,MATCH(V869,'Material routes'!$A$6:$A$1505,0)),"MISSING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routes'!$D$6:$D$1505,MATCH(U869,'Material routes'!$A$6:$A$1505,0)),"MISSING ID")</x:f>
        <x:v>proposal.branch.husk_sheet</x:v>
      </x:c>
      <x:c r="T869" s="4" t="str">
        <x:f>IFERROR(INDEX('Material routes'!$D$6:$D$1505,MATCH(V869,'Material routes'!$A$6:$A$1505,0)),"MISSING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routes'!$E$6:$E$1505,MATCH(U870,'Material routes'!$A$6:$A$1505,0)),"MISSING ID")</x:f>
        <x:v>Steel stock</x:v>
      </x:c>
      <x:c r="B870" s="4" t="str">
        <x:f>IFERROR(INDEX('Material routes'!$F$6:$F$1505,MATCH(U870,'Material routes'!$A$6:$A$1505,0)),"MISSING ID")</x:f>
        <x:v>T2</x:v>
      </x:c>
      <x:c r="C870" s="4" t="str">
        <x:f>IFERROR(INDEX('Material routes'!$H$6:$H$1505,MATCH(U870,'Material routes'!$A$6:$A$1505,0)),"MISSING ID")</x:f>
        <x:v>Processed material</x:v>
      </x:c>
      <x:c r="D870" s="4" t="str">
        <x:f>IFERROR(INDEX('Material routes'!$G$6:$G$1505,MATCH(U870,'Material routes'!$A$6:$A$1505,0)),"MISSING ID")</x:f>
        <x:v>Manufactured stock</x:v>
      </x:c>
      <x:c r="E870" s="4" t="str">
        <x:f>IFERROR(INDEX('Material routes'!$C$6:$C$1505,MATCH(U870,'Material routes'!$A$6:$A$1505,0)),"MISSING ID")</x:f>
        <x:v>Ingredient candidate</x:v>
      </x:c>
      <x:c r="F870" s="4" t="str">
        <x:f>IFERROR(INDEX('Material routes'!$E$6:$E$1505,MATCH(V870,'Material routes'!$A$6:$A$1505,0)),"MISSING ID")</x:f>
        <x:v>Collapsible wheel chock</x:v>
      </x:c>
      <x:c r="G870" s="4" t="str">
        <x:f>IFERROR(INDEX('Material routes'!$F$6:$F$1505,MATCH(V870,'Material routes'!$A$6:$A$1505,0)),"MISSING ID")</x:f>
        <x:v>Not applicable</x:v>
      </x:c>
      <x:c r="H870" s="4" t="str">
        <x:f>IFERROR(INDEX('Material routes'!$H$6:$H$1505,MATCH(V870,'Material routes'!$A$6:$A$1505,0)),"MISSING ID")</x:f>
        <x:v>Trap</x:v>
      </x:c>
      <x:c r="I870" s="4" t="str">
        <x:f>IFERROR(INDEX('Material routes'!$G$6:$G$1505,MATCH(V870,'Material routes'!$A$6:$A$1505,0)),"MISSING ID")</x:f>
        <x:v>Weapons</x:v>
      </x:c>
      <x:c r="J870" s="4" t="str">
        <x:f>IFERROR(INDEX('Material routes'!$B$6:$B$1505,MATCH(U870,'Material routes'!$A$6:$A$1505,0)),"MISSING ID")</x:f>
        <x:v>design.collection.collapsible_wheel_chock</x:v>
      </x:c>
      <x:c r="K870" s="4" t="str">
        <x:f>IFERROR(INDEX('Crafting recipes'!$C$6:$C$1005,MATCH(J870,'Crafting recipes'!$A$6:$A$1005,0)),"MISSING ID")</x:f>
        <x:v>Finished-item crafting</x:v>
      </x:c>
      <x:c r="L870" s="4" t="str">
        <x:f>IFERROR(INDEX('Material routes'!$K$6:$K$1505,MATCH(U870,'Material routes'!$A$6:$A$1505,0)),"MISSING ID")</x:f>
        <x:v>Proposal</x:v>
      </x:c>
      <x:c r="M870" s="4" t="str">
        <x:f>IFERROR(INDEX('Material routes'!$M$6:$M$1505,MATCH(U870,'Material routes'!$A$6:$A$1505,0)),"MISSING ID")</x:f>
        <x:v>Partial proposal</x:v>
      </x:c>
      <x:c r="N870" s="4"/>
      <x:c r="O870" s="4" t="str">
        <x:f>IFERROR(INDEX('Material routes'!$J$6:$J$1505,MATCH(U870,'Material routes'!$A$6:$A$1505,0)),"MISSING ID")</x:f>
        <x:v>Unspecified</x:v>
      </x:c>
      <x:c r="P870" s="4"/>
      <x:c r="Q870" s="4" t="str">
        <x:f>IFERROR(INDEX('Material routes'!$J$6:$J$1505,MATCH(V870,'Material routes'!$A$6:$A$1505,0)),"MISSING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routes'!$D$6:$D$1505,MATCH(U870,'Material routes'!$A$6:$A$1505,0)),"MISSING ID")</x:f>
        <x:v>author.metallurgy.steel_stock</x:v>
      </x:c>
      <x:c r="T870" s="4" t="str">
        <x:f>IFERROR(INDEX('Material routes'!$D$6:$D$1505,MATCH(V870,'Material routes'!$A$6:$A$1505,0)),"MISSING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routes'!$E$6:$E$1505,MATCH(U871,'Material routes'!$A$6:$A$1505,0)),"MISSING ID")</x:f>
        <x:v>Replaceable joint pin</x:v>
      </x:c>
      <x:c r="B871" s="4" t="str">
        <x:f>IFERROR(INDEX('Material routes'!$F$6:$F$1505,MATCH(U871,'Material routes'!$A$6:$A$1505,0)),"MISSING ID")</x:f>
        <x:v>T3</x:v>
      </x:c>
      <x:c r="C871" s="4" t="str">
        <x:f>IFERROR(INDEX('Material routes'!$H$6:$H$1505,MATCH(U871,'Material routes'!$A$6:$A$1505,0)),"MISSING ID")</x:f>
        <x:v>Crafting component</x:v>
      </x:c>
      <x:c r="D871" s="4" t="str">
        <x:f>IFERROR(INDEX('Material routes'!$G$6:$G$1505,MATCH(U871,'Material routes'!$A$6:$A$1505,0)),"MISSING ID")</x:f>
        <x:v>Crafting components</x:v>
      </x:c>
      <x:c r="E871" s="4" t="str">
        <x:f>IFERROR(INDEX('Material routes'!$C$6:$C$1505,MATCH(U871,'Material routes'!$A$6:$A$1505,0)),"MISSING ID")</x:f>
        <x:v>Ingredient candidate</x:v>
      </x:c>
      <x:c r="F871" s="4" t="str">
        <x:f>IFERROR(INDEX('Material routes'!$E$6:$E$1505,MATCH(V871,'Material routes'!$A$6:$A$1505,0)),"MISSING ID")</x:f>
        <x:v>Collapsible wheel chock</x:v>
      </x:c>
      <x:c r="G871" s="4" t="str">
        <x:f>IFERROR(INDEX('Material routes'!$F$6:$F$1505,MATCH(V871,'Material routes'!$A$6:$A$1505,0)),"MISSING ID")</x:f>
        <x:v>Not applicable</x:v>
      </x:c>
      <x:c r="H871" s="4" t="str">
        <x:f>IFERROR(INDEX('Material routes'!$H$6:$H$1505,MATCH(V871,'Material routes'!$A$6:$A$1505,0)),"MISSING ID")</x:f>
        <x:v>Trap</x:v>
      </x:c>
      <x:c r="I871" s="4" t="str">
        <x:f>IFERROR(INDEX('Material routes'!$G$6:$G$1505,MATCH(V871,'Material routes'!$A$6:$A$1505,0)),"MISSING ID")</x:f>
        <x:v>Weapons</x:v>
      </x:c>
      <x:c r="J871" s="4" t="str">
        <x:f>IFERROR(INDEX('Material routes'!$B$6:$B$1505,MATCH(U871,'Material routes'!$A$6:$A$1505,0)),"MISSING ID")</x:f>
        <x:v>design.collection.collapsible_wheel_chock</x:v>
      </x:c>
      <x:c r="K871" s="4" t="str">
        <x:f>IFERROR(INDEX('Crafting recipes'!$C$6:$C$1005,MATCH(J871,'Crafting recipes'!$A$6:$A$1005,0)),"MISSING ID")</x:f>
        <x:v>Finished-item crafting</x:v>
      </x:c>
      <x:c r="L871" s="4" t="str">
        <x:f>IFERROR(INDEX('Material routes'!$K$6:$K$1505,MATCH(U871,'Material routes'!$A$6:$A$1505,0)),"MISSING ID")</x:f>
        <x:v>Proposal</x:v>
      </x:c>
      <x:c r="M871" s="4" t="str">
        <x:f>IFERROR(INDEX('Material routes'!$M$6:$M$1505,MATCH(U871,'Material routes'!$A$6:$A$1505,0)),"MISSING ID")</x:f>
        <x:v>Partial proposal</x:v>
      </x:c>
      <x:c r="N871" s="4"/>
      <x:c r="O871" s="4" t="str">
        <x:f>IFERROR(INDEX('Material routes'!$J$6:$J$1505,MATCH(U871,'Material routes'!$A$6:$A$1505,0)),"MISSING ID")</x:f>
        <x:v>Unspecified</x:v>
      </x:c>
      <x:c r="P871" s="4"/>
      <x:c r="Q871" s="4" t="str">
        <x:f>IFERROR(INDEX('Material routes'!$J$6:$J$1505,MATCH(V871,'Material routes'!$A$6:$A$1505,0)),"MISSING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routes'!$D$6:$D$1505,MATCH(U871,'Material routes'!$A$6:$A$1505,0)),"MISSING ID")</x:f>
        <x:v>proposal.legger.joint_pin</x:v>
      </x:c>
      <x:c r="T871" s="4" t="str">
        <x:f>IFERROR(INDEX('Material routes'!$D$6:$D$1505,MATCH(V871,'Material routes'!$A$6:$A$1505,0)),"MISSING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routes'!$E$6:$E$1505,MATCH(U872,'Material routes'!$A$6:$A$1505,0)),"MISSING ID")</x:f>
        <x:v>Salvaged metal cable</x:v>
      </x:c>
      <x:c r="B872" s="4" t="str">
        <x:f>IFERROR(INDEX('Material routes'!$F$6:$F$1505,MATCH(U872,'Material routes'!$A$6:$A$1505,0)),"MISSING ID")</x:f>
        <x:v>T0</x:v>
      </x:c>
      <x:c r="C872" s="4" t="str">
        <x:f>IFERROR(INDEX('Material routes'!$H$6:$H$1505,MATCH(U872,'Material routes'!$A$6:$A$1505,0)),"MISSING ID")</x:f>
        <x:v>Raw material</x:v>
      </x:c>
      <x:c r="D872" s="4" t="str">
        <x:f>IFERROR(INDEX('Material routes'!$G$6:$G$1505,MATCH(U872,'Material routes'!$A$6:$A$1505,0)),"MISSING ID")</x:f>
        <x:v>Salvage feedstock</x:v>
      </x:c>
      <x:c r="E872" s="4" t="str">
        <x:f>IFERROR(INDEX('Material routes'!$C$6:$C$1505,MATCH(U872,'Material routes'!$A$6:$A$1505,0)),"MISSING ID")</x:f>
        <x:v>Ingredient candidate</x:v>
      </x:c>
      <x:c r="F872" s="4" t="str">
        <x:f>IFERROR(INDEX('Material routes'!$E$6:$E$1505,MATCH(V872,'Material routes'!$A$6:$A$1505,0)),"MISSING ID")</x:f>
        <x:v>Cable snag hoop</x:v>
      </x:c>
      <x:c r="G872" s="4" t="str">
        <x:f>IFERROR(INDEX('Material routes'!$F$6:$F$1505,MATCH(V872,'Material routes'!$A$6:$A$1505,0)),"MISSING ID")</x:f>
        <x:v>Not applicable</x:v>
      </x:c>
      <x:c r="H872" s="4" t="str">
        <x:f>IFERROR(INDEX('Material routes'!$H$6:$H$1505,MATCH(V872,'Material routes'!$A$6:$A$1505,0)),"MISSING ID")</x:f>
        <x:v>Trap</x:v>
      </x:c>
      <x:c r="I872" s="4" t="str">
        <x:f>IFERROR(INDEX('Material routes'!$G$6:$G$1505,MATCH(V872,'Material routes'!$A$6:$A$1505,0)),"MISSING ID")</x:f>
        <x:v>Weapons</x:v>
      </x:c>
      <x:c r="J872" s="4" t="str">
        <x:f>IFERROR(INDEX('Material routes'!$B$6:$B$1505,MATCH(U872,'Material routes'!$A$6:$A$1505,0)),"MISSING ID")</x:f>
        <x:v>design.collection.cable_snag_hoop</x:v>
      </x:c>
      <x:c r="K872" s="4" t="str">
        <x:f>IFERROR(INDEX('Crafting recipes'!$C$6:$C$1005,MATCH(J872,'Crafting recipes'!$A$6:$A$1005,0)),"MISSING ID")</x:f>
        <x:v>Finished-item crafting</x:v>
      </x:c>
      <x:c r="L872" s="4" t="str">
        <x:f>IFERROR(INDEX('Material routes'!$K$6:$K$1505,MATCH(U872,'Material routes'!$A$6:$A$1505,0)),"MISSING ID")</x:f>
        <x:v>Proposal</x:v>
      </x:c>
      <x:c r="M872" s="4" t="str">
        <x:f>IFERROR(INDEX('Material routes'!$M$6:$M$1505,MATCH(U872,'Material routes'!$A$6:$A$1505,0)),"MISSING ID")</x:f>
        <x:v>Partial proposal</x:v>
      </x:c>
      <x:c r="N872" s="4"/>
      <x:c r="O872" s="4" t="str">
        <x:f>IFERROR(INDEX('Material routes'!$J$6:$J$1505,MATCH(U872,'Material routes'!$A$6:$A$1505,0)),"MISSING ID")</x:f>
        <x:v>Unspecified</x:v>
      </x:c>
      <x:c r="P872" s="4"/>
      <x:c r="Q872" s="4" t="str">
        <x:f>IFERROR(INDEX('Material routes'!$J$6:$J$1505,MATCH(V872,'Material routes'!$A$6:$A$1505,0)),"MISSING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routes'!$D$6:$D$1505,MATCH(U872,'Material routes'!$A$6:$A$1505,0)),"MISSING ID")</x:f>
        <x:v>proposal.raw.metal_cable</x:v>
      </x:c>
      <x:c r="T872" s="4" t="str">
        <x:f>IFERROR(INDEX('Material routes'!$D$6:$D$1505,MATCH(V872,'Material routes'!$A$6:$A$1505,0)),"MISSING ID")</x:f>
        <x:v>proposal.collection.cable_snag_hoop</x:v>
      </x:c>
      <x:c r="U872" s="4" t="str">
        <x:v>design.collection.cable_snag_hoop.in.1</x:v>
      </x:c>
      <x:c r="V872" s="4" t="str">
        <x:v>design.collection.cable_snag_hoop.out</x:v>
      </x:c>
    </x:row>
    <x:row r="873" ht="64" customHeight="1">
      <x:c r="A873" s="4" t="str">
        <x:f>IFERROR(INDEX('Material routes'!$E$6:$E$1505,MATCH(U873,'Material routes'!$A$6:$A$1505,0)),"MISSING ID")</x:f>
        <x:v>Worked iron stock</x:v>
      </x:c>
      <x:c r="B873" s="4" t="str">
        <x:f>IFERROR(INDEX('Material routes'!$F$6:$F$1505,MATCH(U873,'Material routes'!$A$6:$A$1505,0)),"MISSING ID")</x:f>
        <x:v>T2</x:v>
      </x:c>
      <x:c r="C873" s="4" t="str">
        <x:f>IFERROR(INDEX('Material routes'!$H$6:$H$1505,MATCH(U873,'Material routes'!$A$6:$A$1505,0)),"MISSING ID")</x:f>
        <x:v>Processed material</x:v>
      </x:c>
      <x:c r="D873" s="4" t="str">
        <x:f>IFERROR(INDEX('Material routes'!$G$6:$G$1505,MATCH(U873,'Material routes'!$A$6:$A$1505,0)),"MISSING ID")</x:f>
        <x:v>Manufactured stock</x:v>
      </x:c>
      <x:c r="E873" s="4" t="str">
        <x:f>IFERROR(INDEX('Material routes'!$C$6:$C$1505,MATCH(U873,'Material routes'!$A$6:$A$1505,0)),"MISSING ID")</x:f>
        <x:v>Ingredient candidate</x:v>
      </x:c>
      <x:c r="F873" s="4" t="str">
        <x:f>IFERROR(INDEX('Material routes'!$E$6:$E$1505,MATCH(V873,'Material routes'!$A$6:$A$1505,0)),"MISSING ID")</x:f>
        <x:v>Cable snag hoop</x:v>
      </x:c>
      <x:c r="G873" s="4" t="str">
        <x:f>IFERROR(INDEX('Material routes'!$F$6:$F$1505,MATCH(V873,'Material routes'!$A$6:$A$1505,0)),"MISSING ID")</x:f>
        <x:v>Not applicable</x:v>
      </x:c>
      <x:c r="H873" s="4" t="str">
        <x:f>IFERROR(INDEX('Material routes'!$H$6:$H$1505,MATCH(V873,'Material routes'!$A$6:$A$1505,0)),"MISSING ID")</x:f>
        <x:v>Trap</x:v>
      </x:c>
      <x:c r="I873" s="4" t="str">
        <x:f>IFERROR(INDEX('Material routes'!$G$6:$G$1505,MATCH(V873,'Material routes'!$A$6:$A$1505,0)),"MISSING ID")</x:f>
        <x:v>Weapons</x:v>
      </x:c>
      <x:c r="J873" s="4" t="str">
        <x:f>IFERROR(INDEX('Material routes'!$B$6:$B$1505,MATCH(U873,'Material routes'!$A$6:$A$1505,0)),"MISSING ID")</x:f>
        <x:v>design.collection.cable_snag_hoop</x:v>
      </x:c>
      <x:c r="K873" s="4" t="str">
        <x:f>IFERROR(INDEX('Crafting recipes'!$C$6:$C$1005,MATCH(J873,'Crafting recipes'!$A$6:$A$1005,0)),"MISSING ID")</x:f>
        <x:v>Finished-item crafting</x:v>
      </x:c>
      <x:c r="L873" s="4" t="str">
        <x:f>IFERROR(INDEX('Material routes'!$K$6:$K$1505,MATCH(U873,'Material routes'!$A$6:$A$1505,0)),"MISSING ID")</x:f>
        <x:v>Proposal</x:v>
      </x:c>
      <x:c r="M873" s="4" t="str">
        <x:f>IFERROR(INDEX('Material routes'!$M$6:$M$1505,MATCH(U873,'Material routes'!$A$6:$A$1505,0)),"MISSING ID")</x:f>
        <x:v>Partial proposal</x:v>
      </x:c>
      <x:c r="N873" s="4"/>
      <x:c r="O873" s="4" t="str">
        <x:f>IFERROR(INDEX('Material routes'!$J$6:$J$1505,MATCH(U873,'Material routes'!$A$6:$A$1505,0)),"MISSING ID")</x:f>
        <x:v>Unspecified</x:v>
      </x:c>
      <x:c r="P873" s="4"/>
      <x:c r="Q873" s="4" t="str">
        <x:f>IFERROR(INDEX('Material routes'!$J$6:$J$1505,MATCH(V873,'Material routes'!$A$6:$A$1505,0)),"MISSING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routes'!$D$6:$D$1505,MATCH(U873,'Material routes'!$A$6:$A$1505,0)),"MISSING ID")</x:f>
        <x:v>proposal.natural.iron_stock</x:v>
      </x:c>
      <x:c r="T873" s="4" t="str">
        <x:f>IFERROR(INDEX('Material routes'!$D$6:$D$1505,MATCH(V873,'Material routes'!$A$6:$A$1505,0)),"MISSING ID")</x:f>
        <x:v>proposal.collection.cable_snag_hoop</x:v>
      </x:c>
      <x:c r="U873" s="4" t="str">
        <x:v>design.collection.cable_snag_hoop.in.2</x:v>
      </x:c>
      <x:c r="V873" s="4" t="str">
        <x:v>design.collection.cable_snag_hoop.out</x:v>
      </x:c>
    </x:row>
    <x:row r="874" ht="64" customHeight="1">
      <x:c r="A874" s="4" t="str">
        <x:f>IFERROR(INDEX('Material routes'!$E$6:$E$1505,MATCH(U874,'Material routes'!$A$6:$A$1505,0)),"MISSING ID")</x:f>
        <x:v>Tendon cord</x:v>
      </x:c>
      <x:c r="B874" s="4" t="str">
        <x:f>IFERROR(INDEX('Material routes'!$F$6:$F$1505,MATCH(U874,'Material routes'!$A$6:$A$1505,0)),"MISSING ID")</x:f>
        <x:v>T1</x:v>
      </x:c>
      <x:c r="C874" s="4" t="str">
        <x:f>IFERROR(INDEX('Material routes'!$H$6:$H$1505,MATCH(U874,'Material routes'!$A$6:$A$1505,0)),"MISSING ID")</x:f>
        <x:v>Crafting component</x:v>
      </x:c>
      <x:c r="D874" s="4" t="str">
        <x:f>IFERROR(INDEX('Material routes'!$G$6:$G$1505,MATCH(U874,'Material routes'!$A$6:$A$1505,0)),"MISSING ID")</x:f>
        <x:v>Crafting components</x:v>
      </x:c>
      <x:c r="E874" s="4" t="str">
        <x:f>IFERROR(INDEX('Material routes'!$C$6:$C$1505,MATCH(U874,'Material routes'!$A$6:$A$1505,0)),"MISSING ID")</x:f>
        <x:v>Ingredient candidate</x:v>
      </x:c>
      <x:c r="F874" s="4" t="str">
        <x:f>IFERROR(INDEX('Material routes'!$E$6:$E$1505,MATCH(V874,'Material routes'!$A$6:$A$1505,0)),"MISSING ID")</x:f>
        <x:v>Weighted tendon snare</x:v>
      </x:c>
      <x:c r="G874" s="4" t="str">
        <x:f>IFERROR(INDEX('Material routes'!$F$6:$F$1505,MATCH(V874,'Material routes'!$A$6:$A$1505,0)),"MISSING ID")</x:f>
        <x:v>Not applicable</x:v>
      </x:c>
      <x:c r="H874" s="4" t="str">
        <x:f>IFERROR(INDEX('Material routes'!$H$6:$H$1505,MATCH(V874,'Material routes'!$A$6:$A$1505,0)),"MISSING ID")</x:f>
        <x:v>Trap</x:v>
      </x:c>
      <x:c r="I874" s="4" t="str">
        <x:f>IFERROR(INDEX('Material routes'!$G$6:$G$1505,MATCH(V874,'Material routes'!$A$6:$A$1505,0)),"MISSING ID")</x:f>
        <x:v>Weapons</x:v>
      </x:c>
      <x:c r="J874" s="4" t="str">
        <x:f>IFERROR(INDEX('Material routes'!$B$6:$B$1505,MATCH(U874,'Material routes'!$A$6:$A$1505,0)),"MISSING ID")</x:f>
        <x:v>design.collection.weighted_tendon_snare</x:v>
      </x:c>
      <x:c r="K874" s="4" t="str">
        <x:f>IFERROR(INDEX('Crafting recipes'!$C$6:$C$1005,MATCH(J874,'Crafting recipes'!$A$6:$A$1005,0)),"MISSING ID")</x:f>
        <x:v>Finished-item crafting</x:v>
      </x:c>
      <x:c r="L874" s="4" t="str">
        <x:f>IFERROR(INDEX('Material routes'!$K$6:$K$1505,MATCH(U874,'Material routes'!$A$6:$A$1505,0)),"MISSING ID")</x:f>
        <x:v>Proposal</x:v>
      </x:c>
      <x:c r="M874" s="4" t="str">
        <x:f>IFERROR(INDEX('Material routes'!$M$6:$M$1505,MATCH(U874,'Material routes'!$A$6:$A$1505,0)),"MISSING ID")</x:f>
        <x:v>Partial proposal</x:v>
      </x:c>
      <x:c r="N874" s="4"/>
      <x:c r="O874" s="4" t="str">
        <x:f>IFERROR(INDEX('Material routes'!$J$6:$J$1505,MATCH(U874,'Material routes'!$A$6:$A$1505,0)),"MISSING ID")</x:f>
        <x:v>Unspecified</x:v>
      </x:c>
      <x:c r="P874" s="4"/>
      <x:c r="Q874" s="4" t="str">
        <x:f>IFERROR(INDEX('Material routes'!$J$6:$J$1505,MATCH(V874,'Material routes'!$A$6:$A$1505,0)),"MISSING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routes'!$D$6:$D$1505,MATCH(U874,'Material routes'!$A$6:$A$1505,0)),"MISSING ID")</x:f>
        <x:v>proposal.bio.cord</x:v>
      </x:c>
      <x:c r="T874" s="4" t="str">
        <x:f>IFERROR(INDEX('Material routes'!$D$6:$D$1505,MATCH(V874,'Material routes'!$A$6:$A$1505,0)),"MISSING ID")</x:f>
        <x:v>proposal.collection.weighted_tendon_snare</x:v>
      </x:c>
      <x:c r="U874" s="4" t="str">
        <x:v>design.collection.weighted_tendon_snare.in.1</x:v>
      </x:c>
      <x:c r="V874" s="4" t="str">
        <x:v>design.collection.weighted_tendon_snare.out</x:v>
      </x:c>
    </x:row>
    <x:row r="875" ht="64" customHeight="1">
      <x:c r="A875" s="4" t="str">
        <x:f>IFERROR(INDEX('Material routes'!$E$6:$E$1505,MATCH(U875,'Material routes'!$A$6:$A$1505,0)),"MISSING ID")</x:f>
        <x:v>Dressed building-stone stock</x:v>
      </x:c>
      <x:c r="B875" s="4" t="str">
        <x:f>IFERROR(INDEX('Material routes'!$F$6:$F$1505,MATCH(U875,'Material routes'!$A$6:$A$1505,0)),"MISSING ID")</x:f>
        <x:v>T1</x:v>
      </x:c>
      <x:c r="C875" s="4" t="str">
        <x:f>IFERROR(INDEX('Material routes'!$H$6:$H$1505,MATCH(U875,'Material routes'!$A$6:$A$1505,0)),"MISSING ID")</x:f>
        <x:v>Processed material</x:v>
      </x:c>
      <x:c r="D875" s="4" t="str">
        <x:f>IFERROR(INDEX('Material routes'!$G$6:$G$1505,MATCH(U875,'Material routes'!$A$6:$A$1505,0)),"MISSING ID")</x:f>
        <x:v>Manufactured stock</x:v>
      </x:c>
      <x:c r="E875" s="4" t="str">
        <x:f>IFERROR(INDEX('Material routes'!$C$6:$C$1505,MATCH(U875,'Material routes'!$A$6:$A$1505,0)),"MISSING ID")</x:f>
        <x:v>Ingredient candidate</x:v>
      </x:c>
      <x:c r="F875" s="4" t="str">
        <x:f>IFERROR(INDEX('Material routes'!$E$6:$E$1505,MATCH(V875,'Material routes'!$A$6:$A$1505,0)),"MISSING ID")</x:f>
        <x:v>Weighted tendon snare</x:v>
      </x:c>
      <x:c r="G875" s="4" t="str">
        <x:f>IFERROR(INDEX('Material routes'!$F$6:$F$1505,MATCH(V875,'Material routes'!$A$6:$A$1505,0)),"MISSING ID")</x:f>
        <x:v>Not applicable</x:v>
      </x:c>
      <x:c r="H875" s="4" t="str">
        <x:f>IFERROR(INDEX('Material routes'!$H$6:$H$1505,MATCH(V875,'Material routes'!$A$6:$A$1505,0)),"MISSING ID")</x:f>
        <x:v>Trap</x:v>
      </x:c>
      <x:c r="I875" s="4" t="str">
        <x:f>IFERROR(INDEX('Material routes'!$G$6:$G$1505,MATCH(V875,'Material routes'!$A$6:$A$1505,0)),"MISSING ID")</x:f>
        <x:v>Weapons</x:v>
      </x:c>
      <x:c r="J875" s="4" t="str">
        <x:f>IFERROR(INDEX('Material routes'!$B$6:$B$1505,MATCH(U875,'Material routes'!$A$6:$A$1505,0)),"MISSING ID")</x:f>
        <x:v>design.collection.weighted_tendon_snare</x:v>
      </x:c>
      <x:c r="K875" s="4" t="str">
        <x:f>IFERROR(INDEX('Crafting recipes'!$C$6:$C$1005,MATCH(J875,'Crafting recipes'!$A$6:$A$1005,0)),"MISSING ID")</x:f>
        <x:v>Finished-item crafting</x:v>
      </x:c>
      <x:c r="L875" s="4" t="str">
        <x:f>IFERROR(INDEX('Material routes'!$K$6:$K$1505,MATCH(U875,'Material routes'!$A$6:$A$1505,0)),"MISSING ID")</x:f>
        <x:v>Proposal</x:v>
      </x:c>
      <x:c r="M875" s="4" t="str">
        <x:f>IFERROR(INDEX('Material routes'!$M$6:$M$1505,MATCH(U875,'Material routes'!$A$6:$A$1505,0)),"MISSING ID")</x:f>
        <x:v>Partial proposal</x:v>
      </x:c>
      <x:c r="N875" s="4"/>
      <x:c r="O875" s="4" t="str">
        <x:f>IFERROR(INDEX('Material routes'!$J$6:$J$1505,MATCH(U875,'Material routes'!$A$6:$A$1505,0)),"MISSING ID")</x:f>
        <x:v>Unspecified</x:v>
      </x:c>
      <x:c r="P875" s="4"/>
      <x:c r="Q875" s="4" t="str">
        <x:f>IFERROR(INDEX('Material routes'!$J$6:$J$1505,MATCH(V875,'Material routes'!$A$6:$A$1505,0)),"MISSING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routes'!$D$6:$D$1505,MATCH(U875,'Material routes'!$A$6:$A$1505,0)),"MISSING ID")</x:f>
        <x:v>proposal.t1.dressed_stone</x:v>
      </x:c>
      <x:c r="T875" s="4" t="str">
        <x:f>IFERROR(INDEX('Material routes'!$D$6:$D$1505,MATCH(V875,'Material routes'!$A$6:$A$1505,0)),"MISSING ID")</x:f>
        <x:v>proposal.collection.weighted_tendon_snare</x:v>
      </x:c>
      <x:c r="U875" s="4" t="str">
        <x:v>design.collection.weighted_tendon_snare.in.2</x:v>
      </x:c>
      <x:c r="V875" s="4" t="str">
        <x:v>design.collection.weighted_tendon_snare.out</x:v>
      </x:c>
    </x:row>
    <x:row r="876" ht="64" customHeight="1">
      <x:c r="A876" s="4" t="str">
        <x:f>IFERROR(INDEX('Material routes'!$E$6:$E$1505,MATCH(U876,'Material routes'!$A$6:$A$1505,0)),"MISSING ID")</x:f>
        <x:v>Hinged shell-panel sets</x:v>
      </x:c>
      <x:c r="B876" s="4" t="str">
        <x:f>IFERROR(INDEX('Material routes'!$F$6:$F$1505,MATCH(U876,'Material routes'!$A$6:$A$1505,0)),"MISSING ID")</x:f>
        <x:v>T3</x:v>
      </x:c>
      <x:c r="C876" s="4" t="str">
        <x:f>IFERROR(INDEX('Material routes'!$H$6:$H$1505,MATCH(U876,'Material routes'!$A$6:$A$1505,0)),"MISSING ID")</x:f>
        <x:v>Crafting component</x:v>
      </x:c>
      <x:c r="D876" s="4" t="str">
        <x:f>IFERROR(INDEX('Material routes'!$G$6:$G$1505,MATCH(U876,'Material routes'!$A$6:$A$1505,0)),"MISSING ID")</x:f>
        <x:v>Crafting components</x:v>
      </x:c>
      <x:c r="E876" s="4" t="str">
        <x:f>IFERROR(INDEX('Material routes'!$C$6:$C$1505,MATCH(U876,'Material routes'!$A$6:$A$1505,0)),"MISSING ID")</x:f>
        <x:v>Ingredient candidate</x:v>
      </x:c>
      <x:c r="F876" s="4" t="str">
        <x:f>IFERROR(INDEX('Material routes'!$E$6:$E$1505,MATCH(V876,'Material routes'!$A$6:$A$1505,0)),"MISSING ID")</x:f>
        <x:v>Hinged shell-drop cage</x:v>
      </x:c>
      <x:c r="G876" s="4" t="str">
        <x:f>IFERROR(INDEX('Material routes'!$F$6:$F$1505,MATCH(V876,'Material routes'!$A$6:$A$1505,0)),"MISSING ID")</x:f>
        <x:v>Not applicable</x:v>
      </x:c>
      <x:c r="H876" s="4" t="str">
        <x:f>IFERROR(INDEX('Material routes'!$H$6:$H$1505,MATCH(V876,'Material routes'!$A$6:$A$1505,0)),"MISSING ID")</x:f>
        <x:v>Trap</x:v>
      </x:c>
      <x:c r="I876" s="4" t="str">
        <x:f>IFERROR(INDEX('Material routes'!$G$6:$G$1505,MATCH(V876,'Material routes'!$A$6:$A$1505,0)),"MISSING ID")</x:f>
        <x:v>Weapons</x:v>
      </x:c>
      <x:c r="J876" s="4" t="str">
        <x:f>IFERROR(INDEX('Material routes'!$B$6:$B$1505,MATCH(U876,'Material routes'!$A$6:$A$1505,0)),"MISSING ID")</x:f>
        <x:v>design.collection.hinged_shell_drop_cage</x:v>
      </x:c>
      <x:c r="K876" s="4" t="str">
        <x:f>IFERROR(INDEX('Crafting recipes'!$C$6:$C$1005,MATCH(J876,'Crafting recipes'!$A$6:$A$1005,0)),"MISSING ID")</x:f>
        <x:v>Finished-item crafting</x:v>
      </x:c>
      <x:c r="L876" s="4" t="str">
        <x:f>IFERROR(INDEX('Material routes'!$K$6:$K$1505,MATCH(U876,'Material routes'!$A$6:$A$1505,0)),"MISSING ID")</x:f>
        <x:v>Proposal</x:v>
      </x:c>
      <x:c r="M876" s="4" t="str">
        <x:f>IFERROR(INDEX('Material routes'!$M$6:$M$1505,MATCH(U876,'Material routes'!$A$6:$A$1505,0)),"MISSING ID")</x:f>
        <x:v>Partial proposal</x:v>
      </x:c>
      <x:c r="N876" s="4"/>
      <x:c r="O876" s="4" t="str">
        <x:f>IFERROR(INDEX('Material routes'!$J$6:$J$1505,MATCH(U876,'Material routes'!$A$6:$A$1505,0)),"MISSING ID")</x:f>
        <x:v>Unspecified</x:v>
      </x:c>
      <x:c r="P876" s="4"/>
      <x:c r="Q876" s="4" t="str">
        <x:f>IFERROR(INDEX('Material routes'!$J$6:$J$1505,MATCH(V876,'Material routes'!$A$6:$A$1505,0)),"MISSING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routes'!$D$6:$D$1505,MATCH(U876,'Material routes'!$A$6:$A$1505,0)),"MISSING ID")</x:f>
        <x:v>proposal.t3.hinged_shell</x:v>
      </x:c>
      <x:c r="T876" s="4" t="str">
        <x:f>IFERROR(INDEX('Material routes'!$D$6:$D$1505,MATCH(V876,'Material routes'!$A$6:$A$1505,0)),"MISSING ID")</x:f>
        <x:v>proposal.collection.hinged_shell_drop_cage</x:v>
      </x:c>
      <x:c r="U876" s="4" t="str">
        <x:v>design.collection.hinged_shell_drop_cage.in.1</x:v>
      </x:c>
      <x:c r="V876" s="4" t="str">
        <x:v>design.collection.hinged_shell_drop_cage.out</x:v>
      </x:c>
    </x:row>
    <x:row r="877" ht="64" customHeight="1">
      <x:c r="A877" s="4" t="str">
        <x:f>IFERROR(INDEX('Material routes'!$E$6:$E$1505,MATCH(U877,'Material routes'!$A$6:$A$1505,0)),"MISSING ID")</x:f>
        <x:v>Matched metal fastener set</x:v>
      </x:c>
      <x:c r="B877" s="4" t="str">
        <x:f>IFERROR(INDEX('Material routes'!$F$6:$F$1505,MATCH(U877,'Material routes'!$A$6:$A$1505,0)),"MISSING ID")</x:f>
        <x:v>T3</x:v>
      </x:c>
      <x:c r="C877" s="4" t="str">
        <x:f>IFERROR(INDEX('Material routes'!$H$6:$H$1505,MATCH(U877,'Material routes'!$A$6:$A$1505,0)),"MISSING ID")</x:f>
        <x:v>Crafting component</x:v>
      </x:c>
      <x:c r="D877" s="4" t="str">
        <x:f>IFERROR(INDEX('Material routes'!$G$6:$G$1505,MATCH(U877,'Material routes'!$A$6:$A$1505,0)),"MISSING ID")</x:f>
        <x:v>Crafting components</x:v>
      </x:c>
      <x:c r="E877" s="4" t="str">
        <x:f>IFERROR(INDEX('Material routes'!$C$6:$C$1505,MATCH(U877,'Material routes'!$A$6:$A$1505,0)),"MISSING ID")</x:f>
        <x:v>Ingredient candidate</x:v>
      </x:c>
      <x:c r="F877" s="4" t="str">
        <x:f>IFERROR(INDEX('Material routes'!$E$6:$E$1505,MATCH(V877,'Material routes'!$A$6:$A$1505,0)),"MISSING ID")</x:f>
        <x:v>Hinged shell-drop cage</x:v>
      </x:c>
      <x:c r="G877" s="4" t="str">
        <x:f>IFERROR(INDEX('Material routes'!$F$6:$F$1505,MATCH(V877,'Material routes'!$A$6:$A$1505,0)),"MISSING ID")</x:f>
        <x:v>Not applicable</x:v>
      </x:c>
      <x:c r="H877" s="4" t="str">
        <x:f>IFERROR(INDEX('Material routes'!$H$6:$H$1505,MATCH(V877,'Material routes'!$A$6:$A$1505,0)),"MISSING ID")</x:f>
        <x:v>Trap</x:v>
      </x:c>
      <x:c r="I877" s="4" t="str">
        <x:f>IFERROR(INDEX('Material routes'!$G$6:$G$1505,MATCH(V877,'Material routes'!$A$6:$A$1505,0)),"MISSING ID")</x:f>
        <x:v>Weapons</x:v>
      </x:c>
      <x:c r="J877" s="4" t="str">
        <x:f>IFERROR(INDEX('Material routes'!$B$6:$B$1505,MATCH(U877,'Material routes'!$A$6:$A$1505,0)),"MISSING ID")</x:f>
        <x:v>design.collection.hinged_shell_drop_cage</x:v>
      </x:c>
      <x:c r="K877" s="4" t="str">
        <x:f>IFERROR(INDEX('Crafting recipes'!$C$6:$C$1005,MATCH(J877,'Crafting recipes'!$A$6:$A$1005,0)),"MISSING ID")</x:f>
        <x:v>Finished-item crafting</x:v>
      </x:c>
      <x:c r="L877" s="4" t="str">
        <x:f>IFERROR(INDEX('Material routes'!$K$6:$K$1505,MATCH(U877,'Material routes'!$A$6:$A$1505,0)),"MISSING ID")</x:f>
        <x:v>Proposal</x:v>
      </x:c>
      <x:c r="M877" s="4" t="str">
        <x:f>IFERROR(INDEX('Material routes'!$M$6:$M$1505,MATCH(U877,'Material routes'!$A$6:$A$1505,0)),"MISSING ID")</x:f>
        <x:v>Partial proposal</x:v>
      </x:c>
      <x:c r="N877" s="4"/>
      <x:c r="O877" s="4" t="str">
        <x:f>IFERROR(INDEX('Material routes'!$J$6:$J$1505,MATCH(U877,'Material routes'!$A$6:$A$1505,0)),"MISSING ID")</x:f>
        <x:v>Unspecified</x:v>
      </x:c>
      <x:c r="P877" s="4"/>
      <x:c r="Q877" s="4" t="str">
        <x:f>IFERROR(INDEX('Material routes'!$J$6:$J$1505,MATCH(V877,'Material routes'!$A$6:$A$1505,0)),"MISSING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routes'!$D$6:$D$1505,MATCH(U877,'Material routes'!$A$6:$A$1505,0)),"MISSING ID")</x:f>
        <x:v>proposal.lore.fastener_set</x:v>
      </x:c>
      <x:c r="T877" s="4" t="str">
        <x:f>IFERROR(INDEX('Material routes'!$D$6:$D$1505,MATCH(V877,'Material routes'!$A$6:$A$1505,0)),"MISSING ID")</x:f>
        <x:v>proposal.collection.hinged_shell_drop_cage</x:v>
      </x:c>
      <x:c r="U877" s="4" t="str">
        <x:v>design.collection.hinged_shell_drop_cage.in.2</x:v>
      </x:c>
      <x:c r="V877" s="4" t="str">
        <x:v>design.collection.hinged_shell_drop_cage.out</x:v>
      </x:c>
    </x:row>
    <x:row r="878" ht="64" customHeight="1">
      <x:c r="A878" s="4" t="str">
        <x:f>IFERROR(INDEX('Material routes'!$E$6:$E$1505,MATCH(U878,'Material routes'!$A$6:$A$1505,0)),"MISSING ID")</x:f>
        <x:v>Tendon cord</x:v>
      </x:c>
      <x:c r="B878" s="4" t="str">
        <x:f>IFERROR(INDEX('Material routes'!$F$6:$F$1505,MATCH(U878,'Material routes'!$A$6:$A$1505,0)),"MISSING ID")</x:f>
        <x:v>T1</x:v>
      </x:c>
      <x:c r="C878" s="4" t="str">
        <x:f>IFERROR(INDEX('Material routes'!$H$6:$H$1505,MATCH(U878,'Material routes'!$A$6:$A$1505,0)),"MISSING ID")</x:f>
        <x:v>Crafting component</x:v>
      </x:c>
      <x:c r="D878" s="4" t="str">
        <x:f>IFERROR(INDEX('Material routes'!$G$6:$G$1505,MATCH(U878,'Material routes'!$A$6:$A$1505,0)),"MISSING ID")</x:f>
        <x:v>Crafting components</x:v>
      </x:c>
      <x:c r="E878" s="4" t="str">
        <x:f>IFERROR(INDEX('Material routes'!$C$6:$C$1505,MATCH(U878,'Material routes'!$A$6:$A$1505,0)),"MISSING ID")</x:f>
        <x:v>Ingredient candidate</x:v>
      </x:c>
      <x:c r="F878" s="4" t="str">
        <x:f>IFERROR(INDEX('Material routes'!$E$6:$E$1505,MATCH(V878,'Material routes'!$A$6:$A$1505,0)),"MISSING ID")</x:f>
        <x:v>Counterweight net drop</x:v>
      </x:c>
      <x:c r="G878" s="4" t="str">
        <x:f>IFERROR(INDEX('Material routes'!$F$6:$F$1505,MATCH(V878,'Material routes'!$A$6:$A$1505,0)),"MISSING ID")</x:f>
        <x:v>Not applicable</x:v>
      </x:c>
      <x:c r="H878" s="4" t="str">
        <x:f>IFERROR(INDEX('Material routes'!$H$6:$H$1505,MATCH(V878,'Material routes'!$A$6:$A$1505,0)),"MISSING ID")</x:f>
        <x:v>Trap</x:v>
      </x:c>
      <x:c r="I878" s="4" t="str">
        <x:f>IFERROR(INDEX('Material routes'!$G$6:$G$1505,MATCH(V878,'Material routes'!$A$6:$A$1505,0)),"MISSING ID")</x:f>
        <x:v>Weapons</x:v>
      </x:c>
      <x:c r="J878" s="4" t="str">
        <x:f>IFERROR(INDEX('Material routes'!$B$6:$B$1505,MATCH(U878,'Material routes'!$A$6:$A$1505,0)),"MISSING ID")</x:f>
        <x:v>design.collection.counterweight_net_drop</x:v>
      </x:c>
      <x:c r="K878" s="4" t="str">
        <x:f>IFERROR(INDEX('Crafting recipes'!$C$6:$C$1005,MATCH(J878,'Crafting recipes'!$A$6:$A$1005,0)),"MISSING ID")</x:f>
        <x:v>Finished-item crafting</x:v>
      </x:c>
      <x:c r="L878" s="4" t="str">
        <x:f>IFERROR(INDEX('Material routes'!$K$6:$K$1505,MATCH(U878,'Material routes'!$A$6:$A$1505,0)),"MISSING ID")</x:f>
        <x:v>Proposal</x:v>
      </x:c>
      <x:c r="M878" s="4" t="str">
        <x:f>IFERROR(INDEX('Material routes'!$M$6:$M$1505,MATCH(U878,'Material routes'!$A$6:$A$1505,0)),"MISSING ID")</x:f>
        <x:v>Partial proposal</x:v>
      </x:c>
      <x:c r="N878" s="4"/>
      <x:c r="O878" s="4" t="str">
        <x:f>IFERROR(INDEX('Material routes'!$J$6:$J$1505,MATCH(U878,'Material routes'!$A$6:$A$1505,0)),"MISSING ID")</x:f>
        <x:v>Unspecified</x:v>
      </x:c>
      <x:c r="P878" s="4"/>
      <x:c r="Q878" s="4" t="str">
        <x:f>IFERROR(INDEX('Material routes'!$J$6:$J$1505,MATCH(V878,'Material routes'!$A$6:$A$1505,0)),"MISSING ID")</x:f>
        <x:v>Unspecified</x:v>
      </x:c>
      <x:c r="R878" s="4" t="str">
        <x:f>IF(L878="Withheld","Withheld premise",IF(E878="Tool candidate","Reusable prerequisite",IF(K878="Raw entry preparation","Entry-resource preparation",IF(G878="Not applicable",IF(IFERROR(INDEX('Items'!$AI$6:$AI$1005,MATCH(T878,'Items'!$A$6:$A$1005,0)),"MISSING ID")="Finished item","Finished endpoint",IF(IFERROR(INDEX('Items'!$AI$6:$AI$1005,MATCH(T878,'Items'!$A$6:$A$1005,0)),"MISSING ID")="Currency","Currency / no refinement tier","Recovered output / tier not applicable")),IF(OR(IFERROR(INDEX('Crafting recipes'!$H$6:$H$1005,MATCH(J878,'Crafting recipes'!$A$6:$A$1005,0)),"MISSING ID")="Unassigned",G878="Unassigned"),"Tier unresolved",IF(IFERROR(VALUE(RIGHT(G878,1))-VALUE(RIGHT(IFERROR(INDEX('Crafting recipes'!$H$6:$H$1005,MATCH(J878,'Crafting recipes'!$A$6:$A$1005,0)),"MISSING ID"),1)),0)=1,IF(B878=IFERROR(INDEX('Crafting recipes'!$H$6:$H$1005,MATCH(J878,'Crafting recipes'!$A$6:$A$1005,0)),"MISSING ID"),"Advances one material tier","Lower-tier ingredient; route advances one tier"),"Needs tier review"))))))</x:f>
        <x:v>Finished endpoint</x:v>
      </x:c>
      <x:c r="S878" s="4" t="str">
        <x:f>IFERROR(INDEX('Material routes'!$D$6:$D$1505,MATCH(U878,'Material routes'!$A$6:$A$1505,0)),"MISSING ID")</x:f>
        <x:v>proposal.bio.cord</x:v>
      </x:c>
      <x:c r="T878" s="4" t="str">
        <x:f>IFERROR(INDEX('Material routes'!$D$6:$D$1505,MATCH(V878,'Material routes'!$A$6:$A$1505,0)),"MISSING ID")</x:f>
        <x:v>proposal.collection.counterweight_net_drop</x:v>
      </x:c>
      <x:c r="U878" s="4" t="str">
        <x:v>design.collection.counterweight_net_drop.in.1</x:v>
      </x:c>
      <x:c r="V878" s="4" t="str">
        <x:v>design.collection.counterweight_net_drop.out</x:v>
      </x:c>
    </x:row>
    <x:row r="879" ht="64" customHeight="1">
      <x:c r="A879" s="4" t="str">
        <x:f>IFERROR(INDEX('Material routes'!$E$6:$E$1505,MATCH(U879,'Material routes'!$A$6:$A$1505,0)),"MISSING ID")</x:f>
        <x:v>Cargo quick-release latch</x:v>
      </x:c>
      <x:c r="B879" s="4" t="str">
        <x:f>IFERROR(INDEX('Material routes'!$F$6:$F$1505,MATCH(U879,'Material routes'!$A$6:$A$1505,0)),"MISSING ID")</x:f>
        <x:v>T4</x:v>
      </x:c>
      <x:c r="C879" s="4" t="str">
        <x:f>IFERROR(INDEX('Material routes'!$H$6:$H$1505,MATCH(U879,'Material routes'!$A$6:$A$1505,0)),"MISSING ID")</x:f>
        <x:v>Crafting component</x:v>
      </x:c>
      <x:c r="D879" s="4" t="str">
        <x:f>IFERROR(INDEX('Material routes'!$G$6:$G$1505,MATCH(U879,'Material routes'!$A$6:$A$1505,0)),"MISSING ID")</x:f>
        <x:v>Crafting components</x:v>
      </x:c>
      <x:c r="E879" s="4" t="str">
        <x:f>IFERROR(INDEX('Material routes'!$C$6:$C$1505,MATCH(U879,'Material routes'!$A$6:$A$1505,0)),"MISSING ID")</x:f>
        <x:v>Ingredient candidate</x:v>
      </x:c>
      <x:c r="F879" s="4" t="str">
        <x:f>IFERROR(INDEX('Material routes'!$E$6:$E$1505,MATCH(V879,'Material routes'!$A$6:$A$1505,0)),"MISSING ID")</x:f>
        <x:v>Counterweight net drop</x:v>
      </x:c>
      <x:c r="G879" s="4" t="str">
        <x:f>IFERROR(INDEX('Material routes'!$F$6:$F$1505,MATCH(V879,'Material routes'!$A$6:$A$1505,0)),"MISSING ID")</x:f>
        <x:v>Not applicable</x:v>
      </x:c>
      <x:c r="H879" s="4" t="str">
        <x:f>IFERROR(INDEX('Material routes'!$H$6:$H$1505,MATCH(V879,'Material routes'!$A$6:$A$1505,0)),"MISSING ID")</x:f>
        <x:v>Trap</x:v>
      </x:c>
      <x:c r="I879" s="4" t="str">
        <x:f>IFERROR(INDEX('Material routes'!$G$6:$G$1505,MATCH(V879,'Material routes'!$A$6:$A$1505,0)),"MISSING ID")</x:f>
        <x:v>Weapons</x:v>
      </x:c>
      <x:c r="J879" s="4" t="str">
        <x:f>IFERROR(INDEX('Material routes'!$B$6:$B$1505,MATCH(U879,'Material routes'!$A$6:$A$1505,0)),"MISSING ID")</x:f>
        <x:v>design.collection.counterweight_net_drop</x:v>
      </x:c>
      <x:c r="K879" s="4" t="str">
        <x:f>IFERROR(INDEX('Crafting recipes'!$C$6:$C$1005,MATCH(J879,'Crafting recipes'!$A$6:$A$1005,0)),"MISSING ID")</x:f>
        <x:v>Finished-item crafting</x:v>
      </x:c>
      <x:c r="L879" s="4" t="str">
        <x:f>IFERROR(INDEX('Material routes'!$K$6:$K$1505,MATCH(U879,'Material routes'!$A$6:$A$1505,0)),"MISSING ID")</x:f>
        <x:v>Proposal</x:v>
      </x:c>
      <x:c r="M879" s="4" t="str">
        <x:f>IFERROR(INDEX('Material routes'!$M$6:$M$1505,MATCH(U879,'Material routes'!$A$6:$A$1505,0)),"MISSING ID")</x:f>
        <x:v>Partial proposal</x:v>
      </x:c>
      <x:c r="N879" s="4"/>
      <x:c r="O879" s="4" t="str">
        <x:f>IFERROR(INDEX('Material routes'!$J$6:$J$1505,MATCH(U879,'Material routes'!$A$6:$A$1505,0)),"MISSING ID")</x:f>
        <x:v>Unspecified</x:v>
      </x:c>
      <x:c r="P879" s="4"/>
      <x:c r="Q879" s="4" t="str">
        <x:f>IFERROR(INDEX('Material routes'!$J$6:$J$1505,MATCH(V879,'Material routes'!$A$6:$A$1505,0)),"MISSING ID")</x:f>
        <x:v>Unspecified</x:v>
      </x:c>
      <x:c r="R879" s="4" t="str">
        <x:f>IF(L879="Withheld","Withheld premise",IF(E879="Tool candidate","Reusable prerequisite",IF(K879="Raw entry preparation","Entry-resource preparation",IF(G879="Not applicable",IF(IFERROR(INDEX('Items'!$AI$6:$AI$1005,MATCH(T879,'Items'!$A$6:$A$1005,0)),"MISSING ID")="Finished item","Finished endpoint",IF(IFERROR(INDEX('Items'!$AI$6:$AI$1005,MATCH(T879,'Items'!$A$6:$A$1005,0)),"MISSING ID")="Currency","Currency / no refinement tier","Recovered output / tier not applicable")),IF(OR(IFERROR(INDEX('Crafting recipes'!$H$6:$H$1005,MATCH(J879,'Crafting recipes'!$A$6:$A$1005,0)),"MISSING ID")="Unassigned",G879="Unassigned"),"Tier unresolved",IF(IFERROR(VALUE(RIGHT(G879,1))-VALUE(RIGHT(IFERROR(INDEX('Crafting recipes'!$H$6:$H$1005,MATCH(J879,'Crafting recipes'!$A$6:$A$1005,0)),"MISSING ID"),1)),0)=1,IF(B879=IFERROR(INDEX('Crafting recipes'!$H$6:$H$1005,MATCH(J879,'Crafting recipes'!$A$6:$A$1005,0)),"MISSING ID"),"Advances one material tier","Lower-tier ingredient; route advances one tier"),"Needs tier review"))))))</x:f>
        <x:v>Finished endpoint</x:v>
      </x:c>
      <x:c r="S879" s="4" t="str">
        <x:f>IFERROR(INDEX('Material routes'!$D$6:$D$1505,MATCH(U879,'Material routes'!$A$6:$A$1505,0)),"MISSING ID")</x:f>
        <x:v>proposal.legger.release_latch</x:v>
      </x:c>
      <x:c r="T879" s="4" t="str">
        <x:f>IFERROR(INDEX('Material routes'!$D$6:$D$1505,MATCH(V879,'Material routes'!$A$6:$A$1505,0)),"MISSING ID")</x:f>
        <x:v>proposal.collection.counterweight_net_drop</x:v>
      </x:c>
      <x:c r="U879" s="4" t="str">
        <x:v>design.collection.counterweight_net_drop.in.2</x:v>
      </x:c>
      <x:c r="V879" s="4" t="str">
        <x:v>design.collection.counterweight_net_drop.out</x:v>
      </x:c>
    </x:row>
    <x:row r="880" ht="64" customHeight="1">
      <x:c r="A880" s="4" t="str">
        <x:f>IFERROR(INDEX('Material routes'!$E$6:$E$1505,MATCH(U880,'Material routes'!$A$6:$A$1505,0)),"MISSING ID")</x:f>
        <x:v>Worked iron stock</x:v>
      </x:c>
      <x:c r="B880" s="4" t="str">
        <x:f>IFERROR(INDEX('Material routes'!$F$6:$F$1505,MATCH(U880,'Material routes'!$A$6:$A$1505,0)),"MISSING ID")</x:f>
        <x:v>T2</x:v>
      </x:c>
      <x:c r="C880" s="4" t="str">
        <x:f>IFERROR(INDEX('Material routes'!$H$6:$H$1505,MATCH(U880,'Material routes'!$A$6:$A$1505,0)),"MISSING ID")</x:f>
        <x:v>Processed material</x:v>
      </x:c>
      <x:c r="D880" s="4" t="str">
        <x:f>IFERROR(INDEX('Material routes'!$G$6:$G$1505,MATCH(U880,'Material routes'!$A$6:$A$1505,0)),"MISSING ID")</x:f>
        <x:v>Manufactured stock</x:v>
      </x:c>
      <x:c r="E880" s="4" t="str">
        <x:f>IFERROR(INDEX('Material routes'!$C$6:$C$1505,MATCH(U880,'Material routes'!$A$6:$A$1505,0)),"MISSING ID")</x:f>
        <x:v>Ingredient candidate</x:v>
      </x:c>
      <x:c r="F880" s="4" t="str">
        <x:f>IFERROR(INDEX('Material routes'!$E$6:$E$1505,MATCH(V880,'Material routes'!$A$6:$A$1505,0)),"MISSING ID")</x:f>
        <x:v>Counterweight net drop</x:v>
      </x:c>
      <x:c r="G880" s="4" t="str">
        <x:f>IFERROR(INDEX('Material routes'!$F$6:$F$1505,MATCH(V880,'Material routes'!$A$6:$A$1505,0)),"MISSING ID")</x:f>
        <x:v>Not applicable</x:v>
      </x:c>
      <x:c r="H880" s="4" t="str">
        <x:f>IFERROR(INDEX('Material routes'!$H$6:$H$1505,MATCH(V880,'Material routes'!$A$6:$A$1505,0)),"MISSING ID")</x:f>
        <x:v>Trap</x:v>
      </x:c>
      <x:c r="I880" s="4" t="str">
        <x:f>IFERROR(INDEX('Material routes'!$G$6:$G$1505,MATCH(V880,'Material routes'!$A$6:$A$1505,0)),"MISSING ID")</x:f>
        <x:v>Weapons</x:v>
      </x:c>
      <x:c r="J880" s="4" t="str">
        <x:f>IFERROR(INDEX('Material routes'!$B$6:$B$1505,MATCH(U880,'Material routes'!$A$6:$A$1505,0)),"MISSING ID")</x:f>
        <x:v>design.collection.counterweight_net_drop</x:v>
      </x:c>
      <x:c r="K880" s="4" t="str">
        <x:f>IFERROR(INDEX('Crafting recipes'!$C$6:$C$1005,MATCH(J880,'Crafting recipes'!$A$6:$A$1005,0)),"MISSING ID")</x:f>
        <x:v>Finished-item crafting</x:v>
      </x:c>
      <x:c r="L880" s="4" t="str">
        <x:f>IFERROR(INDEX('Material routes'!$K$6:$K$1505,MATCH(U880,'Material routes'!$A$6:$A$1505,0)),"MISSING ID")</x:f>
        <x:v>Proposal</x:v>
      </x:c>
      <x:c r="M880" s="4" t="str">
        <x:f>IFERROR(INDEX('Material routes'!$M$6:$M$1505,MATCH(U880,'Material routes'!$A$6:$A$1505,0)),"MISSING ID")</x:f>
        <x:v>Partial proposal</x:v>
      </x:c>
      <x:c r="N880" s="4"/>
      <x:c r="O880" s="4" t="str">
        <x:f>IFERROR(INDEX('Material routes'!$J$6:$J$1505,MATCH(U880,'Material routes'!$A$6:$A$1505,0)),"MISSING ID")</x:f>
        <x:v>Unspecified</x:v>
      </x:c>
      <x:c r="P880" s="4"/>
      <x:c r="Q880" s="4" t="str">
        <x:f>IFERROR(INDEX('Material routes'!$J$6:$J$1505,MATCH(V880,'Material routes'!$A$6:$A$1505,0)),"MISSING ID")</x:f>
        <x:v>Unspecified</x:v>
      </x:c>
      <x:c r="R880" s="4" t="str">
        <x:f>IF(L880="Withheld","Withheld premise",IF(E880="Tool candidate","Reusable prerequisite",IF(K880="Raw entry preparation","Entry-resource preparation",IF(G880="Not applicable",IF(IFERROR(INDEX('Items'!$AI$6:$AI$1005,MATCH(T880,'Items'!$A$6:$A$1005,0)),"MISSING ID")="Finished item","Finished endpoint",IF(IFERROR(INDEX('Items'!$AI$6:$AI$1005,MATCH(T880,'Items'!$A$6:$A$1005,0)),"MISSING ID")="Currency","Currency / no refinement tier","Recovered output / tier not applicable")),IF(OR(IFERROR(INDEX('Crafting recipes'!$H$6:$H$1005,MATCH(J880,'Crafting recipes'!$A$6:$A$1005,0)),"MISSING ID")="Unassigned",G880="Unassigned"),"Tier unresolved",IF(IFERROR(VALUE(RIGHT(G880,1))-VALUE(RIGHT(IFERROR(INDEX('Crafting recipes'!$H$6:$H$1005,MATCH(J880,'Crafting recipes'!$A$6:$A$1005,0)),"MISSING ID"),1)),0)=1,IF(B880=IFERROR(INDEX('Crafting recipes'!$H$6:$H$1005,MATCH(J880,'Crafting recipes'!$A$6:$A$1005,0)),"MISSING ID"),"Advances one material tier","Lower-tier ingredient; route advances one tier"),"Needs tier review"))))))</x:f>
        <x:v>Finished endpoint</x:v>
      </x:c>
      <x:c r="S880" s="4" t="str">
        <x:f>IFERROR(INDEX('Material routes'!$D$6:$D$1505,MATCH(U880,'Material routes'!$A$6:$A$1505,0)),"MISSING ID")</x:f>
        <x:v>proposal.natural.iron_stock</x:v>
      </x:c>
      <x:c r="T880" s="4" t="str">
        <x:f>IFERROR(INDEX('Material routes'!$D$6:$D$1505,MATCH(V880,'Material routes'!$A$6:$A$1505,0)),"MISSING ID")</x:f>
        <x:v>proposal.collection.counterweight_net_drop</x:v>
      </x:c>
      <x:c r="U880" s="4" t="str">
        <x:v>design.collection.counterweight_net_drop.in.3</x:v>
      </x:c>
      <x:c r="V880" s="4" t="str">
        <x:v>design.collection.counterweight_net_drop.out</x:v>
      </x:c>
    </x:row>
    <x:row r="881" ht="64" customHeight="1">
      <x:c r="A881" s="4" t="str">
        <x:f>IFERROR(INDEX('Material routes'!$E$6:$E$1505,MATCH(U881,'Material routes'!$A$6:$A$1505,0)),"MISSING ID")</x:f>
        <x:v>Annealed iron sheet stock</x:v>
      </x:c>
      <x:c r="B881" s="4" t="str">
        <x:f>IFERROR(INDEX('Material routes'!$F$6:$F$1505,MATCH(U881,'Material routes'!$A$6:$A$1505,0)),"MISSING ID")</x:f>
        <x:v>T3</x:v>
      </x:c>
      <x:c r="C881" s="4" t="str">
        <x:f>IFERROR(INDEX('Material routes'!$H$6:$H$1505,MATCH(U881,'Material routes'!$A$6:$A$1505,0)),"MISSING ID")</x:f>
        <x:v>Processed material</x:v>
      </x:c>
      <x:c r="D881" s="4" t="str">
        <x:f>IFERROR(INDEX('Material routes'!$G$6:$G$1505,MATCH(U881,'Material routes'!$A$6:$A$1505,0)),"MISSING ID")</x:f>
        <x:v>Manufactured stock</x:v>
      </x:c>
      <x:c r="E881" s="4" t="str">
        <x:f>IFERROR(INDEX('Material routes'!$C$6:$C$1505,MATCH(U881,'Material routes'!$A$6:$A$1505,0)),"MISSING ID")</x:f>
        <x:v>Ingredient candidate</x:v>
      </x:c>
      <x:c r="F881" s="4" t="str">
        <x:f>IFERROR(INDEX('Material routes'!$E$6:$E$1505,MATCH(V881,'Material routes'!$A$6:$A$1505,0)),"MISSING ID")</x:f>
        <x:v>Pressure-plate shell clacker</x:v>
      </x:c>
      <x:c r="G881" s="4" t="str">
        <x:f>IFERROR(INDEX('Material routes'!$F$6:$F$1505,MATCH(V881,'Material routes'!$A$6:$A$1505,0)),"MISSING ID")</x:f>
        <x:v>Not applicable</x:v>
      </x:c>
      <x:c r="H881" s="4" t="str">
        <x:f>IFERROR(INDEX('Material routes'!$H$6:$H$1505,MATCH(V881,'Material routes'!$A$6:$A$1505,0)),"MISSING ID")</x:f>
        <x:v>Trap</x:v>
      </x:c>
      <x:c r="I881" s="4" t="str">
        <x:f>IFERROR(INDEX('Material routes'!$G$6:$G$1505,MATCH(V881,'Material routes'!$A$6:$A$1505,0)),"MISSING ID")</x:f>
        <x:v>Weapons</x:v>
      </x:c>
      <x:c r="J881" s="4" t="str">
        <x:f>IFERROR(INDEX('Material routes'!$B$6:$B$1505,MATCH(U881,'Material routes'!$A$6:$A$1505,0)),"MISSING ID")</x:f>
        <x:v>design.collection.pressure_plate_shell_clacker</x:v>
      </x:c>
      <x:c r="K881" s="4" t="str">
        <x:f>IFERROR(INDEX('Crafting recipes'!$C$6:$C$1005,MATCH(J881,'Crafting recipes'!$A$6:$A$1005,0)),"MISSING ID")</x:f>
        <x:v>Finished-item crafting</x:v>
      </x:c>
      <x:c r="L881" s="4" t="str">
        <x:f>IFERROR(INDEX('Material routes'!$K$6:$K$1505,MATCH(U881,'Material routes'!$A$6:$A$1505,0)),"MISSING ID")</x:f>
        <x:v>Proposal</x:v>
      </x:c>
      <x:c r="M881" s="4" t="str">
        <x:f>IFERROR(INDEX('Material routes'!$M$6:$M$1505,MATCH(U881,'Material routes'!$A$6:$A$1505,0)),"MISSING ID")</x:f>
        <x:v>Partial proposal</x:v>
      </x:c>
      <x:c r="N881" s="4"/>
      <x:c r="O881" s="4" t="str">
        <x:f>IFERROR(INDEX('Material routes'!$J$6:$J$1505,MATCH(U881,'Material routes'!$A$6:$A$1505,0)),"MISSING ID")</x:f>
        <x:v>Unspecified</x:v>
      </x:c>
      <x:c r="P881" s="4"/>
      <x:c r="Q881" s="4" t="str">
        <x:f>IFERROR(INDEX('Material routes'!$J$6:$J$1505,MATCH(V881,'Material routes'!$A$6:$A$1505,0)),"MISSING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routes'!$D$6:$D$1505,MATCH(U881,'Material routes'!$A$6:$A$1505,0)),"MISSING ID")</x:f>
        <x:v>proposal.collection.annealed_iron_sheet_stock</x:v>
      </x:c>
      <x:c r="T881" s="4" t="str">
        <x:f>IFERROR(INDEX('Material routes'!$D$6:$D$1505,MATCH(V881,'Material routes'!$A$6:$A$1505,0)),"MISSING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routes'!$E$6:$E$1505,MATCH(U882,'Material routes'!$A$6:$A$1505,0)),"MISSING ID")</x:f>
        <x:v>Shell-clapper pair</x:v>
      </x:c>
      <x:c r="B882" s="4" t="str">
        <x:f>IFERROR(INDEX('Material routes'!$F$6:$F$1505,MATCH(U882,'Material routes'!$A$6:$A$1505,0)),"MISSING ID")</x:f>
        <x:v>Not applicable</x:v>
      </x:c>
      <x:c r="C882" s="4" t="str">
        <x:f>IFERROR(INDEX('Material routes'!$H$6:$H$1505,MATCH(U882,'Material routes'!$A$6:$A$1505,0)),"MISSING ID")</x:f>
        <x:v>Musical instrument</x:v>
      </x:c>
      <x:c r="D882" s="4" t="str">
        <x:f>IFERROR(INDEX('Material routes'!$G$6:$G$1505,MATCH(U882,'Material routes'!$A$6:$A$1505,0)),"MISSING ID")</x:f>
        <x:v>Cultural objects</x:v>
      </x:c>
      <x:c r="E882" s="4" t="str">
        <x:f>IFERROR(INDEX('Material routes'!$C$6:$C$1505,MATCH(U882,'Material routes'!$A$6:$A$1505,0)),"MISSING ID")</x:f>
        <x:v>Ingredient candidate</x:v>
      </x:c>
      <x:c r="F882" s="4" t="str">
        <x:f>IFERROR(INDEX('Material routes'!$E$6:$E$1505,MATCH(V882,'Material routes'!$A$6:$A$1505,0)),"MISSING ID")</x:f>
        <x:v>Pressure-plate shell clacker</x:v>
      </x:c>
      <x:c r="G882" s="4" t="str">
        <x:f>IFERROR(INDEX('Material routes'!$F$6:$F$1505,MATCH(V882,'Material routes'!$A$6:$A$1505,0)),"MISSING ID")</x:f>
        <x:v>Not applicable</x:v>
      </x:c>
      <x:c r="H882" s="4" t="str">
        <x:f>IFERROR(INDEX('Material routes'!$H$6:$H$1505,MATCH(V882,'Material routes'!$A$6:$A$1505,0)),"MISSING ID")</x:f>
        <x:v>Trap</x:v>
      </x:c>
      <x:c r="I882" s="4" t="str">
        <x:f>IFERROR(INDEX('Material routes'!$G$6:$G$1505,MATCH(V882,'Material routes'!$A$6:$A$1505,0)),"MISSING ID")</x:f>
        <x:v>Weapons</x:v>
      </x:c>
      <x:c r="J882" s="4" t="str">
        <x:f>IFERROR(INDEX('Material routes'!$B$6:$B$1505,MATCH(U882,'Material routes'!$A$6:$A$1505,0)),"MISSING ID")</x:f>
        <x:v>design.collection.pressure_plate_shell_clacker</x:v>
      </x:c>
      <x:c r="K882" s="4" t="str">
        <x:f>IFERROR(INDEX('Crafting recipes'!$C$6:$C$1005,MATCH(J882,'Crafting recipes'!$A$6:$A$1005,0)),"MISSING ID")</x:f>
        <x:v>Finished-item crafting</x:v>
      </x:c>
      <x:c r="L882" s="4" t="str">
        <x:f>IFERROR(INDEX('Material routes'!$K$6:$K$1505,MATCH(U882,'Material routes'!$A$6:$A$1505,0)),"MISSING ID")</x:f>
        <x:v>Proposal</x:v>
      </x:c>
      <x:c r="M882" s="4" t="str">
        <x:f>IFERROR(INDEX('Material routes'!$M$6:$M$1505,MATCH(U882,'Material routes'!$A$6:$A$1505,0)),"MISSING ID")</x:f>
        <x:v>Partial proposal</x:v>
      </x:c>
      <x:c r="N882" s="4"/>
      <x:c r="O882" s="4" t="str">
        <x:f>IFERROR(INDEX('Material routes'!$J$6:$J$1505,MATCH(U882,'Material routes'!$A$6:$A$1505,0)),"MISSING ID")</x:f>
        <x:v>Unspecified</x:v>
      </x:c>
      <x:c r="P882" s="4"/>
      <x:c r="Q882" s="4" t="str">
        <x:f>IFERROR(INDEX('Material routes'!$J$6:$J$1505,MATCH(V882,'Material routes'!$A$6:$A$1505,0)),"MISSING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routes'!$D$6:$D$1505,MATCH(U882,'Material routes'!$A$6:$A$1505,0)),"MISSING ID")</x:f>
        <x:v>proposal.collection.shell_clapper_pair</x:v>
      </x:c>
      <x:c r="T882" s="4" t="str">
        <x:f>IFERROR(INDEX('Material routes'!$D$6:$D$1505,MATCH(V882,'Material routes'!$A$6:$A$1505,0)),"MISSING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routes'!$E$6:$E$1505,MATCH(U883,'Material routes'!$A$6:$A$1505,0)),"MISSING ID")</x:f>
        <x:v>Spring-grade steel stock</x:v>
      </x:c>
      <x:c r="B883" s="4" t="str">
        <x:f>IFERROR(INDEX('Material routes'!$F$6:$F$1505,MATCH(U883,'Material routes'!$A$6:$A$1505,0)),"MISSING ID")</x:f>
        <x:v>T3</x:v>
      </x:c>
      <x:c r="C883" s="4" t="str">
        <x:f>IFERROR(INDEX('Material routes'!$H$6:$H$1505,MATCH(U883,'Material routes'!$A$6:$A$1505,0)),"MISSING ID")</x:f>
        <x:v>Processed material</x:v>
      </x:c>
      <x:c r="D883" s="4" t="str">
        <x:f>IFERROR(INDEX('Material routes'!$G$6:$G$1505,MATCH(U883,'Material routes'!$A$6:$A$1505,0)),"MISSING ID")</x:f>
        <x:v>Manufactured stock</x:v>
      </x:c>
      <x:c r="E883" s="4" t="str">
        <x:f>IFERROR(INDEX('Material routes'!$C$6:$C$1505,MATCH(U883,'Material routes'!$A$6:$A$1505,0)),"MISSING ID")</x:f>
        <x:v>Ingredient candidate</x:v>
      </x:c>
      <x:c r="F883" s="4" t="str">
        <x:f>IFERROR(INDEX('Material routes'!$E$6:$E$1505,MATCH(V883,'Material routes'!$A$6:$A$1505,0)),"MISSING ID")</x:f>
        <x:v>Spring-latched jaw restraint</x:v>
      </x:c>
      <x:c r="G883" s="4" t="str">
        <x:f>IFERROR(INDEX('Material routes'!$F$6:$F$1505,MATCH(V883,'Material routes'!$A$6:$A$1505,0)),"MISSING ID")</x:f>
        <x:v>Not applicable</x:v>
      </x:c>
      <x:c r="H883" s="4" t="str">
        <x:f>IFERROR(INDEX('Material routes'!$H$6:$H$1505,MATCH(V883,'Material routes'!$A$6:$A$1505,0)),"MISSING ID")</x:f>
        <x:v>Trap</x:v>
      </x:c>
      <x:c r="I883" s="4" t="str">
        <x:f>IFERROR(INDEX('Material routes'!$G$6:$G$1505,MATCH(V883,'Material routes'!$A$6:$A$1505,0)),"MISSING ID")</x:f>
        <x:v>Weapons</x:v>
      </x:c>
      <x:c r="J883" s="4" t="str">
        <x:f>IFERROR(INDEX('Material routes'!$B$6:$B$1505,MATCH(U883,'Material routes'!$A$6:$A$1505,0)),"MISSING ID")</x:f>
        <x:v>design.collection.spring_latched_jaw_restraint</x:v>
      </x:c>
      <x:c r="K883" s="4" t="str">
        <x:f>IFERROR(INDEX('Crafting recipes'!$C$6:$C$1005,MATCH(J883,'Crafting recipes'!$A$6:$A$1005,0)),"MISSING ID")</x:f>
        <x:v>Finished-item crafting</x:v>
      </x:c>
      <x:c r="L883" s="4" t="str">
        <x:f>IFERROR(INDEX('Material routes'!$K$6:$K$1505,MATCH(U883,'Material routes'!$A$6:$A$1505,0)),"MISSING ID")</x:f>
        <x:v>Proposal</x:v>
      </x:c>
      <x:c r="M883" s="4" t="str">
        <x:f>IFERROR(INDEX('Material routes'!$M$6:$M$1505,MATCH(U883,'Material routes'!$A$6:$A$1505,0)),"MISSING ID")</x:f>
        <x:v>Partial proposal</x:v>
      </x:c>
      <x:c r="N883" s="4"/>
      <x:c r="O883" s="4" t="str">
        <x:f>IFERROR(INDEX('Material routes'!$J$6:$J$1505,MATCH(U883,'Material routes'!$A$6:$A$1505,0)),"MISSING ID")</x:f>
        <x:v>Unspecified</x:v>
      </x:c>
      <x:c r="P883" s="4"/>
      <x:c r="Q883" s="4" t="str">
        <x:f>IFERROR(INDEX('Material routes'!$J$6:$J$1505,MATCH(V883,'Material routes'!$A$6:$A$1505,0)),"MISSING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routes'!$D$6:$D$1505,MATCH(U883,'Material routes'!$A$6:$A$1505,0)),"MISSING ID")</x:f>
        <x:v>proposal.branch.spring_steel</x:v>
      </x:c>
      <x:c r="T883" s="4" t="str">
        <x:f>IFERROR(INDEX('Material routes'!$D$6:$D$1505,MATCH(V883,'Material routes'!$A$6:$A$1505,0)),"MISSING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routes'!$E$6:$E$1505,MATCH(U884,'Material routes'!$A$6:$A$1505,0)),"MISSING ID")</x:f>
        <x:v>Steel stock</x:v>
      </x:c>
      <x:c r="B884" s="4" t="str">
        <x:f>IFERROR(INDEX('Material routes'!$F$6:$F$1505,MATCH(U884,'Material routes'!$A$6:$A$1505,0)),"MISSING ID")</x:f>
        <x:v>T2</x:v>
      </x:c>
      <x:c r="C884" s="4" t="str">
        <x:f>IFERROR(INDEX('Material routes'!$H$6:$H$1505,MATCH(U884,'Material routes'!$A$6:$A$1505,0)),"MISSING ID")</x:f>
        <x:v>Processed material</x:v>
      </x:c>
      <x:c r="D884" s="4" t="str">
        <x:f>IFERROR(INDEX('Material routes'!$G$6:$G$1505,MATCH(U884,'Material routes'!$A$6:$A$1505,0)),"MISSING ID")</x:f>
        <x:v>Manufactured stock</x:v>
      </x:c>
      <x:c r="E884" s="4" t="str">
        <x:f>IFERROR(INDEX('Material routes'!$C$6:$C$1505,MATCH(U884,'Material routes'!$A$6:$A$1505,0)),"MISSING ID")</x:f>
        <x:v>Ingredient candidate</x:v>
      </x:c>
      <x:c r="F884" s="4" t="str">
        <x:f>IFERROR(INDEX('Material routes'!$E$6:$E$1505,MATCH(V884,'Material routes'!$A$6:$A$1505,0)),"MISSING ID")</x:f>
        <x:v>Spring-latched jaw restraint</x:v>
      </x:c>
      <x:c r="G884" s="4" t="str">
        <x:f>IFERROR(INDEX('Material routes'!$F$6:$F$1505,MATCH(V884,'Material routes'!$A$6:$A$1505,0)),"MISSING ID")</x:f>
        <x:v>Not applicable</x:v>
      </x:c>
      <x:c r="H884" s="4" t="str">
        <x:f>IFERROR(INDEX('Material routes'!$H$6:$H$1505,MATCH(V884,'Material routes'!$A$6:$A$1505,0)),"MISSING ID")</x:f>
        <x:v>Trap</x:v>
      </x:c>
      <x:c r="I884" s="4" t="str">
        <x:f>IFERROR(INDEX('Material routes'!$G$6:$G$1505,MATCH(V884,'Material routes'!$A$6:$A$1505,0)),"MISSING ID")</x:f>
        <x:v>Weapons</x:v>
      </x:c>
      <x:c r="J884" s="4" t="str">
        <x:f>IFERROR(INDEX('Material routes'!$B$6:$B$1505,MATCH(U884,'Material routes'!$A$6:$A$1505,0)),"MISSING ID")</x:f>
        <x:v>design.collection.spring_latched_jaw_restraint</x:v>
      </x:c>
      <x:c r="K884" s="4" t="str">
        <x:f>IFERROR(INDEX('Crafting recipes'!$C$6:$C$1005,MATCH(J884,'Crafting recipes'!$A$6:$A$1005,0)),"MISSING ID")</x:f>
        <x:v>Finished-item crafting</x:v>
      </x:c>
      <x:c r="L884" s="4" t="str">
        <x:f>IFERROR(INDEX('Material routes'!$K$6:$K$1505,MATCH(U884,'Material routes'!$A$6:$A$1505,0)),"MISSING ID")</x:f>
        <x:v>Proposal</x:v>
      </x:c>
      <x:c r="M884" s="4" t="str">
        <x:f>IFERROR(INDEX('Material routes'!$M$6:$M$1505,MATCH(U884,'Material routes'!$A$6:$A$1505,0)),"MISSING ID")</x:f>
        <x:v>Partial proposal</x:v>
      </x:c>
      <x:c r="N884" s="4"/>
      <x:c r="O884" s="4" t="str">
        <x:f>IFERROR(INDEX('Material routes'!$J$6:$J$1505,MATCH(U884,'Material routes'!$A$6:$A$1505,0)),"MISSING ID")</x:f>
        <x:v>Unspecified</x:v>
      </x:c>
      <x:c r="P884" s="4"/>
      <x:c r="Q884" s="4" t="str">
        <x:f>IFERROR(INDEX('Material routes'!$J$6:$J$1505,MATCH(V884,'Material routes'!$A$6:$A$1505,0)),"MISSING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routes'!$D$6:$D$1505,MATCH(U884,'Material routes'!$A$6:$A$1505,0)),"MISSING ID")</x:f>
        <x:v>author.metallurgy.steel_stock</x:v>
      </x:c>
      <x:c r="T884" s="4" t="str">
        <x:f>IFERROR(INDEX('Material routes'!$D$6:$D$1505,MATCH(V884,'Material routes'!$A$6:$A$1505,0)),"MISSING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routes'!$E$6:$E$1505,MATCH(U885,'Material routes'!$A$6:$A$1505,0)),"MISSING ID")</x:f>
        <x:v>Chemical scent marker</x:v>
      </x:c>
      <x:c r="B885" s="4" t="str">
        <x:f>IFERROR(INDEX('Material routes'!$F$6:$F$1505,MATCH(U885,'Material routes'!$A$6:$A$1505,0)),"MISSING ID")</x:f>
        <x:v>T0</x:v>
      </x:c>
      <x:c r="C885" s="4" t="str">
        <x:f>IFERROR(INDEX('Material routes'!$H$6:$H$1505,MATCH(U885,'Material routes'!$A$6:$A$1505,0)),"MISSING ID")</x:f>
        <x:v>Chemical material</x:v>
      </x:c>
      <x:c r="D885" s="4" t="str">
        <x:f>IFERROR(INDEX('Material routes'!$G$6:$G$1505,MATCH(U885,'Material routes'!$A$6:$A$1505,0)),"MISSING ID")</x:f>
        <x:v>Biological resources</x:v>
      </x:c>
      <x:c r="E885" s="4" t="str">
        <x:f>IFERROR(INDEX('Material routes'!$C$6:$C$1505,MATCH(U885,'Material routes'!$A$6:$A$1505,0)),"MISSING ID")</x:f>
        <x:v>Ingredient candidate</x:v>
      </x:c>
      <x:c r="F885" s="4" t="str">
        <x:f>IFERROR(INDEX('Material routes'!$E$6:$E$1505,MATCH(V885,'Material routes'!$A$6:$A$1505,0)),"MISSING ID")</x:f>
        <x:v>Fauna scent lure station</x:v>
      </x:c>
      <x:c r="G885" s="4" t="str">
        <x:f>IFERROR(INDEX('Material routes'!$F$6:$F$1505,MATCH(V885,'Material routes'!$A$6:$A$1505,0)),"MISSING ID")</x:f>
        <x:v>Not applicable</x:v>
      </x:c>
      <x:c r="H885" s="4" t="str">
        <x:f>IFERROR(INDEX('Material routes'!$H$6:$H$1505,MATCH(V885,'Material routes'!$A$6:$A$1505,0)),"MISSING ID")</x:f>
        <x:v>Trap</x:v>
      </x:c>
      <x:c r="I885" s="4" t="str">
        <x:f>IFERROR(INDEX('Material routes'!$G$6:$G$1505,MATCH(V885,'Material routes'!$A$6:$A$1505,0)),"MISSING ID")</x:f>
        <x:v>Weapons</x:v>
      </x:c>
      <x:c r="J885" s="4" t="str">
        <x:f>IFERROR(INDEX('Material routes'!$B$6:$B$1505,MATCH(U885,'Material routes'!$A$6:$A$1505,0)),"MISSING ID")</x:f>
        <x:v>design.collection.fauna_scent_lure_station</x:v>
      </x:c>
      <x:c r="K885" s="4" t="str">
        <x:f>IFERROR(INDEX('Crafting recipes'!$C$6:$C$1005,MATCH(J885,'Crafting recipes'!$A$6:$A$1005,0)),"MISSING ID")</x:f>
        <x:v>Finished-item crafting</x:v>
      </x:c>
      <x:c r="L885" s="4" t="str">
        <x:f>IFERROR(INDEX('Material routes'!$K$6:$K$1505,MATCH(U885,'Material routes'!$A$6:$A$1505,0)),"MISSING ID")</x:f>
        <x:v>Proposal</x:v>
      </x:c>
      <x:c r="M885" s="4" t="str">
        <x:f>IFERROR(INDEX('Material routes'!$M$6:$M$1505,MATCH(U885,'Material routes'!$A$6:$A$1505,0)),"MISSING ID")</x:f>
        <x:v>Partial proposal</x:v>
      </x:c>
      <x:c r="N885" s="4"/>
      <x:c r="O885" s="4" t="str">
        <x:f>IFERROR(INDEX('Material routes'!$J$6:$J$1505,MATCH(U885,'Material routes'!$A$6:$A$1505,0)),"MISSING ID")</x:f>
        <x:v>Unspecified</x:v>
      </x:c>
      <x:c r="P885" s="4"/>
      <x:c r="Q885" s="4" t="str">
        <x:f>IFERROR(INDEX('Material routes'!$J$6:$J$1505,MATCH(V885,'Material routes'!$A$6:$A$1505,0)),"MISSING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routes'!$D$6:$D$1505,MATCH(U885,'Material routes'!$A$6:$A$1505,0)),"MISSING ID")</x:f>
        <x:v>proposal.chemical.scent_marker</x:v>
      </x:c>
      <x:c r="T885" s="4" t="str">
        <x:f>IFERROR(INDEX('Material routes'!$D$6:$D$1505,MATCH(V885,'Material routes'!$A$6:$A$1505,0)),"MISSING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routes'!$E$6:$E$1505,MATCH(U886,'Material routes'!$A$6:$A$1505,0)),"MISSING ID")</x:f>
        <x:v>Glazed ceramic reagent jar</x:v>
      </x:c>
      <x:c r="B886" s="4" t="str">
        <x:f>IFERROR(INDEX('Material routes'!$F$6:$F$1505,MATCH(U886,'Material routes'!$A$6:$A$1505,0)),"MISSING ID")</x:f>
        <x:v>Not applicable</x:v>
      </x:c>
      <x:c r="C886" s="4" t="str">
        <x:f>IFERROR(INDEX('Material routes'!$H$6:$H$1505,MATCH(U886,'Material routes'!$A$6:$A$1505,0)),"MISSING ID")</x:f>
        <x:v>Container</x:v>
      </x:c>
      <x:c r="D886" s="4" t="str">
        <x:f>IFERROR(INDEX('Material routes'!$G$6:$G$1505,MATCH(U886,'Material routes'!$A$6:$A$1505,0)),"MISSING ID")</x:f>
        <x:v>Containers</x:v>
      </x:c>
      <x:c r="E886" s="4" t="str">
        <x:f>IFERROR(INDEX('Material routes'!$C$6:$C$1505,MATCH(U886,'Material routes'!$A$6:$A$1505,0)),"MISSING ID")</x:f>
        <x:v>Ingredient candidate</x:v>
      </x:c>
      <x:c r="F886" s="4" t="str">
        <x:f>IFERROR(INDEX('Material routes'!$E$6:$E$1505,MATCH(V886,'Material routes'!$A$6:$A$1505,0)),"MISSING ID")</x:f>
        <x:v>Fauna scent lure station</x:v>
      </x:c>
      <x:c r="G886" s="4" t="str">
        <x:f>IFERROR(INDEX('Material routes'!$F$6:$F$1505,MATCH(V886,'Material routes'!$A$6:$A$1505,0)),"MISSING ID")</x:f>
        <x:v>Not applicable</x:v>
      </x:c>
      <x:c r="H886" s="4" t="str">
        <x:f>IFERROR(INDEX('Material routes'!$H$6:$H$1505,MATCH(V886,'Material routes'!$A$6:$A$1505,0)),"MISSING ID")</x:f>
        <x:v>Trap</x:v>
      </x:c>
      <x:c r="I886" s="4" t="str">
        <x:f>IFERROR(INDEX('Material routes'!$G$6:$G$1505,MATCH(V886,'Material routes'!$A$6:$A$1505,0)),"MISSING ID")</x:f>
        <x:v>Weapons</x:v>
      </x:c>
      <x:c r="J886" s="4" t="str">
        <x:f>IFERROR(INDEX('Material routes'!$B$6:$B$1505,MATCH(U886,'Material routes'!$A$6:$A$1505,0)),"MISSING ID")</x:f>
        <x:v>design.collection.fauna_scent_lure_station</x:v>
      </x:c>
      <x:c r="K886" s="4" t="str">
        <x:f>IFERROR(INDEX('Crafting recipes'!$C$6:$C$1005,MATCH(J886,'Crafting recipes'!$A$6:$A$1005,0)),"MISSING ID")</x:f>
        <x:v>Finished-item crafting</x:v>
      </x:c>
      <x:c r="L886" s="4" t="str">
        <x:f>IFERROR(INDEX('Material routes'!$K$6:$K$1505,MATCH(U886,'Material routes'!$A$6:$A$1505,0)),"MISSING ID")</x:f>
        <x:v>Proposal</x:v>
      </x:c>
      <x:c r="M886" s="4" t="str">
        <x:f>IFERROR(INDEX('Material routes'!$M$6:$M$1505,MATCH(U886,'Material routes'!$A$6:$A$1505,0)),"MISSING ID")</x:f>
        <x:v>Partial proposal</x:v>
      </x:c>
      <x:c r="N886" s="4"/>
      <x:c r="O886" s="4" t="str">
        <x:f>IFERROR(INDEX('Material routes'!$J$6:$J$1505,MATCH(U886,'Material routes'!$A$6:$A$1505,0)),"MISSING ID")</x:f>
        <x:v>Unspecified</x:v>
      </x:c>
      <x:c r="P886" s="4"/>
      <x:c r="Q886" s="4" t="str">
        <x:f>IFERROR(INDEX('Material routes'!$J$6:$J$1505,MATCH(V886,'Material routes'!$A$6:$A$1505,0)),"MISSING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routes'!$D$6:$D$1505,MATCH(U886,'Material routes'!$A$6:$A$1505,0)),"MISSING ID")</x:f>
        <x:v>proposal.container.ceramic_jar</x:v>
      </x:c>
      <x:c r="T886" s="4" t="str">
        <x:f>IFERROR(INDEX('Material routes'!$D$6:$D$1505,MATCH(V886,'Material routes'!$A$6:$A$1505,0)),"MISSING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routes'!$E$6:$E$1505,MATCH(U887,'Material routes'!$A$6:$A$1505,0)),"MISSING ID")</x:f>
        <x:v>Field magnets</x:v>
      </x:c>
      <x:c r="B887" s="4" t="str">
        <x:f>IFERROR(INDEX('Material routes'!$F$6:$F$1505,MATCH(U887,'Material routes'!$A$6:$A$1505,0)),"MISSING ID")</x:f>
        <x:v>Not applicable</x:v>
      </x:c>
      <x:c r="C887" s="4" t="str">
        <x:f>IFERROR(INDEX('Material routes'!$H$6:$H$1505,MATCH(U887,'Material routes'!$A$6:$A$1505,0)),"MISSING ID")</x:f>
        <x:v>Tool</x:v>
      </x:c>
      <x:c r="D887" s="4" t="str">
        <x:f>IFERROR(INDEX('Material routes'!$G$6:$G$1505,MATCH(U887,'Material routes'!$A$6:$A$1505,0)),"MISSING ID")</x:f>
        <x:v>Equipment</x:v>
      </x:c>
      <x:c r="E887" s="4" t="str">
        <x:f>IFERROR(INDEX('Material routes'!$C$6:$C$1505,MATCH(U887,'Material routes'!$A$6:$A$1505,0)),"MISSING ID")</x:f>
        <x:v>Ingredient candidate</x:v>
      </x:c>
      <x:c r="F887" s="4" t="str">
        <x:f>IFERROR(INDEX('Material routes'!$E$6:$E$1505,MATCH(V887,'Material routes'!$A$6:$A$1505,0)),"MISSING ID")</x:f>
        <x:v>Magnetic salvage catch plate</x:v>
      </x:c>
      <x:c r="G887" s="4" t="str">
        <x:f>IFERROR(INDEX('Material routes'!$F$6:$F$1505,MATCH(V887,'Material routes'!$A$6:$A$1505,0)),"MISSING ID")</x:f>
        <x:v>Not applicable</x:v>
      </x:c>
      <x:c r="H887" s="4" t="str">
        <x:f>IFERROR(INDEX('Material routes'!$H$6:$H$1505,MATCH(V887,'Material routes'!$A$6:$A$1505,0)),"MISSING ID")</x:f>
        <x:v>Trap</x:v>
      </x:c>
      <x:c r="I887" s="4" t="str">
        <x:f>IFERROR(INDEX('Material routes'!$G$6:$G$1505,MATCH(V887,'Material routes'!$A$6:$A$1505,0)),"MISSING ID")</x:f>
        <x:v>Weapons</x:v>
      </x:c>
      <x:c r="J887" s="4" t="str">
        <x:f>IFERROR(INDEX('Material routes'!$B$6:$B$1505,MATCH(U887,'Material routes'!$A$6:$A$1505,0)),"MISSING ID")</x:f>
        <x:v>design.collection.magnetic_salvage_catch_plate</x:v>
      </x:c>
      <x:c r="K887" s="4" t="str">
        <x:f>IFERROR(INDEX('Crafting recipes'!$C$6:$C$1005,MATCH(J887,'Crafting recipes'!$A$6:$A$1005,0)),"MISSING ID")</x:f>
        <x:v>Finished-item crafting</x:v>
      </x:c>
      <x:c r="L887" s="4" t="str">
        <x:f>IFERROR(INDEX('Material routes'!$K$6:$K$1505,MATCH(U887,'Material routes'!$A$6:$A$1505,0)),"MISSING ID")</x:f>
        <x:v>Proposal</x:v>
      </x:c>
      <x:c r="M887" s="4" t="str">
        <x:f>IFERROR(INDEX('Material routes'!$M$6:$M$1505,MATCH(U887,'Material routes'!$A$6:$A$1505,0)),"MISSING ID")</x:f>
        <x:v>Partial proposal</x:v>
      </x:c>
      <x:c r="N887" s="4"/>
      <x:c r="O887" s="4" t="str">
        <x:f>IFERROR(INDEX('Material routes'!$J$6:$J$1505,MATCH(U887,'Material routes'!$A$6:$A$1505,0)),"MISSING ID")</x:f>
        <x:v>Unspecified</x:v>
      </x:c>
      <x:c r="P887" s="4"/>
      <x:c r="Q887" s="4" t="str">
        <x:f>IFERROR(INDEX('Material routes'!$J$6:$J$1505,MATCH(V887,'Material routes'!$A$6:$A$1505,0)),"MISSING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routes'!$D$6:$D$1505,MATCH(U887,'Material routes'!$A$6:$A$1505,0)),"MISSING ID")</x:f>
        <x:v>proposal.gear.magnets</x:v>
      </x:c>
      <x:c r="T887" s="4" t="str">
        <x:f>IFERROR(INDEX('Material routes'!$D$6:$D$1505,MATCH(V887,'Material routes'!$A$6:$A$1505,0)),"MISSING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routes'!$E$6:$E$1505,MATCH(U888,'Material routes'!$A$6:$A$1505,0)),"MISSING ID")</x:f>
        <x:v>Annealed iron sheet stock</x:v>
      </x:c>
      <x:c r="B888" s="4" t="str">
        <x:f>IFERROR(INDEX('Material routes'!$F$6:$F$1505,MATCH(U888,'Material routes'!$A$6:$A$1505,0)),"MISSING ID")</x:f>
        <x:v>T3</x:v>
      </x:c>
      <x:c r="C888" s="4" t="str">
        <x:f>IFERROR(INDEX('Material routes'!$H$6:$H$1505,MATCH(U888,'Material routes'!$A$6:$A$1505,0)),"MISSING ID")</x:f>
        <x:v>Processed material</x:v>
      </x:c>
      <x:c r="D888" s="4" t="str">
        <x:f>IFERROR(INDEX('Material routes'!$G$6:$G$1505,MATCH(U888,'Material routes'!$A$6:$A$1505,0)),"MISSING ID")</x:f>
        <x:v>Manufactured stock</x:v>
      </x:c>
      <x:c r="E888" s="4" t="str">
        <x:f>IFERROR(INDEX('Material routes'!$C$6:$C$1505,MATCH(U888,'Material routes'!$A$6:$A$1505,0)),"MISSING ID")</x:f>
        <x:v>Ingredient candidate</x:v>
      </x:c>
      <x:c r="F888" s="4" t="str">
        <x:f>IFERROR(INDEX('Material routes'!$E$6:$E$1505,MATCH(V888,'Material routes'!$A$6:$A$1505,0)),"MISSING ID")</x:f>
        <x:v>Magnetic salvage catch plate</x:v>
      </x:c>
      <x:c r="G888" s="4" t="str">
        <x:f>IFERROR(INDEX('Material routes'!$F$6:$F$1505,MATCH(V888,'Material routes'!$A$6:$A$1505,0)),"MISSING ID")</x:f>
        <x:v>Not applicable</x:v>
      </x:c>
      <x:c r="H888" s="4" t="str">
        <x:f>IFERROR(INDEX('Material routes'!$H$6:$H$1505,MATCH(V888,'Material routes'!$A$6:$A$1505,0)),"MISSING ID")</x:f>
        <x:v>Trap</x:v>
      </x:c>
      <x:c r="I888" s="4" t="str">
        <x:f>IFERROR(INDEX('Material routes'!$G$6:$G$1505,MATCH(V888,'Material routes'!$A$6:$A$1505,0)),"MISSING ID")</x:f>
        <x:v>Weapons</x:v>
      </x:c>
      <x:c r="J888" s="4" t="str">
        <x:f>IFERROR(INDEX('Material routes'!$B$6:$B$1505,MATCH(U888,'Material routes'!$A$6:$A$1505,0)),"MISSING ID")</x:f>
        <x:v>design.collection.magnetic_salvage_catch_plate</x:v>
      </x:c>
      <x:c r="K888" s="4" t="str">
        <x:f>IFERROR(INDEX('Crafting recipes'!$C$6:$C$1005,MATCH(J888,'Crafting recipes'!$A$6:$A$1005,0)),"MISSING ID")</x:f>
        <x:v>Finished-item crafting</x:v>
      </x:c>
      <x:c r="L888" s="4" t="str">
        <x:f>IFERROR(INDEX('Material routes'!$K$6:$K$1505,MATCH(U888,'Material routes'!$A$6:$A$1505,0)),"MISSING ID")</x:f>
        <x:v>Proposal</x:v>
      </x:c>
      <x:c r="M888" s="4" t="str">
        <x:f>IFERROR(INDEX('Material routes'!$M$6:$M$1505,MATCH(U888,'Material routes'!$A$6:$A$1505,0)),"MISSING ID")</x:f>
        <x:v>Partial proposal</x:v>
      </x:c>
      <x:c r="N888" s="4"/>
      <x:c r="O888" s="4" t="str">
        <x:f>IFERROR(INDEX('Material routes'!$J$6:$J$1505,MATCH(U888,'Material routes'!$A$6:$A$1505,0)),"MISSING ID")</x:f>
        <x:v>Unspecified</x:v>
      </x:c>
      <x:c r="P888" s="4"/>
      <x:c r="Q888" s="4" t="str">
        <x:f>IFERROR(INDEX('Material routes'!$J$6:$J$1505,MATCH(V888,'Material routes'!$A$6:$A$1505,0)),"MISSING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routes'!$D$6:$D$1505,MATCH(U888,'Material routes'!$A$6:$A$1505,0)),"MISSING ID")</x:f>
        <x:v>proposal.collection.annealed_iron_sheet_stock</x:v>
      </x:c>
      <x:c r="T888" s="4" t="str">
        <x:f>IFERROR(INDEX('Material routes'!$D$6:$D$1505,MATCH(V888,'Material routes'!$A$6:$A$1505,0)),"MISSING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routes'!$E$6:$E$1505,MATCH(U889,'Material routes'!$A$6:$A$1505,0)),"MISSING ID")</x:f>
        <x:v>Steel stock</x:v>
      </x:c>
      <x:c r="B889" s="4" t="str">
        <x:f>IFERROR(INDEX('Material routes'!$F$6:$F$1505,MATCH(U889,'Material routes'!$A$6:$A$1505,0)),"MISSING ID")</x:f>
        <x:v>T2</x:v>
      </x:c>
      <x:c r="C889" s="4" t="str">
        <x:f>IFERROR(INDEX('Material routes'!$H$6:$H$1505,MATCH(U889,'Material routes'!$A$6:$A$1505,0)),"MISSING ID")</x:f>
        <x:v>Processed material</x:v>
      </x:c>
      <x:c r="D889" s="4" t="str">
        <x:f>IFERROR(INDEX('Material routes'!$G$6:$G$1505,MATCH(U889,'Material routes'!$A$6:$A$1505,0)),"MISSING ID")</x:f>
        <x:v>Manufactured stock</x:v>
      </x:c>
      <x:c r="E889" s="4" t="str">
        <x:f>IFERROR(INDEX('Material routes'!$C$6:$C$1505,MATCH(U889,'Material routes'!$A$6:$A$1505,0)),"MISSING ID")</x:f>
        <x:v>Ingredient candidate</x:v>
      </x:c>
      <x:c r="F889" s="4" t="str">
        <x:f>IFERROR(INDEX('Material routes'!$E$6:$E$1505,MATCH(V889,'Material routes'!$A$6:$A$1505,0)),"MISSING ID")</x:f>
        <x:v>Dirtboard lane snag bar</x:v>
      </x:c>
      <x:c r="G889" s="4" t="str">
        <x:f>IFERROR(INDEX('Material routes'!$F$6:$F$1505,MATCH(V889,'Material routes'!$A$6:$A$1505,0)),"MISSING ID")</x:f>
        <x:v>Not applicable</x:v>
      </x:c>
      <x:c r="H889" s="4" t="str">
        <x:f>IFERROR(INDEX('Material routes'!$H$6:$H$1505,MATCH(V889,'Material routes'!$A$6:$A$1505,0)),"MISSING ID")</x:f>
        <x:v>Trap</x:v>
      </x:c>
      <x:c r="I889" s="4" t="str">
        <x:f>IFERROR(INDEX('Material routes'!$G$6:$G$1505,MATCH(V889,'Material routes'!$A$6:$A$1505,0)),"MISSING ID")</x:f>
        <x:v>Weapons</x:v>
      </x:c>
      <x:c r="J889" s="4" t="str">
        <x:f>IFERROR(INDEX('Material routes'!$B$6:$B$1505,MATCH(U889,'Material routes'!$A$6:$A$1505,0)),"MISSING ID")</x:f>
        <x:v>design.collection.dirtboard_lane_snag_bar</x:v>
      </x:c>
      <x:c r="K889" s="4" t="str">
        <x:f>IFERROR(INDEX('Crafting recipes'!$C$6:$C$1005,MATCH(J889,'Crafting recipes'!$A$6:$A$1005,0)),"MISSING ID")</x:f>
        <x:v>Finished-item crafting</x:v>
      </x:c>
      <x:c r="L889" s="4" t="str">
        <x:f>IFERROR(INDEX('Material routes'!$K$6:$K$1505,MATCH(U889,'Material routes'!$A$6:$A$1505,0)),"MISSING ID")</x:f>
        <x:v>Proposal</x:v>
      </x:c>
      <x:c r="M889" s="4" t="str">
        <x:f>IFERROR(INDEX('Material routes'!$M$6:$M$1505,MATCH(U889,'Material routes'!$A$6:$A$1505,0)),"MISSING ID")</x:f>
        <x:v>Partial proposal</x:v>
      </x:c>
      <x:c r="N889" s="4"/>
      <x:c r="O889" s="4" t="str">
        <x:f>IFERROR(INDEX('Material routes'!$J$6:$J$1505,MATCH(U889,'Material routes'!$A$6:$A$1505,0)),"MISSING ID")</x:f>
        <x:v>Unspecified</x:v>
      </x:c>
      <x:c r="P889" s="4"/>
      <x:c r="Q889" s="4" t="str">
        <x:f>IFERROR(INDEX('Material routes'!$J$6:$J$1505,MATCH(V889,'Material routes'!$A$6:$A$1505,0)),"MISSING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routes'!$D$6:$D$1505,MATCH(U889,'Material routes'!$A$6:$A$1505,0)),"MISSING ID")</x:f>
        <x:v>author.metallurgy.steel_stock</x:v>
      </x:c>
      <x:c r="T889" s="4" t="str">
        <x:f>IFERROR(INDEX('Material routes'!$D$6:$D$1505,MATCH(V889,'Material routes'!$A$6:$A$1505,0)),"MISSING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routes'!$E$6:$E$1505,MATCH(U890,'Material routes'!$A$6:$A$1505,0)),"MISSING ID")</x:f>
        <x:v>Separated shell lamina stock</x:v>
      </x:c>
      <x:c r="B890" s="4" t="str">
        <x:f>IFERROR(INDEX('Material routes'!$F$6:$F$1505,MATCH(U890,'Material routes'!$A$6:$A$1505,0)),"MISSING ID")</x:f>
        <x:v>T1</x:v>
      </x:c>
      <x:c r="C890" s="4" t="str">
        <x:f>IFERROR(INDEX('Material routes'!$H$6:$H$1505,MATCH(U890,'Material routes'!$A$6:$A$1505,0)),"MISSING ID")</x:f>
        <x:v>Processed material</x:v>
      </x:c>
      <x:c r="D890" s="4" t="str">
        <x:f>IFERROR(INDEX('Material routes'!$G$6:$G$1505,MATCH(U890,'Material routes'!$A$6:$A$1505,0)),"MISSING ID")</x:f>
        <x:v>Manufactured stock</x:v>
      </x:c>
      <x:c r="E890" s="4" t="str">
        <x:f>IFERROR(INDEX('Material routes'!$C$6:$C$1505,MATCH(U890,'Material routes'!$A$6:$A$1505,0)),"MISSING ID")</x:f>
        <x:v>Ingredient candidate</x:v>
      </x:c>
      <x:c r="F890" s="4" t="str">
        <x:f>IFERROR(INDEX('Material routes'!$E$6:$E$1505,MATCH(V890,'Material routes'!$A$6:$A$1505,0)),"MISSING ID")</x:f>
        <x:v>False-footing shell panel</x:v>
      </x:c>
      <x:c r="G890" s="4" t="str">
        <x:f>IFERROR(INDEX('Material routes'!$F$6:$F$1505,MATCH(V890,'Material routes'!$A$6:$A$1505,0)),"MISSING ID")</x:f>
        <x:v>Not applicable</x:v>
      </x:c>
      <x:c r="H890" s="4" t="str">
        <x:f>IFERROR(INDEX('Material routes'!$H$6:$H$1505,MATCH(V890,'Material routes'!$A$6:$A$1505,0)),"MISSING ID")</x:f>
        <x:v>Trap</x:v>
      </x:c>
      <x:c r="I890" s="4" t="str">
        <x:f>IFERROR(INDEX('Material routes'!$G$6:$G$1505,MATCH(V890,'Material routes'!$A$6:$A$1505,0)),"MISSING ID")</x:f>
        <x:v>Weapons</x:v>
      </x:c>
      <x:c r="J890" s="4" t="str">
        <x:f>IFERROR(INDEX('Material routes'!$B$6:$B$1505,MATCH(U890,'Material routes'!$A$6:$A$1505,0)),"MISSING ID")</x:f>
        <x:v>design.collection.false_footing_shell_panel</x:v>
      </x:c>
      <x:c r="K890" s="4" t="str">
        <x:f>IFERROR(INDEX('Crafting recipes'!$C$6:$C$1005,MATCH(J890,'Crafting recipes'!$A$6:$A$1005,0)),"MISSING ID")</x:f>
        <x:v>Finished-item crafting</x:v>
      </x:c>
      <x:c r="L890" s="4" t="str">
        <x:f>IFERROR(INDEX('Material routes'!$K$6:$K$1505,MATCH(U890,'Material routes'!$A$6:$A$1505,0)),"MISSING ID")</x:f>
        <x:v>Proposal</x:v>
      </x:c>
      <x:c r="M890" s="4" t="str">
        <x:f>IFERROR(INDEX('Material routes'!$M$6:$M$1505,MATCH(U890,'Material routes'!$A$6:$A$1505,0)),"MISSING ID")</x:f>
        <x:v>Partial proposal</x:v>
      </x:c>
      <x:c r="N890" s="4"/>
      <x:c r="O890" s="4" t="str">
        <x:f>IFERROR(INDEX('Material routes'!$J$6:$J$1505,MATCH(U890,'Material routes'!$A$6:$A$1505,0)),"MISSING ID")</x:f>
        <x:v>Unspecified</x:v>
      </x:c>
      <x:c r="P890" s="4"/>
      <x:c r="Q890" s="4" t="str">
        <x:f>IFERROR(INDEX('Material routes'!$J$6:$J$1505,MATCH(V890,'Material routes'!$A$6:$A$1505,0)),"MISSING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routes'!$D$6:$D$1505,MATCH(U890,'Material routes'!$A$6:$A$1505,0)),"MISSING ID")</x:f>
        <x:v>proposal.t1.shell_lamina</x:v>
      </x:c>
      <x:c r="T890" s="4" t="str">
        <x:f>IFERROR(INDEX('Material routes'!$D$6:$D$1505,MATCH(V890,'Material routes'!$A$6:$A$1505,0)),"MISSING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routes'!$E$6:$E$1505,MATCH(U891,'Material routes'!$A$6:$A$1505,0)),"MISSING ID")</x:f>
        <x:v>Braided iron signal lead</x:v>
      </x:c>
      <x:c r="B891" s="4" t="str">
        <x:f>IFERROR(INDEX('Material routes'!$F$6:$F$1505,MATCH(U891,'Material routes'!$A$6:$A$1505,0)),"MISSING ID")</x:f>
        <x:v>T3</x:v>
      </x:c>
      <x:c r="C891" s="4" t="str">
        <x:f>IFERROR(INDEX('Material routes'!$H$6:$H$1505,MATCH(U891,'Material routes'!$A$6:$A$1505,0)),"MISSING ID")</x:f>
        <x:v>Machine part</x:v>
      </x:c>
      <x:c r="D891" s="4" t="str">
        <x:f>IFERROR(INDEX('Material routes'!$G$6:$G$1505,MATCH(U891,'Material routes'!$A$6:$A$1505,0)),"MISSING ID")</x:f>
        <x:v>Crafting components</x:v>
      </x:c>
      <x:c r="E891" s="4" t="str">
        <x:f>IFERROR(INDEX('Material routes'!$C$6:$C$1505,MATCH(U891,'Material routes'!$A$6:$A$1505,0)),"MISSING ID")</x:f>
        <x:v>Ingredient candidate</x:v>
      </x:c>
      <x:c r="F891" s="4" t="str">
        <x:f>IFERROR(INDEX('Material routes'!$E$6:$E$1505,MATCH(V891,'Material routes'!$A$6:$A$1505,0)),"MISSING ID")</x:f>
        <x:v>Static alarm contact line</x:v>
      </x:c>
      <x:c r="G891" s="4" t="str">
        <x:f>IFERROR(INDEX('Material routes'!$F$6:$F$1505,MATCH(V891,'Material routes'!$A$6:$A$1505,0)),"MISSING ID")</x:f>
        <x:v>Not applicable</x:v>
      </x:c>
      <x:c r="H891" s="4" t="str">
        <x:f>IFERROR(INDEX('Material routes'!$H$6:$H$1505,MATCH(V891,'Material routes'!$A$6:$A$1505,0)),"MISSING ID")</x:f>
        <x:v>Trap</x:v>
      </x:c>
      <x:c r="I891" s="4" t="str">
        <x:f>IFERROR(INDEX('Material routes'!$G$6:$G$1505,MATCH(V891,'Material routes'!$A$6:$A$1505,0)),"MISSING ID")</x:f>
        <x:v>Weapons</x:v>
      </x:c>
      <x:c r="J891" s="4" t="str">
        <x:f>IFERROR(INDEX('Material routes'!$B$6:$B$1505,MATCH(U891,'Material routes'!$A$6:$A$1505,0)),"MISSING ID")</x:f>
        <x:v>design.collection.static_alarm_contact_line</x:v>
      </x:c>
      <x:c r="K891" s="4" t="str">
        <x:f>IFERROR(INDEX('Crafting recipes'!$C$6:$C$1005,MATCH(J891,'Crafting recipes'!$A$6:$A$1005,0)),"MISSING ID")</x:f>
        <x:v>Finished-item crafting</x:v>
      </x:c>
      <x:c r="L891" s="4" t="str">
        <x:f>IFERROR(INDEX('Material routes'!$K$6:$K$1505,MATCH(U891,'Material routes'!$A$6:$A$1505,0)),"MISSING ID")</x:f>
        <x:v>Proposal</x:v>
      </x:c>
      <x:c r="M891" s="4" t="str">
        <x:f>IFERROR(INDEX('Material routes'!$M$6:$M$1505,MATCH(U891,'Material routes'!$A$6:$A$1505,0)),"MISSING ID")</x:f>
        <x:v>Partial proposal</x:v>
      </x:c>
      <x:c r="N891" s="4"/>
      <x:c r="O891" s="4" t="str">
        <x:f>IFERROR(INDEX('Material routes'!$J$6:$J$1505,MATCH(U891,'Material routes'!$A$6:$A$1505,0)),"MISSING ID")</x:f>
        <x:v>Unspecified</x:v>
      </x:c>
      <x:c r="P891" s="4"/>
      <x:c r="Q891" s="4" t="str">
        <x:f>IFERROR(INDEX('Material routes'!$J$6:$J$1505,MATCH(V891,'Material routes'!$A$6:$A$1505,0)),"MISSING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routes'!$D$6:$D$1505,MATCH(U891,'Material routes'!$A$6:$A$1505,0)),"MISSING ID")</x:f>
        <x:v>proposal.collection.braided_iron_signal_lead</x:v>
      </x:c>
      <x:c r="T891" s="4" t="str">
        <x:f>IFERROR(INDEX('Material routes'!$D$6:$D$1505,MATCH(V891,'Material routes'!$A$6:$A$1505,0)),"MISSING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routes'!$E$6:$E$1505,MATCH(U892,'Material routes'!$A$6:$A$1505,0)),"MISSING ID")</x:f>
        <x:v>Mica-separated terminal strip</x:v>
      </x:c>
      <x:c r="B892" s="4" t="str">
        <x:f>IFERROR(INDEX('Material routes'!$F$6:$F$1505,MATCH(U892,'Material routes'!$A$6:$A$1505,0)),"MISSING ID")</x:f>
        <x:v>T4</x:v>
      </x:c>
      <x:c r="C892" s="4" t="str">
        <x:f>IFERROR(INDEX('Material routes'!$H$6:$H$1505,MATCH(U892,'Material routes'!$A$6:$A$1505,0)),"MISSING ID")</x:f>
        <x:v>Machine part</x:v>
      </x:c>
      <x:c r="D892" s="4" t="str">
        <x:f>IFERROR(INDEX('Material routes'!$G$6:$G$1505,MATCH(U892,'Material routes'!$A$6:$A$1505,0)),"MISSING ID")</x:f>
        <x:v>Crafting components</x:v>
      </x:c>
      <x:c r="E892" s="4" t="str">
        <x:f>IFERROR(INDEX('Material routes'!$C$6:$C$1505,MATCH(U892,'Material routes'!$A$6:$A$1505,0)),"MISSING ID")</x:f>
        <x:v>Ingredient candidate</x:v>
      </x:c>
      <x:c r="F892" s="4" t="str">
        <x:f>IFERROR(INDEX('Material routes'!$E$6:$E$1505,MATCH(V892,'Material routes'!$A$6:$A$1505,0)),"MISSING ID")</x:f>
        <x:v>Static alarm contact line</x:v>
      </x:c>
      <x:c r="G892" s="4" t="str">
        <x:f>IFERROR(INDEX('Material routes'!$F$6:$F$1505,MATCH(V892,'Material routes'!$A$6:$A$1505,0)),"MISSING ID")</x:f>
        <x:v>Not applicable</x:v>
      </x:c>
      <x:c r="H892" s="4" t="str">
        <x:f>IFERROR(INDEX('Material routes'!$H$6:$H$1505,MATCH(V892,'Material routes'!$A$6:$A$1505,0)),"MISSING ID")</x:f>
        <x:v>Trap</x:v>
      </x:c>
      <x:c r="I892" s="4" t="str">
        <x:f>IFERROR(INDEX('Material routes'!$G$6:$G$1505,MATCH(V892,'Material routes'!$A$6:$A$1505,0)),"MISSING ID")</x:f>
        <x:v>Weapons</x:v>
      </x:c>
      <x:c r="J892" s="4" t="str">
        <x:f>IFERROR(INDEX('Material routes'!$B$6:$B$1505,MATCH(U892,'Material routes'!$A$6:$A$1505,0)),"MISSING ID")</x:f>
        <x:v>design.collection.static_alarm_contact_line</x:v>
      </x:c>
      <x:c r="K892" s="4" t="str">
        <x:f>IFERROR(INDEX('Crafting recipes'!$C$6:$C$1005,MATCH(J892,'Crafting recipes'!$A$6:$A$1005,0)),"MISSING ID")</x:f>
        <x:v>Finished-item crafting</x:v>
      </x:c>
      <x:c r="L892" s="4" t="str">
        <x:f>IFERROR(INDEX('Material routes'!$K$6:$K$1505,MATCH(U892,'Material routes'!$A$6:$A$1505,0)),"MISSING ID")</x:f>
        <x:v>Proposal</x:v>
      </x:c>
      <x:c r="M892" s="4" t="str">
        <x:f>IFERROR(INDEX('Material routes'!$M$6:$M$1505,MATCH(U892,'Material routes'!$A$6:$A$1505,0)),"MISSING ID")</x:f>
        <x:v>Partial proposal</x:v>
      </x:c>
      <x:c r="N892" s="4"/>
      <x:c r="O892" s="4" t="str">
        <x:f>IFERROR(INDEX('Material routes'!$J$6:$J$1505,MATCH(U892,'Material routes'!$A$6:$A$1505,0)),"MISSING ID")</x:f>
        <x:v>Unspecified</x:v>
      </x:c>
      <x:c r="P892" s="4"/>
      <x:c r="Q892" s="4" t="str">
        <x:f>IFERROR(INDEX('Material routes'!$J$6:$J$1505,MATCH(V892,'Material routes'!$A$6:$A$1505,0)),"MISSING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routes'!$D$6:$D$1505,MATCH(U892,'Material routes'!$A$6:$A$1505,0)),"MISSING ID")</x:f>
        <x:v>proposal.collection.mica_separated_terminal_strip</x:v>
      </x:c>
      <x:c r="T892" s="4" t="str">
        <x:f>IFERROR(INDEX('Material routes'!$D$6:$D$1505,MATCH(V892,'Material routes'!$A$6:$A$1505,0)),"MISSING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routes'!$E$6:$E$1505,MATCH(U893,'Material routes'!$A$6:$A$1505,0)),"MISSING ID")</x:f>
        <x:v>Dressed building-stone stock</x:v>
      </x:c>
      <x:c r="B893" s="4" t="str">
        <x:f>IFERROR(INDEX('Material routes'!$F$6:$F$1505,MATCH(U893,'Material routes'!$A$6:$A$1505,0)),"MISSING ID")</x:f>
        <x:v>T1</x:v>
      </x:c>
      <x:c r="C893" s="4" t="str">
        <x:f>IFERROR(INDEX('Material routes'!$H$6:$H$1505,MATCH(U893,'Material routes'!$A$6:$A$1505,0)),"MISSING ID")</x:f>
        <x:v>Processed material</x:v>
      </x:c>
      <x:c r="D893" s="4" t="str">
        <x:f>IFERROR(INDEX('Material routes'!$G$6:$G$1505,MATCH(U893,'Material routes'!$A$6:$A$1505,0)),"MISSING ID")</x:f>
        <x:v>Manufactured stock</x:v>
      </x:c>
      <x:c r="E893" s="4" t="str">
        <x:f>IFERROR(INDEX('Material routes'!$C$6:$C$1505,MATCH(U893,'Material routes'!$A$6:$A$1505,0)),"MISSING ID")</x:f>
        <x:v>Ingredient candidate</x:v>
      </x:c>
      <x:c r="F893" s="4" t="str">
        <x:f>IFERROR(INDEX('Material routes'!$E$6:$E$1505,MATCH(V893,'Material routes'!$A$6:$A$1505,0)),"MISSING ID")</x:f>
        <x:v>Shaped stone sling pellet</x:v>
      </x:c>
      <x:c r="G893" s="4" t="str">
        <x:f>IFERROR(INDEX('Material routes'!$F$6:$F$1505,MATCH(V893,'Material routes'!$A$6:$A$1505,0)),"MISSING ID")</x:f>
        <x:v>Not applicable</x:v>
      </x:c>
      <x:c r="H893" s="4" t="str">
        <x:f>IFERROR(INDEX('Material routes'!$H$6:$H$1505,MATCH(V893,'Material routes'!$A$6:$A$1505,0)),"MISSING ID")</x:f>
        <x:v>Ammunition</x:v>
      </x:c>
      <x:c r="I893" s="4" t="str">
        <x:f>IFERROR(INDEX('Material routes'!$G$6:$G$1505,MATCH(V893,'Material routes'!$A$6:$A$1505,0)),"MISSING ID")</x:f>
        <x:v>Weapons</x:v>
      </x:c>
      <x:c r="J893" s="4" t="str">
        <x:f>IFERROR(INDEX('Material routes'!$B$6:$B$1505,MATCH(U893,'Material routes'!$A$6:$A$1505,0)),"MISSING ID")</x:f>
        <x:v>design.collection.shaped_stone_sling_pellet</x:v>
      </x:c>
      <x:c r="K893" s="4" t="str">
        <x:f>IFERROR(INDEX('Crafting recipes'!$C$6:$C$1005,MATCH(J893,'Crafting recipes'!$A$6:$A$1005,0)),"MISSING ID")</x:f>
        <x:v>Finished-item crafting</x:v>
      </x:c>
      <x:c r="L893" s="4" t="str">
        <x:f>IFERROR(INDEX('Material routes'!$K$6:$K$1505,MATCH(U893,'Material routes'!$A$6:$A$1505,0)),"MISSING ID")</x:f>
        <x:v>Proposal</x:v>
      </x:c>
      <x:c r="M893" s="4" t="str">
        <x:f>IFERROR(INDEX('Material routes'!$M$6:$M$1505,MATCH(U893,'Material routes'!$A$6:$A$1505,0)),"MISSING ID")</x:f>
        <x:v>Partial proposal</x:v>
      </x:c>
      <x:c r="N893" s="4"/>
      <x:c r="O893" s="4" t="str">
        <x:f>IFERROR(INDEX('Material routes'!$J$6:$J$1505,MATCH(U893,'Material routes'!$A$6:$A$1505,0)),"MISSING ID")</x:f>
        <x:v>Unspecified</x:v>
      </x:c>
      <x:c r="P893" s="4"/>
      <x:c r="Q893" s="4" t="str">
        <x:f>IFERROR(INDEX('Material routes'!$J$6:$J$1505,MATCH(V893,'Material routes'!$A$6:$A$1505,0)),"MISSING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routes'!$D$6:$D$1505,MATCH(U893,'Material routes'!$A$6:$A$1505,0)),"MISSING ID")</x:f>
        <x:v>proposal.t1.dressed_stone</x:v>
      </x:c>
      <x:c r="T893" s="4" t="str">
        <x:f>IFERROR(INDEX('Material routes'!$D$6:$D$1505,MATCH(V893,'Material routes'!$A$6:$A$1505,0)),"MISSING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routes'!$E$6:$E$1505,MATCH(U894,'Material routes'!$A$6:$A$1505,0)),"MISSING ID")</x:f>
        <x:v>Steel stock</x:v>
      </x:c>
      <x:c r="B894" s="4" t="str">
        <x:f>IFERROR(INDEX('Material routes'!$F$6:$F$1505,MATCH(U894,'Material routes'!$A$6:$A$1505,0)),"MISSING ID")</x:f>
        <x:v>T2</x:v>
      </x:c>
      <x:c r="C894" s="4" t="str">
        <x:f>IFERROR(INDEX('Material routes'!$H$6:$H$1505,MATCH(U894,'Material routes'!$A$6:$A$1505,0)),"MISSING ID")</x:f>
        <x:v>Processed material</x:v>
      </x:c>
      <x:c r="D894" s="4" t="str">
        <x:f>IFERROR(INDEX('Material routes'!$G$6:$G$1505,MATCH(U894,'Material routes'!$A$6:$A$1505,0)),"MISSING ID")</x:f>
        <x:v>Manufactured stock</x:v>
      </x:c>
      <x:c r="E894" s="4" t="str">
        <x:f>IFERROR(INDEX('Material routes'!$C$6:$C$1505,MATCH(U894,'Material routes'!$A$6:$A$1505,0)),"MISSING ID")</x:f>
        <x:v>Ingredient candidate</x:v>
      </x:c>
      <x:c r="F894" s="4" t="str">
        <x:f>IFERROR(INDEX('Material routes'!$E$6:$E$1505,MATCH(V894,'Material routes'!$A$6:$A$1505,0)),"MISSING ID")</x:f>
        <x:v>Steel broadhead bolt</x:v>
      </x:c>
      <x:c r="G894" s="4" t="str">
        <x:f>IFERROR(INDEX('Material routes'!$F$6:$F$1505,MATCH(V894,'Material routes'!$A$6:$A$1505,0)),"MISSING ID")</x:f>
        <x:v>Not applicable</x:v>
      </x:c>
      <x:c r="H894" s="4" t="str">
        <x:f>IFERROR(INDEX('Material routes'!$H$6:$H$1505,MATCH(V894,'Material routes'!$A$6:$A$1505,0)),"MISSING ID")</x:f>
        <x:v>Ammunition</x:v>
      </x:c>
      <x:c r="I894" s="4" t="str">
        <x:f>IFERROR(INDEX('Material routes'!$G$6:$G$1505,MATCH(V894,'Material routes'!$A$6:$A$1505,0)),"MISSING ID")</x:f>
        <x:v>Weapons</x:v>
      </x:c>
      <x:c r="J894" s="4" t="str">
        <x:f>IFERROR(INDEX('Material routes'!$B$6:$B$1505,MATCH(U894,'Material routes'!$A$6:$A$1505,0)),"MISSING ID")</x:f>
        <x:v>design.collection.steel_broadhead_bolt</x:v>
      </x:c>
      <x:c r="K894" s="4" t="str">
        <x:f>IFERROR(INDEX('Crafting recipes'!$C$6:$C$1005,MATCH(J894,'Crafting recipes'!$A$6:$A$1005,0)),"MISSING ID")</x:f>
        <x:v>Finished-item crafting</x:v>
      </x:c>
      <x:c r="L894" s="4" t="str">
        <x:f>IFERROR(INDEX('Material routes'!$K$6:$K$1505,MATCH(U894,'Material routes'!$A$6:$A$1505,0)),"MISSING ID")</x:f>
        <x:v>Proposal</x:v>
      </x:c>
      <x:c r="M894" s="4" t="str">
        <x:f>IFERROR(INDEX('Material routes'!$M$6:$M$1505,MATCH(U894,'Material routes'!$A$6:$A$1505,0)),"MISSING ID")</x:f>
        <x:v>Partial proposal</x:v>
      </x:c>
      <x:c r="N894" s="4"/>
      <x:c r="O894" s="4" t="str">
        <x:f>IFERROR(INDEX('Material routes'!$J$6:$J$1505,MATCH(U894,'Material routes'!$A$6:$A$1505,0)),"MISSING ID")</x:f>
        <x:v>Unspecified</x:v>
      </x:c>
      <x:c r="P894" s="4"/>
      <x:c r="Q894" s="4" t="str">
        <x:f>IFERROR(INDEX('Material routes'!$J$6:$J$1505,MATCH(V894,'Material routes'!$A$6:$A$1505,0)),"MISSING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routes'!$D$6:$D$1505,MATCH(U894,'Material routes'!$A$6:$A$1505,0)),"MISSING ID")</x:f>
        <x:v>author.metallurgy.steel_stock</x:v>
      </x:c>
      <x:c r="T894" s="4" t="str">
        <x:f>IFERROR(INDEX('Material routes'!$D$6:$D$1505,MATCH(V894,'Material routes'!$A$6:$A$1505,0)),"MISSING ID")</x:f>
        <x:v>proposal.collection.steel_broadhead_bolt</x:v>
      </x:c>
      <x:c r="U894" s="4" t="str">
        <x:v>design.collection.steel_broadhead_bolt.in.1</x:v>
      </x:c>
      <x:c r="V894" s="4" t="str">
        <x:v>design.collection.steel_broadhead_bolt.out</x:v>
      </x:c>
    </x:row>
    <x:row r="895" ht="64" customHeight="1">
      <x:c r="A895" s="4" t="str">
        <x:f>IFERROR(INDEX('Material routes'!$E$6:$E$1505,MATCH(U895,'Material routes'!$A$6:$A$1505,0)),"MISSING ID")</x:f>
        <x:v>Steel stock</x:v>
      </x:c>
      <x:c r="B895" s="4" t="str">
        <x:f>IFERROR(INDEX('Material routes'!$F$6:$F$1505,MATCH(U895,'Material routes'!$A$6:$A$1505,0)),"MISSING ID")</x:f>
        <x:v>T2</x:v>
      </x:c>
      <x:c r="C895" s="4" t="str">
        <x:f>IFERROR(INDEX('Material routes'!$H$6:$H$1505,MATCH(U895,'Material routes'!$A$6:$A$1505,0)),"MISSING ID")</x:f>
        <x:v>Processed material</x:v>
      </x:c>
      <x:c r="D895" s="4" t="str">
        <x:f>IFERROR(INDEX('Material routes'!$G$6:$G$1505,MATCH(U895,'Material routes'!$A$6:$A$1505,0)),"MISSING ID")</x:f>
        <x:v>Manufactured stock</x:v>
      </x:c>
      <x:c r="E895" s="4" t="str">
        <x:f>IFERROR(INDEX('Material routes'!$C$6:$C$1505,MATCH(U895,'Material routes'!$A$6:$A$1505,0)),"MISSING ID")</x:f>
        <x:v>Ingredient candidate</x:v>
      </x:c>
      <x:c r="F895" s="4" t="str">
        <x:f>IFERROR(INDEX('Material routes'!$E$6:$E$1505,MATCH(V895,'Material routes'!$A$6:$A$1505,0)),"MISSING ID")</x:f>
        <x:v>Heavy siege bolt</x:v>
      </x:c>
      <x:c r="G895" s="4" t="str">
        <x:f>IFERROR(INDEX('Material routes'!$F$6:$F$1505,MATCH(V895,'Material routes'!$A$6:$A$1505,0)),"MISSING ID")</x:f>
        <x:v>Not applicable</x:v>
      </x:c>
      <x:c r="H895" s="4" t="str">
        <x:f>IFERROR(INDEX('Material routes'!$H$6:$H$1505,MATCH(V895,'Material routes'!$A$6:$A$1505,0)),"MISSING ID")</x:f>
        <x:v>Ammunition</x:v>
      </x:c>
      <x:c r="I895" s="4" t="str">
        <x:f>IFERROR(INDEX('Material routes'!$G$6:$G$1505,MATCH(V895,'Material routes'!$A$6:$A$1505,0)),"MISSING ID")</x:f>
        <x:v>Weapons</x:v>
      </x:c>
      <x:c r="J895" s="4" t="str">
        <x:f>IFERROR(INDEX('Material routes'!$B$6:$B$1505,MATCH(U895,'Material routes'!$A$6:$A$1505,0)),"MISSING ID")</x:f>
        <x:v>design.collection.heavy_siege_bolt</x:v>
      </x:c>
      <x:c r="K895" s="4" t="str">
        <x:f>IFERROR(INDEX('Crafting recipes'!$C$6:$C$1005,MATCH(J895,'Crafting recipes'!$A$6:$A$1005,0)),"MISSING ID")</x:f>
        <x:v>Finished-item crafting</x:v>
      </x:c>
      <x:c r="L895" s="4" t="str">
        <x:f>IFERROR(INDEX('Material routes'!$K$6:$K$1505,MATCH(U895,'Material routes'!$A$6:$A$1505,0)),"MISSING ID")</x:f>
        <x:v>Proposal</x:v>
      </x:c>
      <x:c r="M895" s="4" t="str">
        <x:f>IFERROR(INDEX('Material routes'!$M$6:$M$1505,MATCH(U895,'Material routes'!$A$6:$A$1505,0)),"MISSING ID")</x:f>
        <x:v>Partial proposal</x:v>
      </x:c>
      <x:c r="N895" s="4"/>
      <x:c r="O895" s="4" t="str">
        <x:f>IFERROR(INDEX('Material routes'!$J$6:$J$1505,MATCH(U895,'Material routes'!$A$6:$A$1505,0)),"MISSING ID")</x:f>
        <x:v>Unspecified</x:v>
      </x:c>
      <x:c r="P895" s="4"/>
      <x:c r="Q895" s="4" t="str">
        <x:f>IFERROR(INDEX('Material routes'!$J$6:$J$1505,MATCH(V895,'Material routes'!$A$6:$A$1505,0)),"MISSING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routes'!$D$6:$D$1505,MATCH(U895,'Material routes'!$A$6:$A$1505,0)),"MISSING ID")</x:f>
        <x:v>author.metallurgy.steel_stock</x:v>
      </x:c>
      <x:c r="T895" s="4" t="str">
        <x:f>IFERROR(INDEX('Material routes'!$D$6:$D$1505,MATCH(V895,'Material routes'!$A$6:$A$1505,0)),"MISSING ID")</x:f>
        <x:v>proposal.collection.heavy_siege_bolt</x:v>
      </x:c>
      <x:c r="U895" s="4" t="str">
        <x:v>design.collection.heavy_siege_bolt.in.1</x:v>
      </x:c>
      <x:c r="V895" s="4" t="str">
        <x:v>design.collection.heavy_siege_bolt.out</x:v>
      </x:c>
    </x:row>
    <x:row r="896" ht="64" customHeight="1">
      <x:c r="A896" s="4" t="str">
        <x:f>IFERROR(INDEX('Material routes'!$E$6:$E$1505,MATCH(U896,'Material routes'!$A$6:$A$1505,0)),"MISSING ID")</x:f>
        <x:v>Drawn steel tube stock</x:v>
      </x:c>
      <x:c r="B896" s="4" t="str">
        <x:f>IFERROR(INDEX('Material routes'!$F$6:$F$1505,MATCH(U896,'Material routes'!$A$6:$A$1505,0)),"MISSING ID")</x:f>
        <x:v>T3</x:v>
      </x:c>
      <x:c r="C896" s="4" t="str">
        <x:f>IFERROR(INDEX('Material routes'!$H$6:$H$1505,MATCH(U896,'Material routes'!$A$6:$A$1505,0)),"MISSING ID")</x:f>
        <x:v>Processed material</x:v>
      </x:c>
      <x:c r="D896" s="4" t="str">
        <x:f>IFERROR(INDEX('Material routes'!$G$6:$G$1505,MATCH(U896,'Material routes'!$A$6:$A$1505,0)),"MISSING ID")</x:f>
        <x:v>Manufactured stock</x:v>
      </x:c>
      <x:c r="E896" s="4" t="str">
        <x:f>IFERROR(INDEX('Material routes'!$C$6:$C$1505,MATCH(U896,'Material routes'!$A$6:$A$1505,0)),"MISSING ID")</x:f>
        <x:v>Ingredient candidate</x:v>
      </x:c>
      <x:c r="F896" s="4" t="str">
        <x:f>IFERROR(INDEX('Material routes'!$E$6:$E$1505,MATCH(V896,'Material routes'!$A$6:$A$1505,0)),"MISSING ID")</x:f>
        <x:v>Heavy siege bolt</x:v>
      </x:c>
      <x:c r="G896" s="4" t="str">
        <x:f>IFERROR(INDEX('Material routes'!$F$6:$F$1505,MATCH(V896,'Material routes'!$A$6:$A$1505,0)),"MISSING ID")</x:f>
        <x:v>Not applicable</x:v>
      </x:c>
      <x:c r="H896" s="4" t="str">
        <x:f>IFERROR(INDEX('Material routes'!$H$6:$H$1505,MATCH(V896,'Material routes'!$A$6:$A$1505,0)),"MISSING ID")</x:f>
        <x:v>Ammunition</x:v>
      </x:c>
      <x:c r="I896" s="4" t="str">
        <x:f>IFERROR(INDEX('Material routes'!$G$6:$G$1505,MATCH(V896,'Material routes'!$A$6:$A$1505,0)),"MISSING ID")</x:f>
        <x:v>Weapons</x:v>
      </x:c>
      <x:c r="J896" s="4" t="str">
        <x:f>IFERROR(INDEX('Material routes'!$B$6:$B$1505,MATCH(U896,'Material routes'!$A$6:$A$1505,0)),"MISSING ID")</x:f>
        <x:v>design.collection.heavy_siege_bolt</x:v>
      </x:c>
      <x:c r="K896" s="4" t="str">
        <x:f>IFERROR(INDEX('Crafting recipes'!$C$6:$C$1005,MATCH(J896,'Crafting recipes'!$A$6:$A$1005,0)),"MISSING ID")</x:f>
        <x:v>Finished-item crafting</x:v>
      </x:c>
      <x:c r="L896" s="4" t="str">
        <x:f>IFERROR(INDEX('Material routes'!$K$6:$K$1505,MATCH(U896,'Material routes'!$A$6:$A$1505,0)),"MISSING ID")</x:f>
        <x:v>Proposal</x:v>
      </x:c>
      <x:c r="M896" s="4" t="str">
        <x:f>IFERROR(INDEX('Material routes'!$M$6:$M$1505,MATCH(U896,'Material routes'!$A$6:$A$1505,0)),"MISSING ID")</x:f>
        <x:v>Partial proposal</x:v>
      </x:c>
      <x:c r="N896" s="4"/>
      <x:c r="O896" s="4" t="str">
        <x:f>IFERROR(INDEX('Material routes'!$J$6:$J$1505,MATCH(U896,'Material routes'!$A$6:$A$1505,0)),"MISSING ID")</x:f>
        <x:v>Unspecified</x:v>
      </x:c>
      <x:c r="P896" s="4"/>
      <x:c r="Q896" s="4" t="str">
        <x:f>IFERROR(INDEX('Material routes'!$J$6:$J$1505,MATCH(V896,'Material routes'!$A$6:$A$1505,0)),"MISSING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routes'!$D$6:$D$1505,MATCH(U896,'Material routes'!$A$6:$A$1505,0)),"MISSING ID")</x:f>
        <x:v>proposal.t3.precision_tube</x:v>
      </x:c>
      <x:c r="T896" s="4" t="str">
        <x:f>IFERROR(INDEX('Material routes'!$D$6:$D$1505,MATCH(V896,'Material routes'!$A$6:$A$1505,0)),"MISSING ID")</x:f>
        <x:v>proposal.collection.heavy_siege_bolt</x:v>
      </x:c>
      <x:c r="U896" s="4" t="str">
        <x:v>design.collection.heavy_siege_bolt.in.2</x:v>
      </x:c>
      <x:c r="V896" s="4" t="str">
        <x:v>design.collection.heavy_siege_bolt.out</x:v>
      </x:c>
    </x:row>
    <x:row r="897" ht="64" customHeight="1">
      <x:c r="A897" s="4" t="str">
        <x:f>IFERROR(INDEX('Material routes'!$E$6:$E$1505,MATCH(U897,'Material routes'!$A$6:$A$1505,0)),"MISSING ID")</x:f>
        <x:v>Steel stock</x:v>
      </x:c>
      <x:c r="B897" s="4" t="str">
        <x:f>IFERROR(INDEX('Material routes'!$F$6:$F$1505,MATCH(U897,'Material routes'!$A$6:$A$1505,0)),"MISSING ID")</x:f>
        <x:v>T2</x:v>
      </x:c>
      <x:c r="C897" s="4" t="str">
        <x:f>IFERROR(INDEX('Material routes'!$H$6:$H$1505,MATCH(U897,'Material routes'!$A$6:$A$1505,0)),"MISSING ID")</x:f>
        <x:v>Processed material</x:v>
      </x:c>
      <x:c r="D897" s="4" t="str">
        <x:f>IFERROR(INDEX('Material routes'!$G$6:$G$1505,MATCH(U897,'Material routes'!$A$6:$A$1505,0)),"MISSING ID")</x:f>
        <x:v>Manufactured stock</x:v>
      </x:c>
      <x:c r="E897" s="4" t="str">
        <x:f>IFERROR(INDEX('Material routes'!$C$6:$C$1505,MATCH(U897,'Material routes'!$A$6:$A$1505,0)),"MISSING ID")</x:f>
        <x:v>Ingredient candidate</x:v>
      </x:c>
      <x:c r="F897" s="4" t="str">
        <x:f>IFERROR(INDEX('Material routes'!$E$6:$E$1505,MATCH(V897,'Material routes'!$A$6:$A$1505,0)),"MISSING ID")</x:f>
        <x:v>Spring-projector dart</x:v>
      </x:c>
      <x:c r="G897" s="4" t="str">
        <x:f>IFERROR(INDEX('Material routes'!$F$6:$F$1505,MATCH(V897,'Material routes'!$A$6:$A$1505,0)),"MISSING ID")</x:f>
        <x:v>Not applicable</x:v>
      </x:c>
      <x:c r="H897" s="4" t="str">
        <x:f>IFERROR(INDEX('Material routes'!$H$6:$H$1505,MATCH(V897,'Material routes'!$A$6:$A$1505,0)),"MISSING ID")</x:f>
        <x:v>Ammunition</x:v>
      </x:c>
      <x:c r="I897" s="4" t="str">
        <x:f>IFERROR(INDEX('Material routes'!$G$6:$G$1505,MATCH(V897,'Material routes'!$A$6:$A$1505,0)),"MISSING ID")</x:f>
        <x:v>Weapons</x:v>
      </x:c>
      <x:c r="J897" s="4" t="str">
        <x:f>IFERROR(INDEX('Material routes'!$B$6:$B$1505,MATCH(U897,'Material routes'!$A$6:$A$1505,0)),"MISSING ID")</x:f>
        <x:v>design.collection.spring_projector_dart</x:v>
      </x:c>
      <x:c r="K897" s="4" t="str">
        <x:f>IFERROR(INDEX('Crafting recipes'!$C$6:$C$1005,MATCH(J897,'Crafting recipes'!$A$6:$A$1005,0)),"MISSING ID")</x:f>
        <x:v>Finished-item crafting</x:v>
      </x:c>
      <x:c r="L897" s="4" t="str">
        <x:f>IFERROR(INDEX('Material routes'!$K$6:$K$1505,MATCH(U897,'Material routes'!$A$6:$A$1505,0)),"MISSING ID")</x:f>
        <x:v>Proposal</x:v>
      </x:c>
      <x:c r="M897" s="4" t="str">
        <x:f>IFERROR(INDEX('Material routes'!$M$6:$M$1505,MATCH(U897,'Material routes'!$A$6:$A$1505,0)),"MISSING ID")</x:f>
        <x:v>Partial proposal</x:v>
      </x:c>
      <x:c r="N897" s="4"/>
      <x:c r="O897" s="4" t="str">
        <x:f>IFERROR(INDEX('Material routes'!$J$6:$J$1505,MATCH(U897,'Material routes'!$A$6:$A$1505,0)),"MISSING ID")</x:f>
        <x:v>Unspecified</x:v>
      </x:c>
      <x:c r="P897" s="4"/>
      <x:c r="Q897" s="4" t="str">
        <x:f>IFERROR(INDEX('Material routes'!$J$6:$J$1505,MATCH(V897,'Material routes'!$A$6:$A$1505,0)),"MISSING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routes'!$D$6:$D$1505,MATCH(U897,'Material routes'!$A$6:$A$1505,0)),"MISSING ID")</x:f>
        <x:v>author.metallurgy.steel_stock</x:v>
      </x:c>
      <x:c r="T897" s="4" t="str">
        <x:f>IFERROR(INDEX('Material routes'!$D$6:$D$1505,MATCH(V897,'Material routes'!$A$6:$A$1505,0)),"MISSING ID")</x:f>
        <x:v>proposal.collection.spring_projector_dart</x:v>
      </x:c>
      <x:c r="U897" s="4" t="str">
        <x:v>design.collection.spring_projector_dart.in.1</x:v>
      </x:c>
      <x:c r="V897" s="4" t="str">
        <x:v>design.collection.spring_projector_dart.out</x:v>
      </x:c>
    </x:row>
    <x:row r="898" ht="64" customHeight="1">
      <x:c r="A898" s="4" t="str">
        <x:f>IFERROR(INDEX('Material routes'!$E$6:$E$1505,MATCH(U898,'Material routes'!$A$6:$A$1505,0)),"MISSING ID")</x:f>
        <x:v>Rough iron rivet stock</x:v>
      </x:c>
      <x:c r="B898" s="4" t="str">
        <x:f>IFERROR(INDEX('Material routes'!$F$6:$F$1505,MATCH(U898,'Material routes'!$A$6:$A$1505,0)),"MISSING ID")</x:f>
        <x:v>T2</x:v>
      </x:c>
      <x:c r="C898" s="4" t="str">
        <x:f>IFERROR(INDEX('Material routes'!$H$6:$H$1505,MATCH(U898,'Material routes'!$A$6:$A$1505,0)),"MISSING ID")</x:f>
        <x:v>Processed material</x:v>
      </x:c>
      <x:c r="D898" s="4" t="str">
        <x:f>IFERROR(INDEX('Material routes'!$G$6:$G$1505,MATCH(U898,'Material routes'!$A$6:$A$1505,0)),"MISSING ID")</x:f>
        <x:v>Manufactured stock</x:v>
      </x:c>
      <x:c r="E898" s="4" t="str">
        <x:f>IFERROR(INDEX('Material routes'!$C$6:$C$1505,MATCH(U898,'Material routes'!$A$6:$A$1505,0)),"MISSING ID")</x:f>
        <x:v>Ingredient candidate</x:v>
      </x:c>
      <x:c r="F898" s="4" t="str">
        <x:f>IFERROR(INDEX('Material routes'!$E$6:$E$1505,MATCH(V898,'Material routes'!$A$6:$A$1505,0)),"MISSING ID")</x:f>
        <x:v>Pressure-launcher rivet round</x:v>
      </x:c>
      <x:c r="G898" s="4" t="str">
        <x:f>IFERROR(INDEX('Material routes'!$F$6:$F$1505,MATCH(V898,'Material routes'!$A$6:$A$1505,0)),"MISSING ID")</x:f>
        <x:v>Not applicable</x:v>
      </x:c>
      <x:c r="H898" s="4" t="str">
        <x:f>IFERROR(INDEX('Material routes'!$H$6:$H$1505,MATCH(V898,'Material routes'!$A$6:$A$1505,0)),"MISSING ID")</x:f>
        <x:v>Ammunition</x:v>
      </x:c>
      <x:c r="I898" s="4" t="str">
        <x:f>IFERROR(INDEX('Material routes'!$G$6:$G$1505,MATCH(V898,'Material routes'!$A$6:$A$1505,0)),"MISSING ID")</x:f>
        <x:v>Weapons</x:v>
      </x:c>
      <x:c r="J898" s="4" t="str">
        <x:f>IFERROR(INDEX('Material routes'!$B$6:$B$1505,MATCH(U898,'Material routes'!$A$6:$A$1505,0)),"MISSING ID")</x:f>
        <x:v>design.collection.pressure_launcher_rivet_round</x:v>
      </x:c>
      <x:c r="K898" s="4" t="str">
        <x:f>IFERROR(INDEX('Crafting recipes'!$C$6:$C$1005,MATCH(J898,'Crafting recipes'!$A$6:$A$1005,0)),"MISSING ID")</x:f>
        <x:v>Finished-item crafting</x:v>
      </x:c>
      <x:c r="L898" s="4" t="str">
        <x:f>IFERROR(INDEX('Material routes'!$K$6:$K$1505,MATCH(U898,'Material routes'!$A$6:$A$1505,0)),"MISSING ID")</x:f>
        <x:v>Proposal</x:v>
      </x:c>
      <x:c r="M898" s="4" t="str">
        <x:f>IFERROR(INDEX('Material routes'!$M$6:$M$1505,MATCH(U898,'Material routes'!$A$6:$A$1505,0)),"MISSING ID")</x:f>
        <x:v>Partial proposal</x:v>
      </x:c>
      <x:c r="N898" s="4"/>
      <x:c r="O898" s="4" t="str">
        <x:f>IFERROR(INDEX('Material routes'!$J$6:$J$1505,MATCH(U898,'Material routes'!$A$6:$A$1505,0)),"MISSING ID")</x:f>
        <x:v>Unspecified</x:v>
      </x:c>
      <x:c r="P898" s="4"/>
      <x:c r="Q898" s="4" t="str">
        <x:f>IFERROR(INDEX('Material routes'!$J$6:$J$1505,MATCH(V898,'Material routes'!$A$6:$A$1505,0)),"MISSING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routes'!$D$6:$D$1505,MATCH(U898,'Material routes'!$A$6:$A$1505,0)),"MISSING ID")</x:f>
        <x:v>proposal.lore.rivet_stock</x:v>
      </x:c>
      <x:c r="T898" s="4" t="str">
        <x:f>IFERROR(INDEX('Material routes'!$D$6:$D$1505,MATCH(V898,'Material routes'!$A$6:$A$1505,0)),"MISSING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routes'!$E$6:$E$1505,MATCH(U899,'Material routes'!$A$6:$A$1505,0)),"MISSING ID")</x:f>
        <x:v>Steel stock</x:v>
      </x:c>
      <x:c r="B899" s="4" t="str">
        <x:f>IFERROR(INDEX('Material routes'!$F$6:$F$1505,MATCH(U899,'Material routes'!$A$6:$A$1505,0)),"MISSING ID")</x:f>
        <x:v>T2</x:v>
      </x:c>
      <x:c r="C899" s="4" t="str">
        <x:f>IFERROR(INDEX('Material routes'!$H$6:$H$1505,MATCH(U899,'Material routes'!$A$6:$A$1505,0)),"MISSING ID")</x:f>
        <x:v>Processed material</x:v>
      </x:c>
      <x:c r="D899" s="4" t="str">
        <x:f>IFERROR(INDEX('Material routes'!$G$6:$G$1505,MATCH(U899,'Material routes'!$A$6:$A$1505,0)),"MISSING ID")</x:f>
        <x:v>Manufactured stock</x:v>
      </x:c>
      <x:c r="E899" s="4" t="str">
        <x:f>IFERROR(INDEX('Material routes'!$C$6:$C$1505,MATCH(U899,'Material routes'!$A$6:$A$1505,0)),"MISSING ID")</x:f>
        <x:v>Ingredient candidate</x:v>
      </x:c>
      <x:c r="F899" s="4" t="str">
        <x:f>IFERROR(INDEX('Material routes'!$E$6:$E$1505,MATCH(V899,'Material routes'!$A$6:$A$1505,0)),"MISSING ID")</x:f>
        <x:v>Magnetic projector dart</x:v>
      </x:c>
      <x:c r="G899" s="4" t="str">
        <x:f>IFERROR(INDEX('Material routes'!$F$6:$F$1505,MATCH(V899,'Material routes'!$A$6:$A$1505,0)),"MISSING ID")</x:f>
        <x:v>Not applicable</x:v>
      </x:c>
      <x:c r="H899" s="4" t="str">
        <x:f>IFERROR(INDEX('Material routes'!$H$6:$H$1505,MATCH(V899,'Material routes'!$A$6:$A$1505,0)),"MISSING ID")</x:f>
        <x:v>Ammunition</x:v>
      </x:c>
      <x:c r="I899" s="4" t="str">
        <x:f>IFERROR(INDEX('Material routes'!$G$6:$G$1505,MATCH(V899,'Material routes'!$A$6:$A$1505,0)),"MISSING ID")</x:f>
        <x:v>Weapons</x:v>
      </x:c>
      <x:c r="J899" s="4" t="str">
        <x:f>IFERROR(INDEX('Material routes'!$B$6:$B$1505,MATCH(U899,'Material routes'!$A$6:$A$1505,0)),"MISSING ID")</x:f>
        <x:v>design.collection.magnetic_projector_dart</x:v>
      </x:c>
      <x:c r="K899" s="4" t="str">
        <x:f>IFERROR(INDEX('Crafting recipes'!$C$6:$C$1005,MATCH(J899,'Crafting recipes'!$A$6:$A$1005,0)),"MISSING ID")</x:f>
        <x:v>Finished-item crafting</x:v>
      </x:c>
      <x:c r="L899" s="4" t="str">
        <x:f>IFERROR(INDEX('Material routes'!$K$6:$K$1505,MATCH(U899,'Material routes'!$A$6:$A$1505,0)),"MISSING ID")</x:f>
        <x:v>Proposal</x:v>
      </x:c>
      <x:c r="M899" s="4" t="str">
        <x:f>IFERROR(INDEX('Material routes'!$M$6:$M$1505,MATCH(U899,'Material routes'!$A$6:$A$1505,0)),"MISSING ID")</x:f>
        <x:v>Partial proposal</x:v>
      </x:c>
      <x:c r="N899" s="4"/>
      <x:c r="O899" s="4" t="str">
        <x:f>IFERROR(INDEX('Material routes'!$J$6:$J$1505,MATCH(U899,'Material routes'!$A$6:$A$1505,0)),"MISSING ID")</x:f>
        <x:v>Unspecified</x:v>
      </x:c>
      <x:c r="P899" s="4"/>
      <x:c r="Q899" s="4" t="str">
        <x:f>IFERROR(INDEX('Material routes'!$J$6:$J$1505,MATCH(V899,'Material routes'!$A$6:$A$1505,0)),"MISSING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routes'!$D$6:$D$1505,MATCH(U899,'Material routes'!$A$6:$A$1505,0)),"MISSING ID")</x:f>
        <x:v>author.metallurgy.steel_stock</x:v>
      </x:c>
      <x:c r="T899" s="4" t="str">
        <x:f>IFERROR(INDEX('Material routes'!$D$6:$D$1505,MATCH(V899,'Material routes'!$A$6:$A$1505,0)),"MISSING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routes'!$E$6:$E$1505,MATCH(U900,'Material routes'!$A$6:$A$1505,0)),"MISSING ID")</x:f>
        <x:v>Steel stock</x:v>
      </x:c>
      <x:c r="B900" s="4" t="str">
        <x:f>IFERROR(INDEX('Material routes'!$F$6:$F$1505,MATCH(U900,'Material routes'!$A$6:$A$1505,0)),"MISSING ID")</x:f>
        <x:v>T2</x:v>
      </x:c>
      <x:c r="C900" s="4" t="str">
        <x:f>IFERROR(INDEX('Material routes'!$H$6:$H$1505,MATCH(U900,'Material routes'!$A$6:$A$1505,0)),"MISSING ID")</x:f>
        <x:v>Processed material</x:v>
      </x:c>
      <x:c r="D900" s="4" t="str">
        <x:f>IFERROR(INDEX('Material routes'!$G$6:$G$1505,MATCH(U900,'Material routes'!$A$6:$A$1505,0)),"MISSING ID")</x:f>
        <x:v>Manufactured stock</x:v>
      </x:c>
      <x:c r="E900" s="4" t="str">
        <x:f>IFERROR(INDEX('Material routes'!$C$6:$C$1505,MATCH(U900,'Material routes'!$A$6:$A$1505,0)),"MISSING ID")</x:f>
        <x:v>Ingredient candidate</x:v>
      </x:c>
      <x:c r="F900" s="4" t="str">
        <x:f>IFERROR(INDEX('Material routes'!$E$6:$E$1505,MATCH(V900,'Material routes'!$A$6:$A$1505,0)),"MISSING ID")</x:f>
        <x:v>Coil-carbine slug</x:v>
      </x:c>
      <x:c r="G900" s="4" t="str">
        <x:f>IFERROR(INDEX('Material routes'!$F$6:$F$1505,MATCH(V900,'Material routes'!$A$6:$A$1505,0)),"MISSING ID")</x:f>
        <x:v>Not applicable</x:v>
      </x:c>
      <x:c r="H900" s="4" t="str">
        <x:f>IFERROR(INDEX('Material routes'!$H$6:$H$1505,MATCH(V900,'Material routes'!$A$6:$A$1505,0)),"MISSING ID")</x:f>
        <x:v>Ammunition</x:v>
      </x:c>
      <x:c r="I900" s="4" t="str">
        <x:f>IFERROR(INDEX('Material routes'!$G$6:$G$1505,MATCH(V900,'Material routes'!$A$6:$A$1505,0)),"MISSING ID")</x:f>
        <x:v>Weapons</x:v>
      </x:c>
      <x:c r="J900" s="4" t="str">
        <x:f>IFERROR(INDEX('Material routes'!$B$6:$B$1505,MATCH(U900,'Material routes'!$A$6:$A$1505,0)),"MISSING ID")</x:f>
        <x:v>design.collection.coil_carbine_slug</x:v>
      </x:c>
      <x:c r="K900" s="4" t="str">
        <x:f>IFERROR(INDEX('Crafting recipes'!$C$6:$C$1005,MATCH(J900,'Crafting recipes'!$A$6:$A$1005,0)),"MISSING ID")</x:f>
        <x:v>Finished-item crafting</x:v>
      </x:c>
      <x:c r="L900" s="4" t="str">
        <x:f>IFERROR(INDEX('Material routes'!$K$6:$K$1505,MATCH(U900,'Material routes'!$A$6:$A$1505,0)),"MISSING ID")</x:f>
        <x:v>Proposal</x:v>
      </x:c>
      <x:c r="M900" s="4" t="str">
        <x:f>IFERROR(INDEX('Material routes'!$M$6:$M$1505,MATCH(U900,'Material routes'!$A$6:$A$1505,0)),"MISSING ID")</x:f>
        <x:v>Partial proposal</x:v>
      </x:c>
      <x:c r="N900" s="4"/>
      <x:c r="O900" s="4" t="str">
        <x:f>IFERROR(INDEX('Material routes'!$J$6:$J$1505,MATCH(U900,'Material routes'!$A$6:$A$1505,0)),"MISSING ID")</x:f>
        <x:v>Unspecified</x:v>
      </x:c>
      <x:c r="P900" s="4"/>
      <x:c r="Q900" s="4" t="str">
        <x:f>IFERROR(INDEX('Material routes'!$J$6:$J$1505,MATCH(V900,'Material routes'!$A$6:$A$1505,0)),"MISSING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routes'!$D$6:$D$1505,MATCH(U900,'Material routes'!$A$6:$A$1505,0)),"MISSING ID")</x:f>
        <x:v>author.metallurgy.steel_stock</x:v>
      </x:c>
      <x:c r="T900" s="4" t="str">
        <x:f>IFERROR(INDEX('Material routes'!$D$6:$D$1505,MATCH(V900,'Material routes'!$A$6:$A$1505,0)),"MISSING ID")</x:f>
        <x:v>proposal.collection.coil_carbine_slug</x:v>
      </x:c>
      <x:c r="U900" s="4" t="str">
        <x:v>design.collection.coil_carbine_slug.in.1</x:v>
      </x:c>
      <x:c r="V900" s="4" t="str">
        <x:v>design.collection.coil_carbine_slug.out</x:v>
      </x:c>
    </x:row>
    <x:row r="901" ht="64" customHeight="1">
      <x:c r="A901" s="4" t="str">
        <x:f>IFERROR(INDEX('Material routes'!$E$6:$E$1505,MATCH(U901,'Material routes'!$A$6:$A$1505,0)),"MISSING ID")</x:f>
        <x:v>Ceramic-dielectric pulse bank</x:v>
      </x:c>
      <x:c r="B901" s="4" t="str">
        <x:f>IFERROR(INDEX('Material routes'!$F$6:$F$1505,MATCH(U901,'Material routes'!$A$6:$A$1505,0)),"MISSING ID")</x:f>
        <x:v>Not applicable</x:v>
      </x:c>
      <x:c r="C901" s="4" t="str">
        <x:f>IFERROR(INDEX('Material routes'!$H$6:$H$1505,MATCH(U901,'Material routes'!$A$6:$A$1505,0)),"MISSING ID")</x:f>
        <x:v>Energy storage</x:v>
      </x:c>
      <x:c r="D901" s="4" t="str">
        <x:f>IFERROR(INDEX('Material routes'!$G$6:$G$1505,MATCH(U901,'Material routes'!$A$6:$A$1505,0)),"MISSING ID")</x:f>
        <x:v>Field supplies</x:v>
      </x:c>
      <x:c r="E901" s="4" t="str">
        <x:f>IFERROR(INDEX('Material routes'!$C$6:$C$1505,MATCH(U901,'Material routes'!$A$6:$A$1505,0)),"MISSING ID")</x:f>
        <x:v>Ingredient candidate</x:v>
      </x:c>
      <x:c r="F901" s="4" t="str">
        <x:f>IFERROR(INDEX('Material routes'!$E$6:$E$1505,MATCH(V901,'Material routes'!$A$6:$A$1505,0)),"MISSING ID")</x:f>
        <x:v>Arc-gun discharge cartridge</x:v>
      </x:c>
      <x:c r="G901" s="4" t="str">
        <x:f>IFERROR(INDEX('Material routes'!$F$6:$F$1505,MATCH(V901,'Material routes'!$A$6:$A$1505,0)),"MISSING ID")</x:f>
        <x:v>Not applicable</x:v>
      </x:c>
      <x:c r="H901" s="4" t="str">
        <x:f>IFERROR(INDEX('Material routes'!$H$6:$H$1505,MATCH(V901,'Material routes'!$A$6:$A$1505,0)),"MISSING ID")</x:f>
        <x:v>Ammunition</x:v>
      </x:c>
      <x:c r="I901" s="4" t="str">
        <x:f>IFERROR(INDEX('Material routes'!$G$6:$G$1505,MATCH(V901,'Material routes'!$A$6:$A$1505,0)),"MISSING ID")</x:f>
        <x:v>Weapons</x:v>
      </x:c>
      <x:c r="J901" s="4" t="str">
        <x:f>IFERROR(INDEX('Material routes'!$B$6:$B$1505,MATCH(U901,'Material routes'!$A$6:$A$1505,0)),"MISSING ID")</x:f>
        <x:v>design.collection.arc_gun_discharge_cartridge</x:v>
      </x:c>
      <x:c r="K901" s="4" t="str">
        <x:f>IFERROR(INDEX('Crafting recipes'!$C$6:$C$1005,MATCH(J901,'Crafting recipes'!$A$6:$A$1005,0)),"MISSING ID")</x:f>
        <x:v>Finished-item crafting</x:v>
      </x:c>
      <x:c r="L901" s="4" t="str">
        <x:f>IFERROR(INDEX('Material routes'!$K$6:$K$1505,MATCH(U901,'Material routes'!$A$6:$A$1505,0)),"MISSING ID")</x:f>
        <x:v>Proposal</x:v>
      </x:c>
      <x:c r="M901" s="4" t="str">
        <x:f>IFERROR(INDEX('Material routes'!$M$6:$M$1505,MATCH(U901,'Material routes'!$A$6:$A$1505,0)),"MISSING ID")</x:f>
        <x:v>Partial proposal</x:v>
      </x:c>
      <x:c r="N901" s="4"/>
      <x:c r="O901" s="4" t="str">
        <x:f>IFERROR(INDEX('Material routes'!$J$6:$J$1505,MATCH(U901,'Material routes'!$A$6:$A$1505,0)),"MISSING ID")</x:f>
        <x:v>Unspecified</x:v>
      </x:c>
      <x:c r="P901" s="4"/>
      <x:c r="Q901" s="4" t="str">
        <x:f>IFERROR(INDEX('Material routes'!$J$6:$J$1505,MATCH(V901,'Material routes'!$A$6:$A$1505,0)),"MISSING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routes'!$D$6:$D$1505,MATCH(U901,'Material routes'!$A$6:$A$1505,0)),"MISSING ID")</x:f>
        <x:v>proposal.collection.ceramic_dielectric_pulse_bank</x:v>
      </x:c>
      <x:c r="T901" s="4" t="str">
        <x:f>IFERROR(INDEX('Material routes'!$D$6:$D$1505,MATCH(V901,'Material routes'!$A$6:$A$1505,0)),"MISSING ID")</x:f>
        <x:v>proposal.collection.arc_gun_discharge_cartridge</x:v>
      </x:c>
      <x:c r="U901" s="4" t="str">
        <x:v>design.collection.arc_gun_discharge_cartridge.in.1</x:v>
      </x:c>
      <x:c r="V901" s="4" t="str">
        <x:v>design.collection.arc_gun_discharge_cartridge.out</x:v>
      </x:c>
    </x:row>
  </x:sheetData>
  <x:pageMargins left="0.7" right="0.7" top="0.75" bottom="0.75" header="0.3" footer="0.3"/>
  <x:tableParts count="1">
    <x:tablePart xmlns:r="http://schemas.openxmlformats.org/officeDocument/2006/relationships" r:id="R11b8578821fa4119"/>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412a9aaab1484710"/>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t="str">
        <x:v>proposal.container.seal_collar</x:v>
      </x:c>
      <x:c r="B35" s="4" t="str">
        <x:f>IFERROR(INDEX('Items'!$B$6:$B$1005,MATCH(A35,'Items'!$A$6:$A$1005,0)),"MISSING ID")</x:f>
        <x:v>Compression seal collar</x:v>
      </x:c>
      <x:c r="C35" s="4" t="str">
        <x:v>Unassigned</x:v>
      </x:c>
      <x:c r="D35" s="4" t="str">
        <x:f>IFERROR(INDEX('Items'!$C$6:$C$1005,MATCH(A35,'Items'!$A$6:$A$1005,0)),"MISSING ID")</x:f>
        <x:v>T3</x:v>
      </x:c>
      <x:c r="E35" s="4" t="str">
        <x:f>IFERROR(INDEX('Items'!$AI$6:$AI$1005,MATCH(A35,'Items'!$A$6:$A$1005,0)),"MISSING ID")</x:f>
        <x:v>Component</x:v>
      </x:c>
      <x:c r="F35" s="4" t="str">
        <x:v>Proposed numeric tier</x:v>
      </x:c>
      <x:c r="G35" s="4" t="str">
        <x:f>IFERROR(INDEX('Items'!$B$6:$B$1005,MATCH("author.metallurgy.steel_stock",'Items'!$A$6:$A$1005,0)),"MISSING ID")&amp;"; "&amp;IFERROR(INDEX('Items'!$B$6:$B$1005,MATCH("proposal.branch.filled_seal",'Items'!$A$6:$A$1005,0)),"MISSING ID")</x:f>
        <x:v>Steel stock; Filled faunal seal compound</x:v>
      </x:c>
      <x:c r="H35" s="4" t="str">
        <x:v>design.review.proposal_container_seal_collar</x:v>
      </x:c>
      <x:c r="I35" s="4" t="str">
        <x:v>Form a collar and retained seal from prepared metal and sealing stocks.</x:v>
      </x:c>
      <x:c r="J35" s="4" t="str">
        <x:v>Candidate route only: quantities, yield, tools, fit, process conditions and service compatibility remain open. </x:v>
      </x:c>
      <x:c r="K35" s="4" t="str">
        <x:f>IFERROR(INDEX('Items'!$AD$6:$AD$1005,MATCH(A35,'Items'!$A$6:$A$1005,0)),"MISSING ID")</x:f>
        <x:v>Proposal</x:v>
      </x:c>
      <x:c r="L35" s="4" t="n">
        <x:f>IFERROR(INDEX('Items'!$AN$6:$AN$1005,MATCH(A35,'Items'!$A$6:$A$1005,0)),"MISSING ID")</x:f>
        <x:v>3</x:v>
      </x:c>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t="str">
        <x:v>proposal.fire.wind_baffle</x:v>
      </x:c>
      <x:c r="B58" s="4" t="str">
        <x:f>IFERROR(INDEX('Items'!$B$6:$B$1005,MATCH(A58,'Items'!$A$6:$A$1005,0)),"MISSING ID")</x:f>
        <x:v>Cooking wind baffle</x:v>
      </x:c>
      <x:c r="C58" s="4" t="str">
        <x:v>Unassigned</x:v>
      </x:c>
      <x:c r="D58" s="4" t="str">
        <x:f>IFERROR(INDEX('Items'!$C$6:$C$1005,MATCH(A58,'Items'!$A$6:$A$1005,0)),"MISSING ID")</x:f>
        <x:v>T3</x:v>
      </x:c>
      <x:c r="E58" s="4" t="str">
        <x:f>IFERROR(INDEX('Items'!$AI$6:$AI$1005,MATCH(A58,'Items'!$A$6:$A$1005,0)),"MISSING ID")</x:f>
        <x:v>Component</x:v>
      </x:c>
      <x:c r="F58" s="4" t="str">
        <x:v>Proposed numeric tier</x:v>
      </x:c>
      <x:c r="G58" s="4" t="str">
        <x:f>IFERROR(INDEX('Items'!$B$6:$B$1005,MATCH("proposal.bio.laminate",'Items'!$A$6:$A$1005,0)),"MISSING ID")&amp;"; "&amp;IFERROR(INDEX('Items'!$B$6:$B$1005,MATCH("proposal.natural.iron_stock",'Items'!$A$6:$A$1005,0)),"MISSING ID")</x:f>
        <x:v>Shell laminate; Worked iron stock</x:v>
      </x:c>
      <x:c r="H58" s="4" t="str">
        <x:v>design.review.proposal_fire_wind_baffle</x:v>
      </x:c>
      <x:c r="I58" s="4" t="str">
        <x:v>Fit prepared shell and metal into a wind-deflecting cooker component.</x:v>
      </x:c>
      <x:c r="J58" s="4" t="str">
        <x:v>Candidate route only: quantities, yield, tools, fit, process conditions and service compatibility remain open. Wind protection must preserve intended airflow and exhaust; no airtight cooker or oxygen-generation premise.</x:v>
      </x:c>
      <x:c r="K58" s="4" t="str">
        <x:f>IFERROR(INDEX('Items'!$AD$6:$AD$1005,MATCH(A58,'Items'!$A$6:$A$1005,0)),"MISSING ID")</x:f>
        <x:v>Proposal</x:v>
      </x:c>
      <x:c r="L58" s="4" t="n">
        <x:f>IFERROR(INDEX('Items'!$AN$6:$AN$1005,MATCH(A58,'Items'!$A$6:$A$1005,0)),"MISSING ID")</x:f>
        <x:v>3</x:v>
      </x:c>
    </x:row>
    <x:row r="59" ht="165" customHeight="1">
      <x:c r="A59" s="4" t="str">
        <x:v>proposal.fire.draft_collar</x:v>
      </x:c>
      <x:c r="B59" s="4" t="str">
        <x:f>IFERROR(INDEX('Items'!$B$6:$B$1005,MATCH(A59,'Items'!$A$6:$A$1005,0)),"MISSING ID")</x:f>
        <x:v>Cooking draft collar</x:v>
      </x:c>
      <x:c r="C59" s="4" t="str">
        <x:v>Unassigned</x:v>
      </x:c>
      <x:c r="D59" s="4" t="str">
        <x:f>IFERROR(INDEX('Items'!$C$6:$C$1005,MATCH(A59,'Items'!$A$6:$A$1005,0)),"MISSING ID")</x:f>
        <x:v>T3</x:v>
      </x:c>
      <x:c r="E59" s="4" t="str">
        <x:f>IFERROR(INDEX('Items'!$AI$6:$AI$1005,MATCH(A59,'Items'!$A$6:$A$1005,0)),"MISSING ID")</x:f>
        <x:v>Component</x:v>
      </x:c>
      <x:c r="F59" s="4" t="str">
        <x:v>Proposed numeric tier</x:v>
      </x:c>
      <x:c r="G59" s="4" t="str">
        <x:f>IFERROR(INDEX('Items'!$B$6:$B$1005,MATCH("author.metallurgy.steel_stock",'Items'!$A$6:$A$1005,0)),"MISSING ID")</x:f>
        <x:v>Steel stock</x:v>
      </x:c>
      <x:c r="H59" s="4" t="str">
        <x:v>design.review.proposal_fire_draft_collar</x:v>
      </x:c>
      <x:c r="I59" s="4" t="str">
        <x:v>Form a selected draft collar from prepared steel.</x:v>
      </x:c>
      <x:c r="J59" s="4" t="str">
        <x:v>Candidate route only: quantities, yield, tools, fit, process conditions and service compatibility remain open. Airflow, heating source and atmospheric fire behavior remain design questions.</x:v>
      </x:c>
      <x:c r="K59" s="4" t="str">
        <x:f>IFERROR(INDEX('Items'!$AD$6:$AD$1005,MATCH(A59,'Items'!$A$6:$A$1005,0)),"MISSING ID")</x:f>
        <x:v>Proposal</x:v>
      </x:c>
      <x:c r="L59" s="4" t="n">
        <x:f>IFERROR(INDEX('Items'!$AN$6:$AN$1005,MATCH(A59,'Items'!$A$6:$A$1005,0)),"MISSING ID")</x:f>
        <x:v>3</x:v>
      </x:c>
    </x:row>
    <x:row r="60" ht="165" customHeight="1">
      <x:c r="A60" s="4" t="str">
        <x:v>proposal.fire.heat_shroud</x:v>
      </x:c>
      <x:c r="B60" s="4" t="str">
        <x:f>IFERROR(INDEX('Items'!$B$6:$B$1005,MATCH(A60,'Items'!$A$6:$A$1005,0)),"MISSING ID")</x:f>
        <x:v>Cooking heat shroud</x:v>
      </x:c>
      <x:c r="C60" s="4" t="str">
        <x:v>Unassigned</x:v>
      </x:c>
      <x:c r="D60" s="4" t="str">
        <x:f>IFERROR(INDEX('Items'!$C$6:$C$1005,MATCH(A60,'Items'!$A$6:$A$1005,0)),"MISSING ID")</x:f>
        <x:v>T3</x:v>
      </x:c>
      <x:c r="E60" s="4" t="str">
        <x:f>IFERROR(INDEX('Items'!$AI$6:$AI$1005,MATCH(A60,'Items'!$A$6:$A$1005,0)),"MISSING ID")</x:f>
        <x:v>Component</x:v>
      </x:c>
      <x:c r="F60" s="4" t="str">
        <x:v>Proposed numeric tier</x:v>
      </x:c>
      <x:c r="G60" s="4" t="str">
        <x:f>IFERROR(INDEX('Items'!$B$6:$B$1005,MATCH("proposal.branch.refractory_ceramic",'Items'!$A$6:$A$1005,0)),"MISSING ID")&amp;"; "&amp;IFERROR(INDEX('Items'!$B$6:$B$1005,MATCH("author.metallurgy.steel_stock",'Items'!$A$6:$A$1005,0)),"MISSING ID")</x:f>
        <x:v>Refractory ceramic stock; Steel stock</x:v>
      </x:c>
      <x:c r="H60" s="4" t="str">
        <x:v>design.review.proposal_fire_heat_shroud</x:v>
      </x:c>
      <x:c r="I60" s="4" t="str">
        <x:v>Fit selected refractory stock and a metal mounting shell.</x:v>
      </x:c>
      <x:c r="J60" s="4" t="str">
        <x:v>Candidate route only: quantities, yield, tools, fit, process conditions and service compatibility remain open. No automatic thermal rating or conventional-fire assumption.</x:v>
      </x:c>
      <x:c r="K60" s="4" t="str">
        <x:f>IFERROR(INDEX('Items'!$AD$6:$AD$1005,MATCH(A60,'Items'!$A$6:$A$1005,0)),"MISSING ID")</x:f>
        <x:v>Proposal</x:v>
      </x:c>
      <x:c r="L60" s="4" t="n">
        <x:f>IFERROR(INDEX('Items'!$AN$6:$AN$1005,MATCH(A60,'Items'!$A$6:$A$1005,0)),"MISSING ID")</x:f>
        <x:v>3</x:v>
      </x:c>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t="str">
        <x:v>proposal.legger.release_latch</x:v>
      </x:c>
      <x:c r="B85" s="4" t="str">
        <x:f>IFERROR(INDEX('Items'!$B$6:$B$1005,MATCH(A85,'Items'!$A$6:$A$1005,0)),"MISSING ID")</x:f>
        <x:v>Cargo quick-release latch</x:v>
      </x:c>
      <x:c r="C85" s="4" t="str">
        <x:v>Unassigned</x:v>
      </x:c>
      <x:c r="D85" s="4" t="str">
        <x:f>IFERROR(INDEX('Items'!$C$6:$C$1005,MATCH(A85,'Items'!$A$6:$A$1005,0)),"MISSING ID")</x:f>
        <x:v>T4</x:v>
      </x:c>
      <x:c r="E85" s="4" t="str">
        <x:f>IFERROR(INDEX('Items'!$AI$6:$AI$1005,MATCH(A85,'Items'!$A$6:$A$1005,0)),"MISSING ID")</x:f>
        <x:v>Component</x:v>
      </x:c>
      <x:c r="F85" s="4" t="str">
        <x:v>Proposed numeric tier</x:v>
      </x:c>
      <x:c r="G8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85" s="4" t="str">
        <x:v>design.review.proposal_legger_release_latch</x:v>
      </x:c>
      <x:c r="I85" s="4" t="str">
        <x:v>Fit spring and latch interfaces from selected T3 stock.</x:v>
      </x:c>
      <x:c r="J85" s="4" t="str">
        <x:v>Candidate route only: quantities, yield, tools, fit, process conditions and service compatibility remain open. </x:v>
      </x:c>
      <x:c r="K85" s="4" t="str">
        <x:f>IFERROR(INDEX('Items'!$AD$6:$AD$1005,MATCH(A85,'Items'!$A$6:$A$1005,0)),"MISSING ID")</x:f>
        <x:v>Proposal</x:v>
      </x:c>
      <x:c r="L85" s="4" t="n">
        <x:f>IFERROR(INDEX('Items'!$AN$6:$AN$1005,MATCH(A85,'Items'!$A$6:$A$1005,0)),"MISSING ID")</x:f>
        <x:v>4</x:v>
      </x:c>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5c1bb54432804644"/>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t="n">
        <x:f>COUNTIFS(Items!$X$6:$X$1005,B6,Items!$AD$6:$AD$1005,"&lt;&gt;Withheld assumption")</x:f>
        <x:v>100</x:v>
      </x:c>
      <x:c r="E6" s="14" t="n">
        <x:f>MAX(0,C6-D6)</x:f>
        <x:v>0</x:v>
      </x:c>
      <x:c r="F6" s="4" t="str">
        <x:v>Distinct primary item type; no double-counting with machine parts or other types.</x:v>
      </x:c>
    </x:row>
    <x:row r="7" ht="64" customHeight="1">
      <x:c r="A7" s="4" t="str">
        <x:v>Processed materials</x:v>
      </x:c>
      <x:c r="B7" s="4" t="str">
        <x:v>Processed material</x:v>
      </x:c>
      <x:c r="C7" s="14" t="n">
        <x:v>100</x:v>
      </x:c>
      <x:c r="D7" s="14" t="n">
        <x:f>COUNTIFS(Items!$X$6:$X$1005,B7,Items!$AD$6:$AD$1005,"&lt;&gt;Withheld assumption")</x:f>
        <x:v>100</x:v>
      </x:c>
      <x:c r="E7" s="14" t="n">
        <x:f>MAX(0,C7-D7)</x:f>
        <x:v>0</x:v>
      </x:c>
      <x:c r="F7" s="4" t="str">
        <x:v>Withheld assumptions excluded.</x:v>
      </x:c>
    </x:row>
    <x:row r="8" ht="64" customHeight="1">
      <x:c r="A8" s="4" t="str">
        <x:v>Raw materials</x:v>
      </x:c>
      <x:c r="B8" s="4" t="str">
        <x:v>Raw material</x:v>
      </x:c>
      <x:c r="C8" s="14" t="n">
        <x:v>100</x:v>
      </x:c>
      <x:c r="D8" s="14" t="n">
        <x:f>COUNTIFS(Items!$X$6:$X$1005,B8,Items!$AD$6:$AD$1005,"&lt;&gt;Withheld assumption")</x:f>
        <x:v>100</x:v>
      </x:c>
      <x:c r="E8" s="14" t="n">
        <x:f>MAX(0,C8-D8)</x:f>
        <x:v>0</x:v>
      </x:c>
      <x:c r="F8" s="4" t="str">
        <x:v>Withheld assumptions excluded.</x:v>
      </x:c>
    </x:row>
    <x:row r="9" ht="64" customHeight="1">
      <x:c r="A9" s="4" t="str">
        <x:v>Tools</x:v>
      </x:c>
      <x:c r="B9" s="4" t="str">
        <x:v>Tool</x:v>
      </x:c>
      <x:c r="C9" s="14" t="n">
        <x:v>50</x:v>
      </x:c>
      <x:c r="D9" s="14" t="n">
        <x:f>COUNTIFS(Items!$X$6:$X$1005,B9,Items!$AD$6:$AD$1005,"&lt;&gt;Withheld assumption")</x:f>
        <x:v>50</x:v>
      </x:c>
      <x:c r="E9" s="14" t="n">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50</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t="n">
        <x:f>COUNTIFS(Items!$X$6:$X$1005,B11,Items!$AD$6:$AD$1005,"&lt;&gt;Withheld assumption")</x:f>
        <x:v>20</x:v>
      </x:c>
      <x:c r="E11" s="14" t="n">
        <x:f>MAX(0,C11-D11)</x:f>
        <x:v>0</x:v>
      </x:c>
      <x:c r="F11" s="4" t="str">
        <x:v>Distinct primary item type; no double-counting with machine parts or other types.</x:v>
      </x:c>
    </x:row>
    <x:row r="12" ht="64" customHeight="1">
      <x:c r="A12" s="4" t="str">
        <x:v>Armors</x:v>
      </x:c>
      <x:c r="B12" s="4" t="str">
        <x:v>Armor</x:v>
      </x:c>
      <x:c r="C12" s="14" t="n">
        <x:v>20</x:v>
      </x:c>
      <x:c r="D12" s="14" t="n">
        <x:f>COUNTIFS(Items!$X$6:$X$1005,B12,Items!$AD$6:$AD$1005,"&lt;&gt;Withheld assumption")</x:f>
        <x:v>20</x:v>
      </x:c>
      <x:c r="E12" s="14" t="n">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t="n">
        <x:f>COUNTIFS(Items!$X$6:$X$1005,B14,Items!$AD$6:$AD$1005,"&lt;&gt;Withheld assumption")</x:f>
        <x:v>20</x:v>
      </x:c>
      <x:c r="E14" s="14" t="n">
        <x:f>MAX(0,C14-D14)</x:f>
        <x:v>0</x:v>
      </x:c>
      <x:c r="F14" s="4" t="str">
        <x:v>Distinct primary item type; no double-counting with machine parts or other types.</x:v>
      </x:c>
    </x:row>
    <x:row r="15" ht="64" customHeight="1">
      <x:c r="A15" s="4" t="str">
        <x:v>Cultural objects</x:v>
      </x:c>
      <x:c r="B15" s="4" t="str">
        <x:v>Cultural object</x:v>
      </x:c>
      <x:c r="C15" s="14" t="n">
        <x:v>20</x:v>
      </x:c>
      <x:c r="D15" s="14" t="n">
        <x:f>COUNTIFS(Items!$X$6:$X$1005,B15,Items!$AD$6:$AD$1005,"&lt;&gt;Withheld assumption")</x:f>
        <x:v>20</x:v>
      </x:c>
      <x:c r="E15" s="14" t="n">
        <x:f>MAX(0,C15-D15)</x:f>
        <x:v>0</x:v>
      </x:c>
      <x:c r="F15" s="4" t="str">
        <x:v>Distinct primary item type; no double-counting with machine parts or other types.</x:v>
      </x:c>
    </x:row>
    <x:row r="16" ht="64" customHeight="1">
      <x:c r="A16" s="4" t="str">
        <x:v>Carriers</x:v>
      </x:c>
      <x:c r="B16" s="4" t="str">
        <x:v>Carrier</x:v>
      </x:c>
      <x:c r="C16" s="14" t="n">
        <x:v>10</x:v>
      </x:c>
      <x:c r="D16" s="14" t="n">
        <x:f>COUNTIFS(Items!$X$6:$X$1005,B16,Items!$AD$6:$AD$1005,"&lt;&gt;Withheld assumption")</x:f>
        <x:v>10</x:v>
      </x:c>
      <x:c r="E16" s="14" t="n">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t="n">
        <x:f>COUNTIFS(Items!$X$6:$X$1005,B19,Items!$AD$6:$AD$1005,"&lt;&gt;Withheld assumption")</x:f>
        <x:v>10</x:v>
      </x:c>
      <x:c r="E19" s="14" t="n">
        <x:f>MAX(0,C19-D19)</x:f>
        <x:v>0</x:v>
      </x:c>
      <x:c r="F19" s="4" t="str">
        <x:v>Distinct primary item type; no double-counting with machine parts or other types.</x:v>
      </x:c>
    </x:row>
    <x:row r="20" ht="64" customHeight="1">
      <x:c r="A20" s="4" t="str">
        <x:v>Documents</x:v>
      </x:c>
      <x:c r="B20" s="4" t="str">
        <x:v>Document</x:v>
      </x:c>
      <x:c r="C20" s="14" t="n">
        <x:v>10</x:v>
      </x:c>
      <x:c r="D20" s="14" t="n">
        <x:f>COUNTIFS(Items!$X$6:$X$1005,B20,Items!$AD$6:$AD$1005,"&lt;&gt;Withheld assumption")</x:f>
        <x:v>10</x:v>
      </x:c>
      <x:c r="E20" s="14" t="n">
        <x:f>MAX(0,C20-D20)</x:f>
        <x:v>0</x:v>
      </x:c>
      <x:c r="F20" s="4" t="str">
        <x:v>Distinct primary item type; no double-counting with machine parts or other types.</x:v>
      </x:c>
    </x:row>
    <x:row r="21" ht="64" customHeight="1">
      <x:c r="A21" s="4" t="str">
        <x:v>Machine parts</x:v>
      </x:c>
      <x:c r="B21" s="4" t="str">
        <x:v>Machine part</x:v>
      </x:c>
      <x:c r="C21" s="14" t="n">
        <x:v>50</x:v>
      </x:c>
      <x:c r="D21" s="14" t="n">
        <x:f>COUNTIFS(Items!$X$6:$X$1005,B21,Items!$AD$6:$AD$1005,"&lt;&gt;Withheld assumption")</x:f>
        <x:v>50</x:v>
      </x:c>
      <x:c r="E21" s="14" t="n">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assumption")-COUNTIFS(Items!$X$6:$X$1005,B29,Items!$A$6:$A$1005,"proposal.gear.shield",Items!$AD$6:$AD$1005,"&lt;&gt;Withheld assumption")</x:f>
        <x:v>20</x:v>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t="n">
        <x:f>COUNTIFS(Items!$X$6:$X$1005,B32,Items!$AD$6:$AD$1005,"&lt;&gt;Withheld assumption")-COUNTIFS(Items!$X$6:$X$1005,B32,Items!$A$6:$A$1005,"tool.popup_camp",Items!$AD$6:$AD$1005,"&lt;&gt;Withheld assumption")</x:f>
        <x:v>10</x:v>
      </x:c>
      <x:c r="E32" s="14" t="n">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acf0f8b946e045e3"/>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'Items'!$A$6:$A$796</x:formula1>
    </x:dataValidation>
    <x:dataValidation type="list" sqref="E6:E1005">
      <x:formula1>'Items'!$A$6:$A$796</x:formula1>
    </x:dataValidation>
  </x:dataValidations>
  <x:pageMargins left="0.7" right="0.7" top="0.75" bottom="0.75" header="0.3" footer="0.3"/>
  <x:tableParts count="1">
    <x:tablePart xmlns:r="http://schemas.openxmlformats.org/officeDocument/2006/relationships" r:id="Rbbc0ea4edd504c40"/>
  </x:tableParts>
</x:worksheet>
</file>