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'Categories'!$G$6:$G$31</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82" headerRowCount="1" totalsRowCount="0" totalsRowShown="0">
  <x:autoFilter ref="A5:AN882"/>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4" headerRowCount="1" totalsRowCount="0" totalsRowShown="0">
  <x:autoFilter ref="A5:E6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0" headerRowCount="1" totalsRowCount="0" totalsRowShown="0">
  <x:autoFilter ref="A5:C24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37" headerRowCount="1" totalsRowCount="0" totalsRowShown="0">
  <x:autoFilter ref="A5:F1037"/>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82" headerRowCount="1" totalsRowCount="0" totalsRowShown="0">
  <x:autoFilter ref="A5:J882"/>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t1; finished item</x:v>
      </x:c>
      <x:c r="AF108" s="4" t="str">
        <x:v>From current item description. Proposed uses retain their existing approval status.</x:v>
      </x:c>
      <x:c r="AG108" s="4" t="str">
        <x:v>Finished endpoint; material tier is not applicable. Input tiers belong to the chosen recipe.</x:v>
      </x:c>
      <x:c r="AH108" s="4" t="str">
        <x:v>T1</x:v>
      </x:c>
      <x:c r="AI108" s="4" t="str">
        <x:v>Finished item</x:v>
      </x:c>
      <x:c r="AJ108" s="4" t="n">
        <x:f>COUNTIFS('Material routes'!$D$6:$D$2205,A108,'Material routes'!$C$6:$C$2205,"Output")</x:f>
        <x:v>1</x:v>
      </x:c>
      <x:c r="AK108" s="4" t="n">
        <x:f>SUM(COUNTIFS('Material routes'!$D$6:$D$2205,A108,'Material routes'!$C$6:$C$2205,"Ingredient candidate"),COUNTIFS('Material routes'!$D$6:$D$2205,A108,'Material routes'!$C$6:$C$2205,"Consumed input"),COUNTIFS('Material routes'!$D$6:$D$2205,A108,'Material routes'!$C$6:$C$2205,"Contained input"),COUNTIFS('Material routes'!$D$6:$D$2205,A108,'Material routes'!$C$6:$C$2205,"Transform input"))</x:f>
        <x:v>0</x:v>
      </x:c>
      <x:c r="AL108" s="4" t="n">
        <x:f>COUNTIFS('Material routes'!$D$6:$D$2205,A108,'Material routes'!$C$6:$C$2205,"Tool candidate")</x:f>
        <x:v>1</x:v>
      </x:c>
      <x:c r="AM108" s="4" t="str">
        <x:f>IF(AJ108&gt;0,"Route listed; review status/completeness",IF(C108="T0","Raw entry feed; no production route","No production route listed"))</x:f>
        <x:v>Route listed; review status/completeness</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Crafting stations</x:t>
        </x:is>
      </x:c>
      <x:c r="E222" s="9" t="inlineStr">
        <x:is>
          <x:t xml:space="preserve">Camp cooking station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crafting stations; camp cooking station; tool; finished item; manufactured / unresolved; cooking; mixed / unresolved; assembly; author direction; managed cooking firebox; camp kitchen; food preparation station; phagia cooking; not applicable; t3; finished item</x:v>
      </x:c>
      <x:c r="AF222" s="4" t="inlineStr">
        <x:is>
          <x:t xml:space="preserve">Author requested a full camp cooking station. Expanded existing firebox concept; stable item ID retained, without a duplicate heat station or implemented recipes.</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t4; not applicable; component</x:v>
      </x:c>
      <x:c r="AF239" s="4" t="str">
        <x:v>Author direction for equipment families; proposed components and unimplemented behavior remain explicitly separate.</x:v>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t3; not applicable; component</x:v>
      </x:c>
      <x:c r="AF240" s="4" t="str">
        <x:v>Author direction for equipment families; proposed components and unimplemented behavior remain explicitly separate.</x:v>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t4; not applicable; component</x:v>
      </x:c>
      <x:c r="AF241" s="4" t="str">
        <x:v>Author direction for equipment families; proposed components and unimplemented behavior remain explicitly separate.</x:v>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t4; not applicable; component</x:v>
      </x:c>
      <x:c r="AF242" s="4" t="str">
        <x:v>Author direction for equipment families; proposed components and unimplemented behavior remain explicitly separate.</x:v>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Legger attachments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legger attachments;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Clothing</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clothing;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str">
        <x:v>Crafting components</x:v>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crafting components; t4 specialist stock / component proposal; crafting component; processed intermediate; manufactured / unresolved; wind propulsion; mixed / unresolved; assembly; proposal; collapsible sail-spar joint kit; tier four; wind propulsion; t4; not applicable; component</x:v>
      </x:c>
      <x:c r="AF479" s="4" t="str">
        <x:v>New intended workshop role; actual performance requires qualification.</x:v>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str">
        <x:v>Crafting components</x:v>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crafting components; t4 specialist stock / component proposal; crafting component; processed intermediate; manufactured / unresolved; machinery repair; mixed / unresolved; assembly; proposal; dirtboard wheel-hub core; tier four; machinery repair; t4; not applicable; component</x:v>
      </x:c>
      <x:c r="AF482" s="4" t="str">
        <x:v>New intended workshop role; actual performance requires qualification.</x:v>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t="str">
        <x:v>proposal.collection.toasted_culinary_phagia_crumbs</x:v>
      </x:c>
      <x:c r="B652" s="4" t="str">
        <x:v>Toasted culinary Phagia crumbs</x:v>
      </x:c>
      <x:c r="C652" s="4" t="str">
        <x:v>T2</x:v>
      </x:c>
      <x:c r="D652" s="4" t="inlineStr">
        <x:is>
          <x:t xml:space="preserve">Cooking ingredients</x:t>
        </x:is>
      </x:c>
      <x:c r="E652" s="4" t="str">
        <x:v>Food material</x:v>
      </x:c>
      <x:c r="F652" s="4" t="str">
        <x:v>New proposal</x:v>
      </x:c>
      <x:c r="G652" s="4" t="str">
        <x:v>Textural food ingredient from controlled heating</x:v>
      </x:c>
      <x:c r="H652" s="4" t="str">
        <x:v>None</x:v>
      </x:c>
      <x:c r="I652" s="4" t="str">
        <x:v>Physical inventory / cargo item; dimensions and packing unresolved</x:v>
      </x:c>
      <x:c r="J652" s="4"/>
      <x:c r="K652" s="4"/>
      <x:c r="L652" s="4" t="str">
        <x:v>Candidate preparation: design.collection.toasted_culinary_phagia_crumbs. Full inputs are in Crafting browser.</x:v>
      </x:c>
      <x:c r="M652" s="4" t="str">
        <x:v>Candidate workshop or contained preparation route; detailed tools, quantities and conditions unresolved</x:v>
      </x:c>
      <x:c r="N652" s="4" t="str">
        <x:v>Not implemented</x:v>
      </x:c>
      <x:c r="O652" s="4" t="str">
        <x:v>Culinary proposal. Select species/food-designated culture and validate edibility; industrial fractions are excluded. No nutritional, medical or preservation claim.</x:v>
      </x:c>
      <x:c r="P652" s="4"/>
      <x:c r="Q652" s="4"/>
      <x:c r="R652" s="4"/>
      <x:c r="S652" s="4"/>
      <x:c r="T652" s="4"/>
      <x:c r="U652" s="4" t="str">
        <x:v>Candidate inputs are partial. Resolve tools, supporting materials, energy, recovery and compatibility before recipes become craftable.</x:v>
      </x:c>
      <x:c r="V652" s="4" t="str">
        <x:v>toasted culinary phagia crumbs; collection expansion; food material</x:v>
      </x:c>
      <x:c r="W65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2" s="4" t="str">
        <x:v>Food material</x:v>
      </x:c>
      <x:c r="Y652" s="4" t="str">
        <x:v>Processed intermediate</x:v>
      </x:c>
      <x:c r="Z652" s="4" t="str">
        <x:v>Manufactured / unresolved</x:v>
      </x:c>
      <x:c r="AA652" s="4" t="str">
        <x:v>Food preparation</x:v>
      </x:c>
      <x:c r="AB652" s="4" t="str">
        <x:v>Phagia preparation</x:v>
      </x:c>
      <x:c r="AC652" s="4" t="str">
        <x:v>Particles</x:v>
      </x:c>
      <x:c r="AD652" s="4" t="str">
        <x:v>Proposal</x:v>
      </x:c>
      <x:c r="AE652" s="4" t="str">
        <x:f>LOWER(A652&amp;"; "&amp;B652&amp;"; "&amp;D652&amp;"; "&amp;E652&amp;"; "&amp;X652&amp;"; "&amp;Y652&amp;"; "&amp;Z652&amp;"; "&amp;AA652&amp;"; "&amp;AB652&amp;"; "&amp;AC652&amp;"; "&amp;AD652&amp;"; "&amp;V652&amp;"; "&amp;C652&amp;"; "&amp;AH652&amp;"; "&amp;AI652)</x:f>
        <x:v>proposal.collection.toasted_culinary_phagia_crumbs; toasted culinary phagia crumbs; cooking ingredients; food material; food material; processed intermediate; manufactured / unresolved; food preparation; phagia preparation; particles; proposal; toasted culinary phagia crumbs; collection expansion; food material; t2; not applicable; material</x:v>
      </x:c>
      <x:c r="AF65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2" s="4" t="str">
        <x:v>Selected candidate processing route places this stock at T2. Raw entry is T0; source rarity does not raise tier.</x:v>
      </x:c>
      <x:c r="AH652" s="4" t="str">
        <x:v>Not applicable</x:v>
      </x:c>
      <x:c r="AI652" s="4" t="str">
        <x:v>Material</x:v>
      </x:c>
      <x:c r="AJ652" s="4" t="n">
        <x:f>COUNTIFS('Material routes'!$D$6:$D$2205,A652,'Material routes'!$C$6:$C$2205,"Output")</x:f>
        <x:v>1</x:v>
      </x:c>
      <x:c r="AK652" s="4" t="n">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3</x:v>
      </x:c>
      <x:c r="AL652" s="4" t="n">
        <x:f>COUNTIFS('Material routes'!$D$6:$D$2205,A652,'Material routes'!$C$6:$C$2205,"Tool candidate")</x:f>
        <x:v>0</x:v>
      </x:c>
      <x:c r="AM652" s="4" t="str">
        <x:f>IF(AJ652&gt;0,"Route listed; review status/completeness",IF(C652="T0","Raw entry feed; no production route","No production route listed"))</x:f>
        <x:v>Route listed; review status/completeness</x:v>
      </x:c>
      <x:c r="AN652" s="4" t="n">
        <x:f>IF(C652="T0",0,IF(C652="T1",1,IF(C652="T2",2,IF(C652="T3",3,IF(C652="T4",4,IF(C652="Unassigned",98,99))))))</x:f>
        <x:v>2</x:v>
      </x:c>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t="str">
        <x:v>proposal.collection.whipped_phagia_foam_cup</x:v>
      </x:c>
      <x:c r="B675" s="4" t="str">
        <x:v>Whipped Phagia foam cup</x:v>
      </x:c>
      <x:c r="C675" s="4" t="str">
        <x:v>Not applicable</x:v>
      </x:c>
      <x:c r="D675" s="4" t="str">
        <x:v>Consumables</x:v>
      </x:c>
      <x:c r="E675" s="4" t="str">
        <x:v>Drink consumable</x:v>
      </x:c>
      <x:c r="F675" s="4" t="str">
        <x:v>New proposal</x:v>
      </x:c>
      <x:c r="G675" s="4" t="str">
        <x:v>Textured aerated serving in a closed preparation process</x:v>
      </x:c>
      <x:c r="H675" s="4" t="str">
        <x:v>None</x:v>
      </x:c>
      <x:c r="I675" s="4" t="str">
        <x:v>Matched sealed vessel; compatibility and contamination unresolved</x:v>
      </x:c>
      <x:c r="J675" s="4"/>
      <x:c r="K675" s="4"/>
      <x:c r="L675" s="4" t="str">
        <x:v>Candidate preparation: design.collection.whipped_phagia_foam_cup. Full inputs are in Crafting browser.</x:v>
      </x:c>
      <x:c r="M675" s="4" t="str">
        <x:v>Candidate workshop or contained preparation route; detailed tools, quantities and conditions unresolved</x:v>
      </x:c>
      <x:c r="N675" s="4" t="str">
        <x:v>Not implemented</x:v>
      </x:c>
      <x:c r="O675" s="4" t="str">
        <x:v>Culinary proposal. Select species/food-designated culture and validate edibility; industrial fractions are excluded. No nutritional, medical or preservation claim.</x:v>
      </x:c>
      <x:c r="P675" s="4"/>
      <x:c r="Q675" s="4"/>
      <x:c r="R675" s="4"/>
      <x:c r="S675" s="4"/>
      <x:c r="T675" s="4"/>
      <x:c r="U675" s="4" t="str">
        <x:v>Candidate inputs are partial. Resolve tools, supporting materials, energy, recovery and compatibility before recipes become craftable.</x:v>
      </x:c>
      <x:c r="V675" s="4" t="str">
        <x:v>whipped phagia foam cup; collection expansion; drink consumable</x:v>
      </x:c>
      <x:c r="W6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5" s="4" t="str">
        <x:v>Drink consumable</x:v>
      </x:c>
      <x:c r="Y675" s="4" t="str">
        <x:v>Finished item</x:v>
      </x:c>
      <x:c r="Z675" s="4" t="str">
        <x:v>Manufactured / unresolved</x:v>
      </x:c>
      <x:c r="AA675" s="4" t="str">
        <x:v>Hydration</x:v>
      </x:c>
      <x:c r="AB675" s="4" t="str">
        <x:v>Phagia preparation</x:v>
      </x:c>
      <x:c r="AC675" s="4" t="str">
        <x:v>Liquid</x:v>
      </x:c>
      <x:c r="AD675" s="4" t="str">
        <x:v>Proposal</x:v>
      </x:c>
      <x:c r="AE675" s="4" t="str">
        <x:f>LOWER(A675&amp;"; "&amp;B675&amp;"; "&amp;D675&amp;"; "&amp;E675&amp;"; "&amp;X675&amp;"; "&amp;Y675&amp;"; "&amp;Z675&amp;"; "&amp;AA675&amp;"; "&amp;AB675&amp;"; "&amp;AC675&amp;"; "&amp;AD675&amp;"; "&amp;V675&amp;"; "&amp;C675&amp;"; "&amp;AH675&amp;"; "&amp;AI675)</x:f>
        <x:v>proposal.collection.whipped_phagia_foam_cup; whipped phagia foam cup; consumables; drink consumable; drink consumable; finished item; manufactured / unresolved; hydration; phagia preparation; liquid; proposal; whipped phagia foam cup; collection expansion; drink consumable; not applicable; t2; finished item</x:v>
      </x:c>
      <x:c r="AF675" s="4" t="str">
        <x:v>Collection expansion classification. Distinct type, use and material family; new item proposal unless author direction is marked.</x:v>
      </x:c>
      <x:c r="AG675" s="4" t="str">
        <x:v>Finished endpoint or currency. Material tier is separate from finished input tier.</x:v>
      </x:c>
      <x:c r="AH675" s="4" t="str">
        <x:v>T2</x:v>
      </x:c>
      <x:c r="AI675" s="4" t="str">
        <x:v>Finished item</x:v>
      </x:c>
      <x:c r="AJ675" s="4" t="n">
        <x:f>COUNTIFS('Material routes'!$D$6:$D$2205,A675,'Material routes'!$C$6:$C$2205,"Output")</x:f>
        <x:v>1</x:v>
      </x:c>
      <x:c r="AK675" s="4" t="n">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t="n">
        <x:f>COUNTIFS('Material routes'!$D$6:$D$2205,A675,'Material routes'!$C$6:$C$2205,"Tool candidate")</x:f>
        <x:v>0</x:v>
      </x:c>
      <x:c r="AM675" s="4" t="str">
        <x:f>IF(AJ675&gt;0,"Route listed; review status/completeness",IF(C675="T0","Raw entry feed; no production route","No production route listed"))</x:f>
        <x:v>Route listed; review status/completeness</x:v>
      </x:c>
      <x:c r="AN675" s="4" t="n">
        <x:f>IF(C675="T0",0,IF(C675="T1",1,IF(C675="T2",2,IF(C675="T3",3,IF(C675="T4",4,IF(C675="Unassigned",98,99))))))</x:f>
        <x:v>99</x:v>
      </x:c>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str">
        <x:v>Field supplies</x:v>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field supplies; service kit; service kit; finished item; manufactured / unresolved; equipment repair; mixed / unresolved; assembly; proposal; dirtboard running-gear kit; collection expansion; service kit; not applicable; t3; finished item</x:v>
      </x:c>
      <x:c r="AF707" s="4" t="str">
        <x:v>Collection expansion classification. Distinct type, use and material family; new item proposal unless author direction is marked.</x:v>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str">
        <x:v>Weapons</x:v>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weapons; trap; trap; finished item; manufactured / unresolved; area denial; metal; assembly; proposal; dirtboard lane snag bar; collection expansion; trap; not applicable; t2; finished item</x:v>
      </x:c>
      <x:c r="AF780" s="4" t="str">
        <x:v>Collection expansion classification. Distinct type, use and material family; new item proposal unless author direction is marked. October 15 audit: classification/handling clarified; item identity, design status and material tier preserved.</x:v>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Everyday objects</x:t>
        </x:is>
      </x:c>
      <x:c r="E840" s="4" t="inlineStr">
        <x:is>
          <x:t xml:space="preserve">Camp household</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everyday objects; camp household; household utensil; finished item; manufactured / unresolved; cooking; ceramic and metal; assembly; proposal; divided meal-warming pot; camp life; everyday object; t2; t1; finished item</x:v>
      </x:c>
      <x:c r="AF840" s="4" t="inlineStr">
        <x:is>
          <x:t xml:space="preserve">Author-requested everyday camp-life expansion; organization and intended use are proposals, not implemented actions.</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Everyday objects</x:t>
        </x:is>
      </x:c>
      <x:c r="E841" s="4" t="inlineStr">
        <x:is>
          <x:t xml:space="preserve">Camp household</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everyday objects; camp household; household utensil; finished item; manufactured / unresolved; food preparation; metal; assembly; proposal; folding pot-lid rest; camp life; everyday object; t2; t1; finished item</x:v>
      </x:c>
      <x:c r="AF841" s="4" t="inlineStr">
        <x:is>
          <x:t xml:space="preserve">Author-requested everyday camp-life expansion; organization and intended use are proposals, not implemented actions.</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Everyday objects</x:t>
        </x:is>
      </x:c>
      <x:c r="E842" s="4" t="inlineStr">
        <x:is>
          <x:t xml:space="preserve">Camp household</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everyday objects; camp household; shelter item; finished item; manufactured / unresolved; binding and construction; metal; assembly; proposal; cam-lever tie-down buckle; camp life; everyday object; t2; t1; finished item</x:v>
      </x:c>
      <x:c r="AF842" s="4" t="inlineStr">
        <x:is>
          <x:t xml:space="preserve">Author-requested everyday camp-life expansion; organization and intended use are proposals, not implemented actions.</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Everyday objects</x:t>
        </x:is>
      </x:c>
      <x:c r="E843" s="4" t="inlineStr">
        <x:is>
          <x:t xml:space="preserve">Camp household</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everyday objects; camp household; shelter item; finished item; manufactured / unresolved; binding and construction; metal; solid part; proposal; three-hole guyline tensioner; camp life; everyday object; t2; t1; finished item</x:v>
      </x:c>
      <x:c r="AF843" s="4" t="inlineStr">
        <x:is>
          <x:t xml:space="preserve">Author-requested everyday camp-life expansion; organization and intended use are proposals, not implemented actions.</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Everyday objects</x:t>
        </x:is>
      </x:c>
      <x:c r="E844" s="4" t="inlineStr">
        <x:is>
          <x:t xml:space="preserve">Camp household</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everyday objects; camp household; shelter item; finished item; manufactured / unresolved; equipment mounting; metal; assembly; proposal; split-ring hanging hook; camp life; everyday object; t2; t1; finished item</x:v>
      </x:c>
      <x:c r="AF844" s="4" t="inlineStr">
        <x:is>
          <x:t xml:space="preserve">Author-requested everyday camp-life expansion; organization and intended use are proposals, not implemented actions.</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Everyday objects</x:t>
        </x:is>
      </x:c>
      <x:c r="E845" s="4" t="inlineStr">
        <x:is>
          <x:t xml:space="preserve">Camp household</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everyday objects; camp household; household utensil; finished item; manufactured / unresolved; cargo organization; metal; assembly; proposal; hinged camp utensil case; camp life; everyday object; t2; t1; finished item</x:v>
      </x:c>
      <x:c r="AF845" s="4" t="inlineStr">
        <x:is>
          <x:t xml:space="preserve">Author-requested everyday camp-life expansion; organization and intended use are proposals, not implemented actions.</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Everyday objects</x:t>
        </x:is>
      </x:c>
      <x:c r="E846" s="4" t="inlineStr">
        <x:is>
          <x:t xml:space="preserve">Camp household</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everyday objects; camp household; household utensil; finished item; manufactured / unresolved; cleaning; metal; assembly; proposal; folding grit pan; camp life; everyday object; t2; t1; finished item</x:v>
      </x:c>
      <x:c r="AF846" s="4" t="inlineStr">
        <x:is>
          <x:t xml:space="preserve">Author-requested everyday camp-life expansion; organization and intended use are proposals, not implemented actions.</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Expedition recovery</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expedition recovery; household utensil; recovered part; industrial salvage; cooking; metal; assembly; proposal; dented expedition cookpot; camp life; everyday object; t0; t0; component</x:v>
      </x:c>
      <x:c r="AF850" s="4" t="inlineStr">
        <x:is>
          <x:t xml:space="preserve">Author-requested expedition salvage concept. Recovery category records where and in what condition it is found; qualification for reuse remains unresolved.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23</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40</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162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Containers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16</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Everyday objects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Field supplies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armor</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Legger attachments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Manufactured stock</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Mineral resources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Processing agents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Recovered mechanisms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Salvage</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Tools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Weapons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c r="G31" t="inlineStr">
        <x:is>
          <x:t xml:space="preserve">Workshop upgrades</x:t>
        </x:is>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54</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20</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31</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29</x:v>
      </x:c>
      <x:c r="C52" s="4" t="inlineStr">
        <x:is>
          <x:t xml:space="preserve">Recovered scrap, discarded supplies and damaged or potentially reusable expedition gear from settlers, Booters and abandoned camps. Inspection and qualification precede reuse; finding an item grants no contents or repair yield.</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48</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7</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23</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12</x:v>
      </x:c>
      <x:c r="C63" s="9"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12</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Crafting stations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Crafting stations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Legger attachments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Legger attachments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Crafting components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Crafting components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t="str">
        <x:v>proposal.collection.toasted_culinary_phagia_crumbs</x:v>
      </x:c>
      <x:c r="B811" s="4" t="str">
        <x:f>IFERROR(INDEX('Items'!$B$6:$B$1005,MATCH(A811,'Items'!$A$6:$A$1005,0)),"MISSING ID")</x:f>
        <x:v>Toasted culinary Phagia crumbs</x:v>
      </x:c>
      <x:c r="C811" s="4" t="str">
        <x:f>IFERROR(INDEX('Items'!$D$6:$D$1005,MATCH(A811,'Items'!$A$6:$A$1005,0)),"MISSING ID")</x:f>
        <x:v>Cooking ingredients</x:v>
      </x:c>
      <x:c r="D811" s="4" t="str">
        <x:v>Primary</x:v>
      </x:c>
      <x:c r="E811" s="4" t="str">
        <x:f>IFERROR(INDEX('Items'!$AA$6:$AA$1005,MATCH(A811,'Items'!$A$6:$A$1005,0)),"MISSING ID")</x:f>
        <x:v>Food preparation</x:v>
      </x:c>
      <x:c r="F811" s="4" t="str">
        <x:v>Collection proposal: Textural food ingredient from controlled heating</x:v>
      </x:c>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t="str">
        <x:v>proposal.collection.whipped_phagia_foam_cup</x:v>
      </x:c>
      <x:c r="B834" s="4" t="str">
        <x:f>IFERROR(INDEX('Items'!$B$6:$B$1005,MATCH(A834,'Items'!$A$6:$A$1005,0)),"MISSING ID")</x:f>
        <x:v>Whipped Phagia foam cup</x:v>
      </x:c>
      <x:c r="C834" s="4" t="str">
        <x:f>IFERROR(INDEX('Items'!$D$6:$D$1005,MATCH(A834,'Items'!$A$6:$A$1005,0)),"MISSING ID")</x:f>
        <x:v>Consumables</x:v>
      </x:c>
      <x:c r="D834" s="4" t="str">
        <x:v>Primary</x:v>
      </x:c>
      <x:c r="E834" s="4" t="str">
        <x:f>IFERROR(INDEX('Items'!$AA$6:$AA$1005,MATCH(A834,'Items'!$A$6:$A$1005,0)),"MISSING ID")</x:f>
        <x:v>Hydration</x:v>
      </x:c>
      <x:c r="F834" s="4" t="str">
        <x:v>Collection proposal: Textured aerated serving in a closed preparation process</x:v>
      </x:c>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Field supplies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Weapons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Everyday objects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Everyday objects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Everyday objects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Everyday objects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Everyday objects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Everyday objects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Everyday objects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'Items'!$A$6:$A$882</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Crafting components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Crafting components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Crafting components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Crafting components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Crafting components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Crafting components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t="str">
        <x:v>design.collection.toasted_culinary_phagia_crumbs.in.1</x:v>
      </x:c>
      <x:c r="B1021" s="4" t="str">
        <x:v>design.collection.toasted_culinary_phagia_crumbs</x:v>
      </x:c>
      <x:c r="C1021" s="4" t="str">
        <x:v>Ingredient candidate</x:v>
      </x:c>
      <x:c r="D1021" s="4" t="str">
        <x:v>proposal.collection.fine_culinary_phagia_meal</x:v>
      </x:c>
      <x:c r="E1021" s="4" t="str">
        <x:f>IFERROR(INDEX('Items'!$B$6:$B$1005,MATCH(D1021,'Items'!$A$6:$A$1005,0)),"MISSING ID")</x:f>
        <x:v>Fine culinary Phagia meal</x:v>
      </x:c>
      <x:c r="F1021" s="4" t="str">
        <x:f>IFERROR(INDEX('Items'!$C$6:$C$1005,MATCH(D1021,'Items'!$A$6:$A$1005,0)),"MISSING ID")</x:f>
        <x:v>T1</x:v>
      </x:c>
      <x:c r="G1021" s="4" t="str">
        <x:f>IFERROR(INDEX('Items'!$D$6:$D$1005,MATCH(D1021,'Items'!$A$6:$A$1005,0)),"MISSING ID")</x:f>
        <x:v>Cooking ingredients</x:v>
      </x:c>
      <x:c r="H1021" s="4" t="str">
        <x:f>IFERROR(INDEX('Items'!$X$6:$X$1005,MATCH(D1021,'Items'!$A$6:$A$1005,0)),"MISSING ID")</x:f>
        <x:v>Food material</x:v>
      </x:c>
      <x:c r="I1021" s="4"/>
      <x:c r="J1021" s="4" t="str">
        <x:v>Unspecified</x:v>
      </x:c>
      <x:c r="K1021" s="4" t="str">
        <x:f>IFERROR(INDEX('Crafting recipes'!$D$6:$D$1005,MATCH(B1021,'Crafting recipes'!$A$6:$A$1005,0)),"MISSING ID")</x:f>
        <x:v>Proposal</x:v>
      </x:c>
      <x:c r="L1021" s="4" t="str">
        <x:f>IFERROR(INDEX('Items'!$AD$6:$AD$1005,MATCH(D1021,'Items'!$A$6:$A$1005,0)),"MISSING ID")</x:f>
        <x:v>Proposal</x:v>
      </x:c>
      <x:c r="M1021" s="4" t="str">
        <x:f>IFERROR(INDEX('Crafting recipes'!$E$6:$E$1005,MATCH(B1021,'Crafting recipes'!$A$6:$A$1005,0)),"MISSING ID")</x:f>
        <x:v>Partial proposal</x:v>
      </x:c>
      <x:c r="N1021" s="4" t="str">
        <x:v>Candidate source or part only. Quantity, grade and method remain open.</x:v>
      </x:c>
      <x:c r="O1021" s="4" t="str">
        <x:v>Collection expansion, October 15, 2026. New game proposal.</x:v>
      </x:c>
      <x:c r="P1021" s="4" t="n">
        <x:f>IF(OR(C1021="Ingredient candidate",C1021="Consumed input",C1021="Contained input",C1021="Transform input"),IF(F1021="T0",0,IF(F1021="T1",1,IF(F1021="T2",2,IF(F1021="T3",3,IF(F1021="T4",4,-1))))),-1)</x:f>
        <x:v>1</x:v>
      </x:c>
      <x:c r="Q1021" s="4" t="n">
        <x:f>IF(AND(OR(C1021="Ingredient candidate",C1021="Consumed input",C1021="Contained input",C1021="Transform input"),P1021=-1),1,0)</x:f>
        <x:v>0</x:v>
      </x:c>
    </x:row>
    <x:row r="1022" ht="64" customHeight="1">
      <x:c r="A1022" s="4" t="str">
        <x:v>design.collection.toasted_culinary_phagia_crumbs.out</x:v>
      </x:c>
      <x:c r="B1022" s="4" t="str">
        <x:v>design.collection.toasted_culinary_phagia_crumbs</x:v>
      </x:c>
      <x:c r="C1022" s="4" t="str">
        <x:v>Output</x:v>
      </x:c>
      <x:c r="D1022" s="4" t="str">
        <x:v>proposal.collection.toasted_culinary_phagia_crumbs</x:v>
      </x:c>
      <x:c r="E1022" s="4" t="str">
        <x:f>IFERROR(INDEX('Items'!$B$6:$B$1005,MATCH(D1022,'Items'!$A$6:$A$1005,0)),"MISSING ID")</x:f>
        <x:v>Toasted culinary Phagia crumbs</x:v>
      </x:c>
      <x:c r="F1022" s="4" t="str">
        <x:f>IFERROR(INDEX('Items'!$C$6:$C$1005,MATCH(D1022,'Items'!$A$6:$A$1005,0)),"MISSING ID")</x:f>
        <x:v>T2</x:v>
      </x:c>
      <x:c r="G1022" s="4" t="str">
        <x:f>IFERROR(INDEX('Items'!$D$6:$D$1005,MATCH(D1022,'Items'!$A$6:$A$1005,0)),"MISSING ID")</x:f>
        <x:v>Cooking ingredients</x:v>
      </x:c>
      <x:c r="H1022" s="4" t="str">
        <x:f>IFERROR(INDEX('Items'!$X$6:$X$1005,MATCH(D1022,'Items'!$A$6:$A$1005,0)),"MISSING ID")</x:f>
        <x:v>Food material</x:v>
      </x:c>
      <x:c r="I1022" s="4"/>
      <x:c r="J1022" s="4" t="str">
        <x:v>Unspecified</x:v>
      </x:c>
      <x:c r="K1022" s="4" t="str">
        <x:f>IFERROR(INDEX('Crafting recipes'!$D$6:$D$1005,MATCH(B1022,'Crafting recipes'!$A$6:$A$1005,0)),"MISSING ID")</x:f>
        <x:v>Proposal</x:v>
      </x:c>
      <x:c r="L1022" s="4" t="str">
        <x:f>IFERROR(INDEX('Items'!$AD$6:$AD$1005,MATCH(D1022,'Items'!$A$6:$A$1005,0)),"MISSING ID")</x:f>
        <x:v>Proposal</x:v>
      </x:c>
      <x:c r="M1022" s="4" t="str">
        <x:f>IFERROR(INDEX('Crafting recipes'!$E$6:$E$1005,MATCH(B1022,'Crafting recipes'!$A$6:$A$1005,0)),"MISSING ID")</x:f>
        <x:v>Partial proposal</x:v>
      </x:c>
      <x:c r="N1022" s="4" t="str">
        <x:v>Candidate source or part only. Quantity, grade and method remain open.</x:v>
      </x:c>
      <x:c r="O1022" s="4" t="str">
        <x:v>Collection expansion, October 15, 2026. New game proposal.</x:v>
      </x:c>
      <x:c r="P1022" s="4" t="n">
        <x:f>IF(OR(C1022="Ingredient candidate",C1022="Consumed input",C1022="Contained input",C1022="Transform input"),IF(F1022="T0",0,IF(F1022="T1",1,IF(F1022="T2",2,IF(F1022="T3",3,IF(F1022="T4",4,-1))))),-1)</x:f>
        <x:v>-1</x:v>
      </x:c>
      <x:c r="Q1022" s="4" t="n">
        <x:f>IF(AND(OR(C1022="Ingredient candidate",C1022="Consumed input",C1022="Contained input",C1022="Transform input"),P1022=-1),1,0)</x:f>
        <x:v>0</x:v>
      </x:c>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t="str">
        <x:v>design.collection.toasted_phagia_crumble_portion.in.1</x:v>
      </x:c>
      <x:c r="B1052" s="4" t="str">
        <x:v>design.collection.toasted_phagia_crumble_portion</x:v>
      </x:c>
      <x:c r="C1052" s="4" t="str">
        <x:v>Ingredient candidate</x:v>
      </x:c>
      <x:c r="D1052" s="4" t="str">
        <x:v>proposal.collection.toasted_culinary_phagia_crumbs</x:v>
      </x:c>
      <x:c r="E1052" s="4" t="str">
        <x:f>IFERROR(INDEX('Items'!$B$6:$B$1005,MATCH(D1052,'Items'!$A$6:$A$1005,0)),"MISSING ID")</x:f>
        <x:v>Toasted culinary Phagia crumbs</x:v>
      </x:c>
      <x:c r="F1052" s="4" t="str">
        <x:f>IFERROR(INDEX('Items'!$C$6:$C$1005,MATCH(D1052,'Items'!$A$6:$A$1005,0)),"MISSING ID")</x:f>
        <x:v>T2</x:v>
      </x:c>
      <x:c r="G1052" s="4" t="str">
        <x:f>IFERROR(INDEX('Items'!$D$6:$D$1005,MATCH(D1052,'Items'!$A$6:$A$1005,0)),"MISSING ID")</x:f>
        <x:v>Cooking ingredients</x:v>
      </x:c>
      <x:c r="H1052" s="4" t="str">
        <x:f>IFERROR(INDEX('Items'!$X$6:$X$1005,MATCH(D1052,'Items'!$A$6:$A$1005,0)),"MISSING ID")</x:f>
        <x:v>Food material</x:v>
      </x:c>
      <x:c r="I1052" s="4"/>
      <x:c r="J1052" s="4" t="str">
        <x:v>Unspecified</x:v>
      </x:c>
      <x:c r="K1052" s="4" t="str">
        <x:f>IFERROR(INDEX('Crafting recipes'!$D$6:$D$1005,MATCH(B1052,'Crafting recipes'!$A$6:$A$1005,0)),"MISSING ID")</x:f>
        <x:v>Proposal</x:v>
      </x:c>
      <x:c r="L1052" s="4" t="str">
        <x:f>IFERROR(INDEX('Items'!$AD$6:$AD$1005,MATCH(D1052,'Items'!$A$6:$A$1005,0)),"MISSING ID")</x:f>
        <x:v>Proposal</x:v>
      </x:c>
      <x:c r="M1052" s="4" t="str">
        <x:f>IFERROR(INDEX('Crafting recipes'!$E$6:$E$1005,MATCH(B1052,'Crafting recipes'!$A$6:$A$1005,0)),"MISSING ID")</x:f>
        <x:v>Partial proposal</x:v>
      </x:c>
      <x:c r="N1052" s="4" t="str">
        <x:v>Candidate source or part only. Quantity, grade and method remain open.</x:v>
      </x:c>
      <x:c r="O1052" s="4" t="str">
        <x:v>Collection expansion, October 15, 2026. New game proposal.</x:v>
      </x:c>
      <x:c r="P1052" s="4" t="n">
        <x:f>IF(OR(C1052="Ingredient candidate",C1052="Consumed input",C1052="Contained input",C1052="Transform input"),IF(F1052="T0",0,IF(F1052="T1",1,IF(F1052="T2",2,IF(F1052="T3",3,IF(F1052="T4",4,-1))))),-1)</x:f>
        <x:v>2</x:v>
      </x:c>
      <x:c r="Q1052" s="4" t="n">
        <x:f>IF(AND(OR(C1052="Ingredient candidate",C1052="Consumed input",C1052="Contained input",C1052="Transform input"),P1052=-1),1,0)</x:f>
        <x:v>0</x:v>
      </x:c>
    </x:row>
    <x:row r="1053" ht="64" customHeight="1">
      <x:c r="A1053" s="4" t="str">
        <x:v>design.collection.toasted_phagia_crumble_portion.in.2</x:v>
      </x:c>
      <x:c r="B1053" s="4" t="str">
        <x:v>design.collection.toasted_phagia_crumble_portion</x:v>
      </x:c>
      <x:c r="C1053" s="4" t="str">
        <x:v>Ingredient candidate</x:v>
      </x:c>
      <x:c r="D1053" s="4" t="str">
        <x:v>proposal.collection.reduced_culinary_phagia_concentrate</x:v>
      </x:c>
      <x:c r="E1053" s="4" t="str">
        <x:f>IFERROR(INDEX('Items'!$B$6:$B$1005,MATCH(D1053,'Items'!$A$6:$A$1005,0)),"MISSING ID")</x:f>
        <x:v>Reduced culinary Phagia concentrate</x:v>
      </x:c>
      <x:c r="F1053" s="4" t="str">
        <x:f>IFERROR(INDEX('Items'!$C$6:$C$1005,MATCH(D1053,'Items'!$A$6:$A$1005,0)),"MISSING ID")</x:f>
        <x:v>T2</x:v>
      </x:c>
      <x:c r="G1053" s="4" t="str">
        <x:f>IFERROR(INDEX('Items'!$D$6:$D$1005,MATCH(D1053,'Items'!$A$6:$A$1005,0)),"MISSING ID")</x:f>
        <x:v>Cooking ingredients</x:v>
      </x:c>
      <x:c r="H1053" s="4" t="str">
        <x:f>IFERROR(INDEX('Items'!$X$6:$X$1005,MATCH(D1053,'Items'!$A$6:$A$1005,0)),"MISSING ID")</x:f>
        <x:v>Food material</x:v>
      </x:c>
      <x:c r="I1053" s="4"/>
      <x:c r="J1053" s="4" t="str">
        <x:v>Unspecified</x:v>
      </x:c>
      <x:c r="K1053" s="4" t="str">
        <x:f>IFERROR(INDEX('Crafting recipes'!$D$6:$D$1005,MATCH(B1053,'Crafting recipes'!$A$6:$A$1005,0)),"MISSING ID")</x:f>
        <x:v>Proposal</x:v>
      </x:c>
      <x:c r="L1053" s="4" t="str">
        <x:f>IFERROR(INDEX('Items'!$AD$6:$AD$1005,MATCH(D1053,'Items'!$A$6:$A$1005,0)),"MISSING ID")</x:f>
        <x:v>Proposal</x:v>
      </x:c>
      <x:c r="M1053" s="4" t="str">
        <x:f>IFERROR(INDEX('Crafting recipes'!$E$6:$E$1005,MATCH(B1053,'Crafting recipes'!$A$6:$A$1005,0)),"MISSING ID")</x:f>
        <x:v>Partial proposal</x:v>
      </x:c>
      <x:c r="N1053" s="4" t="str">
        <x:v>Candidate source or part only. Quantity, grade and method remain open.</x:v>
      </x:c>
      <x:c r="O1053" s="4" t="str">
        <x:v>Collection expansion, October 15, 2026. New game proposal.</x:v>
      </x:c>
      <x:c r="P1053" s="4" t="n">
        <x:f>IF(OR(C1053="Ingredient candidate",C1053="Consumed input",C1053="Contained input",C1053="Transform input"),IF(F1053="T0",0,IF(F1053="T1",1,IF(F1053="T2",2,IF(F1053="T3",3,IF(F1053="T4",4,-1))))),-1)</x:f>
        <x:v>2</x:v>
      </x:c>
      <x:c r="Q1053" s="4" t="n">
        <x:f>IF(AND(OR(C1053="Ingredient candidate",C1053="Consumed input",C1053="Contained input",C1053="Transform input"),P1053=-1),1,0)</x:f>
        <x:v>0</x:v>
      </x:c>
    </x:row>
    <x:row r="1054" ht="64" customHeight="1">
      <x:c r="A1054" s="4" t="str">
        <x:v>design.collection.toasted_phagia_crumble_portion.out</x:v>
      </x:c>
      <x:c r="B1054" s="4" t="str">
        <x:v>design.collection.toasted_phagia_crumble_portion</x:v>
      </x:c>
      <x:c r="C1054" s="4" t="str">
        <x:v>Output</x:v>
      </x:c>
      <x:c r="D1054" s="4" t="str">
        <x:v>proposal.collection.toasted_phagia_crumble_portion</x:v>
      </x:c>
      <x:c r="E1054" s="4" t="str">
        <x:f>IFERROR(INDEX('Items'!$B$6:$B$1005,MATCH(D1054,'Items'!$A$6:$A$1005,0)),"MISSING ID")</x:f>
        <x:v>Toasted Phagia crumble portion</x:v>
      </x:c>
      <x:c r="F1054" s="4" t="str">
        <x:f>IFERROR(INDEX('Items'!$C$6:$C$1005,MATCH(D1054,'Items'!$A$6:$A$1005,0)),"MISSING ID")</x:f>
        <x:v>Not applicable</x:v>
      </x:c>
      <x:c r="G1054" s="4" t="str">
        <x:f>IFERROR(INDEX('Items'!$D$6:$D$1005,MATCH(D1054,'Items'!$A$6:$A$1005,0)),"MISSING ID")</x:f>
        <x:v>Consumables</x:v>
      </x:c>
      <x:c r="H1054" s="4" t="str">
        <x:f>IFERROR(INDEX('Items'!$X$6:$X$1005,MATCH(D1054,'Items'!$A$6:$A$1005,0)),"MISSING ID")</x:f>
        <x:v>Food consumable</x:v>
      </x:c>
      <x:c r="I1054" s="4"/>
      <x:c r="J1054" s="4" t="str">
        <x:v>Unspecified</x:v>
      </x:c>
      <x:c r="K1054" s="4" t="str">
        <x:f>IFERROR(INDEX('Crafting recipes'!$D$6:$D$1005,MATCH(B1054,'Crafting recipes'!$A$6:$A$1005,0)),"MISSING ID")</x:f>
        <x:v>Proposal</x:v>
      </x:c>
      <x:c r="L1054" s="4" t="str">
        <x:f>IFERROR(INDEX('Items'!$AD$6:$AD$1005,MATCH(D1054,'Items'!$A$6:$A$1005,0)),"MISSING ID")</x:f>
        <x:v>Proposal</x:v>
      </x:c>
      <x:c r="M1054" s="4" t="str">
        <x:f>IFERROR(INDEX('Crafting recipes'!$E$6:$E$1005,MATCH(B1054,'Crafting recipes'!$A$6:$A$1005,0)),"MISSING ID")</x:f>
        <x:v>Partial proposal</x:v>
      </x:c>
      <x:c r="N1054" s="4" t="str">
        <x:v>Candidate source or part only. Quantity, grade and method remain open.</x:v>
      </x:c>
      <x:c r="O1054" s="4" t="str">
        <x:v>Collection expansion, October 15, 2026. New game proposal.</x:v>
      </x:c>
      <x:c r="P1054" s="4" t="n">
        <x:f>IF(OR(C1054="Ingredient candidate",C1054="Consumed input",C1054="Contained input",C1054="Transform input"),IF(F1054="T0",0,IF(F1054="T1",1,IF(F1054="T2",2,IF(F1054="T3",3,IF(F1054="T4",4,-1))))),-1)</x:f>
        <x:v>-1</x:v>
      </x:c>
      <x:c r="Q1054" s="4" t="n">
        <x:f>IF(AND(OR(C1054="Ingredient candidate",C1054="Consumed input",C1054="Contained input",C1054="Transform input"),P1054=-1),1,0)</x:f>
        <x:v>0</x:v>
      </x:c>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Cooking ingredients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Cooking ingredients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Cooking ingredients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t="str">
        <x:v>design.collection.toasted_phagia_infusion.in.1</x:v>
      </x:c>
      <x:c r="B1069" s="4" t="str">
        <x:v>design.collection.toasted_phagia_infusion</x:v>
      </x:c>
      <x:c r="C1069" s="4" t="str">
        <x:v>Ingredient candidate</x:v>
      </x:c>
      <x:c r="D1069" s="4" t="str">
        <x:v>proposal.collection.toasted_culinary_phagia_crumbs</x:v>
      </x:c>
      <x:c r="E1069" s="4" t="str">
        <x:f>IFERROR(INDEX('Items'!$B$6:$B$1005,MATCH(D1069,'Items'!$A$6:$A$1005,0)),"MISSING ID")</x:f>
        <x:v>Toasted culinary Phagia crumbs</x:v>
      </x:c>
      <x:c r="F1069" s="4" t="str">
        <x:f>IFERROR(INDEX('Items'!$C$6:$C$1005,MATCH(D1069,'Items'!$A$6:$A$1005,0)),"MISSING ID")</x:f>
        <x:v>T2</x:v>
      </x:c>
      <x:c r="G1069" s="4" t="str">
        <x:f>IFERROR(INDEX('Items'!$D$6:$D$1005,MATCH(D1069,'Items'!$A$6:$A$1005,0)),"MISSING ID")</x:f>
        <x:v>Cooking ingredients</x:v>
      </x:c>
      <x:c r="H1069" s="4" t="str">
        <x:f>IFERROR(INDEX('Items'!$X$6:$X$1005,MATCH(D1069,'Items'!$A$6:$A$1005,0)),"MISSING ID")</x:f>
        <x:v>Food material</x:v>
      </x:c>
      <x:c r="I1069" s="4"/>
      <x:c r="J1069" s="4" t="str">
        <x:v>Unspecified</x:v>
      </x:c>
      <x:c r="K1069" s="4" t="str">
        <x:f>IFERROR(INDEX('Crafting recipes'!$D$6:$D$1005,MATCH(B1069,'Crafting recipes'!$A$6:$A$1005,0)),"MISSING ID")</x:f>
        <x:v>Proposal</x:v>
      </x:c>
      <x:c r="L1069" s="4" t="str">
        <x:f>IFERROR(INDEX('Items'!$AD$6:$AD$1005,MATCH(D1069,'Items'!$A$6:$A$1005,0)),"MISSING ID")</x:f>
        <x:v>Proposal</x:v>
      </x:c>
      <x:c r="M1069" s="4" t="str">
        <x:f>IFERROR(INDEX('Crafting recipes'!$E$6:$E$1005,MATCH(B1069,'Crafting recipes'!$A$6:$A$1005,0)),"MISSING ID")</x:f>
        <x:v>Partial proposal</x:v>
      </x:c>
      <x:c r="N1069" s="4" t="str">
        <x:v>Candidate source or part only. Quantity, grade and method remain open.</x:v>
      </x:c>
      <x:c r="O1069" s="4" t="str">
        <x:v>Collection expansion, October 15, 2026. New game proposal.</x:v>
      </x:c>
      <x:c r="P1069" s="4" t="n">
        <x:f>IF(OR(C1069="Ingredient candidate",C1069="Consumed input",C1069="Contained input",C1069="Transform input"),IF(F1069="T0",0,IF(F1069="T1",1,IF(F1069="T2",2,IF(F1069="T3",3,IF(F1069="T4",4,-1))))),-1)</x:f>
        <x:v>2</x:v>
      </x:c>
      <x:c r="Q1069" s="4" t="n">
        <x:f>IF(AND(OR(C1069="Ingredient candidate",C1069="Consumed input",C1069="Contained input",C1069="Transform input"),P1069=-1),1,0)</x:f>
        <x:v>0</x:v>
      </x:c>
    </x:row>
    <x:row r="1070" ht="64" customHeight="1">
      <x:c r="A1070" s="4" t="str">
        <x:v>design.collection.toasted_phagia_infusion.in.2</x:v>
      </x:c>
      <x:c r="B1070" s="4" t="str">
        <x:v>design.collection.toasted_phagia_infusion</x:v>
      </x:c>
      <x:c r="C1070" s="4" t="str">
        <x:v>Ingredient candidate</x:v>
      </x:c>
      <x:c r="D1070" s="4" t="str">
        <x:v>proposal.collection.culinary_phagia_liquid_fraction</x:v>
      </x:c>
      <x:c r="E1070" s="4" t="str">
        <x:f>IFERROR(INDEX('Items'!$B$6:$B$1005,MATCH(D1070,'Items'!$A$6:$A$1005,0)),"MISSING ID")</x:f>
        <x:v>Culinary Phagia liquid fraction</x:v>
      </x:c>
      <x:c r="F1070" s="4" t="str">
        <x:f>IFERROR(INDEX('Items'!$C$6:$C$1005,MATCH(D1070,'Items'!$A$6:$A$1005,0)),"MISSING ID")</x:f>
        <x:v>T1</x:v>
      </x:c>
      <x:c r="G1070" s="4" t="str">
        <x:f>IFERROR(INDEX('Items'!$D$6:$D$1005,MATCH(D1070,'Items'!$A$6:$A$1005,0)),"MISSING ID")</x:f>
        <x:v>Cooking ingredients</x:v>
      </x:c>
      <x:c r="H1070" s="4" t="str">
        <x:f>IFERROR(INDEX('Items'!$X$6:$X$1005,MATCH(D1070,'Items'!$A$6:$A$1005,0)),"MISSING ID")</x:f>
        <x:v>Food material</x:v>
      </x:c>
      <x:c r="I1070" s="4"/>
      <x:c r="J1070" s="4" t="str">
        <x:v>Unspecified</x:v>
      </x:c>
      <x:c r="K1070" s="4" t="str">
        <x:f>IFERROR(INDEX('Crafting recipes'!$D$6:$D$1005,MATCH(B1070,'Crafting recipes'!$A$6:$A$1005,0)),"MISSING ID")</x:f>
        <x:v>Proposal</x:v>
      </x:c>
      <x:c r="L1070" s="4" t="str">
        <x:f>IFERROR(INDEX('Items'!$AD$6:$AD$1005,MATCH(D1070,'Items'!$A$6:$A$1005,0)),"MISSING ID")</x:f>
        <x:v>Proposal</x:v>
      </x:c>
      <x:c r="M1070" s="4" t="str">
        <x:f>IFERROR(INDEX('Crafting recipes'!$E$6:$E$1005,MATCH(B1070,'Crafting recipes'!$A$6:$A$1005,0)),"MISSING ID")</x:f>
        <x:v>Partial proposal</x:v>
      </x:c>
      <x:c r="N1070" s="4" t="str">
        <x:v>Candidate source or part only. Quantity, grade and method remain open.</x:v>
      </x:c>
      <x:c r="O1070" s="4" t="str">
        <x:v>Collection expansion, October 15, 2026. New game proposal.</x:v>
      </x:c>
      <x:c r="P1070" s="4" t="n">
        <x:f>IF(OR(C1070="Ingredient candidate",C1070="Consumed input",C1070="Contained input",C1070="Transform input"),IF(F1070="T0",0,IF(F1070="T1",1,IF(F1070="T2",2,IF(F1070="T3",3,IF(F1070="T4",4,-1))))),-1)</x:f>
        <x:v>1</x:v>
      </x:c>
      <x:c r="Q1070" s="4" t="n">
        <x:f>IF(AND(OR(C1070="Ingredient candidate",C1070="Consumed input",C1070="Contained input",C1070="Transform input"),P1070=-1),1,0)</x:f>
        <x:v>0</x:v>
      </x:c>
    </x:row>
    <x:row r="1071" ht="64" customHeight="1">
      <x:c r="A1071" s="4" t="str">
        <x:v>design.collection.toasted_phagia_infusion.out</x:v>
      </x:c>
      <x:c r="B1071" s="4" t="str">
        <x:v>design.collection.toasted_phagia_infusion</x:v>
      </x:c>
      <x:c r="C1071" s="4" t="str">
        <x:v>Output</x:v>
      </x:c>
      <x:c r="D1071" s="4" t="str">
        <x:v>proposal.collection.toasted_phagia_infusion</x:v>
      </x:c>
      <x:c r="E1071" s="4" t="str">
        <x:f>IFERROR(INDEX('Items'!$B$6:$B$1005,MATCH(D1071,'Items'!$A$6:$A$1005,0)),"MISSING ID")</x:f>
        <x:v>Toasted Phagia infusion</x:v>
      </x:c>
      <x:c r="F1071" s="4" t="str">
        <x:f>IFERROR(INDEX('Items'!$C$6:$C$1005,MATCH(D1071,'Items'!$A$6:$A$1005,0)),"MISSING ID")</x:f>
        <x:v>Not applicable</x:v>
      </x:c>
      <x:c r="G1071" s="4" t="str">
        <x:f>IFERROR(INDEX('Items'!$D$6:$D$1005,MATCH(D1071,'Items'!$A$6:$A$1005,0)),"MISSING ID")</x:f>
        <x:v>Consumables</x:v>
      </x:c>
      <x:c r="H1071" s="4" t="str">
        <x:f>IFERROR(INDEX('Items'!$X$6:$X$1005,MATCH(D1071,'Items'!$A$6:$A$1005,0)),"MISSING ID")</x:f>
        <x:v>Drink consumable</x:v>
      </x:c>
      <x:c r="I1071" s="4"/>
      <x:c r="J1071" s="4" t="str">
        <x:v>Unspecified</x:v>
      </x:c>
      <x:c r="K1071" s="4" t="str">
        <x:f>IFERROR(INDEX('Crafting recipes'!$D$6:$D$1005,MATCH(B1071,'Crafting recipes'!$A$6:$A$1005,0)),"MISSING ID")</x:f>
        <x:v>Proposal</x:v>
      </x:c>
      <x:c r="L1071" s="4" t="str">
        <x:f>IFERROR(INDEX('Items'!$AD$6:$AD$1005,MATCH(D1071,'Items'!$A$6:$A$1005,0)),"MISSING ID")</x:f>
        <x:v>Proposal</x:v>
      </x:c>
      <x:c r="M1071" s="4" t="str">
        <x:f>IFERROR(INDEX('Crafting recipes'!$E$6:$E$1005,MATCH(B1071,'Crafting recipes'!$A$6:$A$1005,0)),"MISSING ID")</x:f>
        <x:v>Partial proposal</x:v>
      </x:c>
      <x:c r="N1071" s="4" t="str">
        <x:v>Candidate source or part only. Quantity, grade and method remain open.</x:v>
      </x:c>
      <x:c r="O1071" s="4" t="str">
        <x:v>Collection expansion, October 15, 2026. New game proposal.</x:v>
      </x:c>
      <x:c r="P1071" s="4" t="n">
        <x:f>IF(OR(C1071="Ingredient candidate",C1071="Consumed input",C1071="Contained input",C1071="Transform input"),IF(F1071="T0",0,IF(F1071="T1",1,IF(F1071="T2",2,IF(F1071="T3",3,IF(F1071="T4",4,-1))))),-1)</x:f>
        <x:v>-1</x:v>
      </x:c>
      <x:c r="Q1071" s="4" t="n">
        <x:f>IF(AND(OR(C1071="Ingredient candidate",C1071="Consumed input",C1071="Contained input",C1071="Transform input"),P1071=-1),1,0)</x:f>
        <x:v>0</x:v>
      </x:c>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Cooking ingredients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Cooking ingredients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Cooking ingredients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Cooking ingredients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t="str">
        <x:v>design.collection.whipped_phagia_foam_cup.in.1</x:v>
      </x:c>
      <x:c r="B1078" s="4" t="str">
        <x:v>design.collection.whipped_phagia_foam_cup</x:v>
      </x:c>
      <x:c r="C1078" s="4" t="str">
        <x:v>Ingredient candidate</x:v>
      </x:c>
      <x:c r="D1078" s="4" t="str">
        <x:v>proposal.collection.aerated_culinary_phagia_curd</x:v>
      </x:c>
      <x:c r="E1078" s="4" t="str">
        <x:f>IFERROR(INDEX('Items'!$B$6:$B$1005,MATCH(D1078,'Items'!$A$6:$A$1005,0)),"MISSING ID")</x:f>
        <x:v>Aerated culinary Phagia curd</x:v>
      </x:c>
      <x:c r="F1078" s="4" t="str">
        <x:f>IFERROR(INDEX('Items'!$C$6:$C$1005,MATCH(D1078,'Items'!$A$6:$A$1005,0)),"MISSING ID")</x:f>
        <x:v>T2</x:v>
      </x:c>
      <x:c r="G1078" s="4" t="str">
        <x:f>IFERROR(INDEX('Items'!$D$6:$D$1005,MATCH(D1078,'Items'!$A$6:$A$1005,0)),"MISSING ID")</x:f>
        <x:v>Cooking ingredients</x:v>
      </x:c>
      <x:c r="H1078" s="4" t="str">
        <x:f>IFERROR(INDEX('Items'!$X$6:$X$1005,MATCH(D1078,'Items'!$A$6:$A$1005,0)),"MISSING ID")</x:f>
        <x:v>Food material</x:v>
      </x:c>
      <x:c r="I1078" s="4"/>
      <x:c r="J1078" s="4" t="str">
        <x:v>Unspecified</x:v>
      </x:c>
      <x:c r="K1078" s="4" t="str">
        <x:f>IFERROR(INDEX('Crafting recipes'!$D$6:$D$1005,MATCH(B1078,'Crafting recipes'!$A$6:$A$1005,0)),"MISSING ID")</x:f>
        <x:v>Proposal</x:v>
      </x:c>
      <x:c r="L1078" s="4" t="str">
        <x:f>IFERROR(INDEX('Items'!$AD$6:$AD$1005,MATCH(D1078,'Items'!$A$6:$A$1005,0)),"MISSING ID")</x:f>
        <x:v>Proposal</x:v>
      </x:c>
      <x:c r="M1078" s="4" t="str">
        <x:f>IFERROR(INDEX('Crafting recipes'!$E$6:$E$1005,MATCH(B1078,'Crafting recipes'!$A$6:$A$1005,0)),"MISSING ID")</x:f>
        <x:v>Partial proposal</x:v>
      </x:c>
      <x:c r="N1078" s="4" t="str">
        <x:v>Candidate source or part only. Quantity, grade and method remain open.</x:v>
      </x:c>
      <x:c r="O1078" s="4" t="str">
        <x:v>Collection expansion, October 15, 2026. New game proposal.</x:v>
      </x:c>
      <x:c r="P1078" s="4" t="n">
        <x:f>IF(OR(C1078="Ingredient candidate",C1078="Consumed input",C1078="Contained input",C1078="Transform input"),IF(F1078="T0",0,IF(F1078="T1",1,IF(F1078="T2",2,IF(F1078="T3",3,IF(F1078="T4",4,-1))))),-1)</x:f>
        <x:v>2</x:v>
      </x:c>
      <x:c r="Q1078" s="4" t="n">
        <x:f>IF(AND(OR(C1078="Ingredient candidate",C1078="Consumed input",C1078="Contained input",C1078="Transform input"),P1078=-1),1,0)</x:f>
        <x:v>0</x:v>
      </x:c>
    </x:row>
    <x:row r="1079" ht="64" customHeight="1">
      <x:c r="A1079" s="4" t="str">
        <x:v>design.collection.whipped_phagia_foam_cup.in.2</x:v>
      </x:c>
      <x:c r="B1079" s="4" t="str">
        <x:v>design.collection.whipped_phagia_foam_cup</x:v>
      </x:c>
      <x:c r="C1079" s="4" t="str">
        <x:v>Ingredient candidate</x:v>
      </x:c>
      <x:c r="D1079" s="4" t="str">
        <x:v>proposal.collection.culinary_phagia_liquid_fraction</x:v>
      </x:c>
      <x:c r="E1079" s="4" t="str">
        <x:f>IFERROR(INDEX('Items'!$B$6:$B$1005,MATCH(D1079,'Items'!$A$6:$A$1005,0)),"MISSING ID")</x:f>
        <x:v>Culinary Phagia liquid fraction</x:v>
      </x:c>
      <x:c r="F1079" s="4" t="str">
        <x:f>IFERROR(INDEX('Items'!$C$6:$C$1005,MATCH(D1079,'Items'!$A$6:$A$1005,0)),"MISSING ID")</x:f>
        <x:v>T1</x:v>
      </x:c>
      <x:c r="G1079" s="4" t="str">
        <x:f>IFERROR(INDEX('Items'!$D$6:$D$1005,MATCH(D1079,'Items'!$A$6:$A$1005,0)),"MISSING ID")</x:f>
        <x:v>Cooking ingredients</x:v>
      </x:c>
      <x:c r="H1079" s="4" t="str">
        <x:f>IFERROR(INDEX('Items'!$X$6:$X$1005,MATCH(D1079,'Items'!$A$6:$A$1005,0)),"MISSING ID")</x:f>
        <x:v>Food material</x:v>
      </x:c>
      <x:c r="I1079" s="4"/>
      <x:c r="J1079" s="4" t="str">
        <x:v>Unspecified</x:v>
      </x:c>
      <x:c r="K1079" s="4" t="str">
        <x:f>IFERROR(INDEX('Crafting recipes'!$D$6:$D$1005,MATCH(B1079,'Crafting recipes'!$A$6:$A$1005,0)),"MISSING ID")</x:f>
        <x:v>Proposal</x:v>
      </x:c>
      <x:c r="L1079" s="4" t="str">
        <x:f>IFERROR(INDEX('Items'!$AD$6:$AD$1005,MATCH(D1079,'Items'!$A$6:$A$1005,0)),"MISSING ID")</x:f>
        <x:v>Proposal</x:v>
      </x:c>
      <x:c r="M1079" s="4" t="str">
        <x:f>IFERROR(INDEX('Crafting recipes'!$E$6:$E$1005,MATCH(B1079,'Crafting recipes'!$A$6:$A$1005,0)),"MISSING ID")</x:f>
        <x:v>Partial proposal</x:v>
      </x:c>
      <x:c r="N1079" s="4" t="str">
        <x:v>Candidate source or part only. Quantity, grade and method remain open.</x:v>
      </x:c>
      <x:c r="O1079" s="4" t="str">
        <x:v>Collection expansion, October 15, 2026. New game proposal.</x:v>
      </x:c>
      <x:c r="P1079" s="4" t="n">
        <x:f>IF(OR(C1079="Ingredient candidate",C1079="Consumed input",C1079="Contained input",C1079="Transform input"),IF(F1079="T0",0,IF(F1079="T1",1,IF(F1079="T2",2,IF(F1079="T3",3,IF(F1079="T4",4,-1))))),-1)</x:f>
        <x:v>1</x:v>
      </x:c>
      <x:c r="Q1079" s="4" t="n">
        <x:f>IF(AND(OR(C1079="Ingredient candidate",C1079="Consumed input",C1079="Contained input",C1079="Transform input"),P1079=-1),1,0)</x:f>
        <x:v>0</x:v>
      </x:c>
    </x:row>
    <x:row r="1080" ht="64" customHeight="1">
      <x:c r="A1080" s="4" t="str">
        <x:v>design.collection.whipped_phagia_foam_cup.out</x:v>
      </x:c>
      <x:c r="B1080" s="4" t="str">
        <x:v>design.collection.whipped_phagia_foam_cup</x:v>
      </x:c>
      <x:c r="C1080" s="4" t="str">
        <x:v>Output</x:v>
      </x:c>
      <x:c r="D1080" s="4" t="str">
        <x:v>proposal.collection.whipped_phagia_foam_cup</x:v>
      </x:c>
      <x:c r="E1080" s="4" t="str">
        <x:f>IFERROR(INDEX('Items'!$B$6:$B$1005,MATCH(D1080,'Items'!$A$6:$A$1005,0)),"MISSING ID")</x:f>
        <x:v>Whipped Phagia foam cup</x:v>
      </x:c>
      <x:c r="F1080" s="4" t="str">
        <x:f>IFERROR(INDEX('Items'!$C$6:$C$1005,MATCH(D1080,'Items'!$A$6:$A$1005,0)),"MISSING ID")</x:f>
        <x:v>Not applicable</x:v>
      </x:c>
      <x:c r="G1080" s="4" t="str">
        <x:f>IFERROR(INDEX('Items'!$D$6:$D$1005,MATCH(D1080,'Items'!$A$6:$A$1005,0)),"MISSING ID")</x:f>
        <x:v>Consumables</x:v>
      </x:c>
      <x:c r="H1080" s="4" t="str">
        <x:f>IFERROR(INDEX('Items'!$X$6:$X$1005,MATCH(D1080,'Items'!$A$6:$A$1005,0)),"MISSING ID")</x:f>
        <x:v>Drink consumable</x:v>
      </x:c>
      <x:c r="I1080" s="4"/>
      <x:c r="J1080" s="4" t="str">
        <x:v>Unspecified</x:v>
      </x:c>
      <x:c r="K1080" s="4" t="str">
        <x:f>IFERROR(INDEX('Crafting recipes'!$D$6:$D$1005,MATCH(B1080,'Crafting recipes'!$A$6:$A$1005,0)),"MISSING ID")</x:f>
        <x:v>Proposal</x:v>
      </x:c>
      <x:c r="L1080" s="4" t="str">
        <x:f>IFERROR(INDEX('Items'!$AD$6:$AD$1005,MATCH(D1080,'Items'!$A$6:$A$1005,0)),"MISSING ID")</x:f>
        <x:v>Proposal</x:v>
      </x:c>
      <x:c r="M1080" s="4" t="str">
        <x:f>IFERROR(INDEX('Crafting recipes'!$E$6:$E$1005,MATCH(B1080,'Crafting recipes'!$A$6:$A$1005,0)),"MISSING ID")</x:f>
        <x:v>Partial proposal</x:v>
      </x:c>
      <x:c r="N1080" s="4" t="str">
        <x:v>Candidate source or part only. Quantity, grade and method remain open.</x:v>
      </x:c>
      <x:c r="O1080" s="4" t="str">
        <x:v>Collection expansion, October 15, 2026. New game proposal.</x:v>
      </x:c>
      <x:c r="P1080" s="4" t="n">
        <x:f>IF(OR(C1080="Ingredient candidate",C1080="Consumed input",C1080="Contained input",C1080="Transform input"),IF(F1080="T0",0,IF(F1080="T1",1,IF(F1080="T2",2,IF(F1080="T3",3,IF(F1080="T4",4,-1))))),-1)</x:f>
        <x:v>-1</x:v>
      </x:c>
      <x:c r="Q1080" s="4" t="n">
        <x:f>IF(AND(OR(C1080="Ingredient candidate",C1080="Consumed input",C1080="Contained input",C1080="Transform input"),P1080=-1),1,0)</x:f>
        <x:v>0</x:v>
      </x:c>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Cooking ingredients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Cooking ingredients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Cooking ingredients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Cooking ingredients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Field supplies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Crafting components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Crafting components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Weapons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t="str">
        <x:v>design.audit.proposal_audit_mineral_cell_electrolyte_candidate.audit.in.1</x:v>
      </x:c>
      <x:c r="B1389" s="4" t="str">
        <x:v>design.audit.proposal_audit_mineral_cell_electrolyte_candidate</x:v>
      </x:c>
      <x:c r="C1389" s="4" t="str">
        <x:v>Ingredient candidate</x:v>
      </x:c>
      <x:c r="D1389" s="4" t="str">
        <x:v>proposal.t1.process_salts</x:v>
      </x:c>
      <x:c r="E1389" s="4" t="str">
        <x:f>IFERROR(INDEX('Items'!$B$6:$B$1005,MATCH(D1389,'Items'!$A$6:$A$1005,0)),"MISSING ID")</x:f>
        <x:v>Graded process salts</x:v>
      </x:c>
      <x:c r="F1389" s="4" t="str">
        <x:f>IFERROR(INDEX('Items'!$C$6:$C$1005,MATCH(D1389,'Items'!$A$6:$A$1005,0)),"MISSING ID")</x:f>
        <x:v>T1</x:v>
      </x:c>
      <x:c r="G1389" s="4" t="str">
        <x:f>IFERROR(INDEX('Items'!$D$6:$D$1005,MATCH(D1389,'Items'!$A$6:$A$1005,0)),"MISSING ID")</x:f>
        <x:v>Manufactured stock</x:v>
      </x:c>
      <x:c r="H1389" s="4" t="str">
        <x:f>IFERROR(INDEX('Items'!$X$6:$X$1005,MATCH(D1389,'Items'!$A$6:$A$1005,0)),"MISSING ID")</x:f>
        <x:v>Processed material</x:v>
      </x:c>
      <x:c r="I1389" s="4"/>
      <x:c r="J1389" s="4" t="str">
        <x:v>Unspecified</x:v>
      </x:c>
      <x:c r="K1389" s="4" t="str">
        <x:f>IFERROR(INDEX('Crafting recipes'!$D$6:$D$1005,MATCH(B1389,'Crafting recipes'!$A$6:$A$1005,0)),"MISSING ID")</x:f>
        <x:v>Proposal</x:v>
      </x:c>
      <x:c r="L1389" s="4" t="str">
        <x:f>IFERROR(INDEX('Items'!$AD$6:$AD$1005,MATCH(D1389,'Items'!$A$6:$A$1005,0)),"MISSING ID")</x:f>
        <x:v>Proposal</x:v>
      </x:c>
      <x:c r="M1389" s="4" t="str">
        <x:f>IFERROR(INDEX('Crafting recipes'!$E$6:$E$1005,MATCH(B1389,'Crafting recipes'!$A$6:$A$1005,0)),"MISSING ID")</x:f>
        <x:v>Partial proposal</x:v>
      </x:c>
      <x:c r="N1389" s="4" t="str">
        <x:v>Partial audit candidate; quantity, fit and performance remain unresolved.</x:v>
      </x:c>
      <x:c r="O13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9" s="4" t="n">
        <x:f>IF(OR(C1389="Ingredient candidate",C1389="Consumed input",C1389="Contained input",C1389="Transform input"),IF(F1389="T0",0,IF(F1389="T1",1,IF(F1389="T2",2,IF(F1389="T3",3,IF(F1389="T4",4,-1))))),-1)</x:f>
        <x:v>1</x:v>
      </x:c>
      <x:c r="Q1389" s="4" t="n">
        <x:f>IF(AND(OR(C1389="Ingredient candidate",C1389="Consumed input",C1389="Contained input",C1389="Transform input"),P1389=-1),1,0)</x:f>
        <x:v>0</x:v>
      </x:c>
    </x:row>
    <x:row r="1390" ht="64" customHeight="1">
      <x:c r="A1390" s="4" t="str">
        <x:v>design.audit.proposal_audit_mineral_cell_electrolyte_candidate.audit.in.2</x:v>
      </x:c>
      <x:c r="B1390" s="4" t="str">
        <x:v>design.audit.proposal_audit_mineral_cell_electrolyte_candidate</x:v>
      </x:c>
      <x:c r="C1390" s="4" t="str">
        <x:v>Ingredient candidate</x:v>
      </x:c>
      <x:c r="D1390" s="4" t="str">
        <x:v>proposal.t1.faunal_carrier</x:v>
      </x:c>
      <x:c r="E1390" s="4" t="str">
        <x:f>IFERROR(INDEX('Items'!$B$6:$B$1005,MATCH(D1390,'Items'!$A$6:$A$1005,0)),"MISSING ID")</x:f>
        <x:v>Selected faunal carrier fraction</x:v>
      </x:c>
      <x:c r="F1390" s="4" t="str">
        <x:f>IFERROR(INDEX('Items'!$C$6:$C$1005,MATCH(D1390,'Items'!$A$6:$A$1005,0)),"MISSING ID")</x:f>
        <x:v>T1</x:v>
      </x:c>
      <x:c r="G1390" s="4" t="str">
        <x:f>IFERROR(INDEX('Items'!$D$6:$D$1005,MATCH(D1390,'Items'!$A$6:$A$1005,0)),"MISSING ID")</x:f>
        <x:v>Processing agents</x:v>
      </x:c>
      <x:c r="H1390" s="4" t="str">
        <x:f>IFERROR(INDEX('Items'!$X$6:$X$1005,MATCH(D1390,'Items'!$A$6:$A$1005,0)),"MISSING ID")</x:f>
        <x:v>Chemical material</x:v>
      </x:c>
      <x:c r="I1390" s="4"/>
      <x:c r="J1390" s="4" t="str">
        <x:v>Unspecified</x:v>
      </x:c>
      <x:c r="K1390" s="4" t="str">
        <x:f>IFERROR(INDEX('Crafting recipes'!$D$6:$D$1005,MATCH(B1390,'Crafting recipes'!$A$6:$A$1005,0)),"MISSING ID")</x:f>
        <x:v>Proposal</x:v>
      </x:c>
      <x:c r="L1390" s="4" t="str">
        <x:f>IFERROR(INDEX('Items'!$AD$6:$AD$1005,MATCH(D1390,'Items'!$A$6:$A$1005,0)),"MISSING ID")</x:f>
        <x:v>Proposal</x:v>
      </x:c>
      <x:c r="M1390" s="4" t="str">
        <x:f>IFERROR(INDEX('Crafting recipes'!$E$6:$E$1005,MATCH(B1390,'Crafting recipes'!$A$6:$A$1005,0)),"MISSING ID")</x:f>
        <x:v>Partial proposal</x:v>
      </x:c>
      <x:c r="N1390" s="4" t="str">
        <x:v>Partial audit candidate; quantity, fit and performance remain unresolved.</x:v>
      </x:c>
      <x:c r="O13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0" s="4" t="n">
        <x:f>IF(OR(C1390="Ingredient candidate",C1390="Consumed input",C1390="Contained input",C1390="Transform input"),IF(F1390="T0",0,IF(F1390="T1",1,IF(F1390="T2",2,IF(F1390="T3",3,IF(F1390="T4",4,-1))))),-1)</x:f>
        <x:v>1</x:v>
      </x:c>
      <x:c r="Q1390" s="4" t="n">
        <x:f>IF(AND(OR(C1390="Ingredient candidate",C1390="Consumed input",C1390="Contained input",C1390="Transform input"),P1390=-1),1,0)</x:f>
        <x:v>0</x:v>
      </x:c>
    </x:row>
    <x:row r="1391" ht="64" customHeight="1">
      <x:c r="A1391" s="4" t="str">
        <x:v>design.audit.proposal_audit_mineral_cell_electrolyte_candidate.audit.out</x:v>
      </x:c>
      <x:c r="B1391" s="4" t="str">
        <x:v>design.audit.proposal_audit_mineral_cell_electrolyte_candidate</x:v>
      </x:c>
      <x:c r="C1391" s="4" t="str">
        <x:v>Output</x:v>
      </x:c>
      <x:c r="D1391" s="4" t="str">
        <x:v>proposal.audit.mineral_cell_electrolyte_candidate</x:v>
      </x:c>
      <x:c r="E1391" s="4" t="str">
        <x:f>IFERROR(INDEX('Items'!$B$6:$B$1005,MATCH(D1391,'Items'!$A$6:$A$1005,0)),"MISSING ID")</x:f>
        <x:v>Mineral-cell electrolyte candidate</x:v>
      </x:c>
      <x:c r="F1391" s="4" t="str">
        <x:f>IFERROR(INDEX('Items'!$C$6:$C$1005,MATCH(D1391,'Items'!$A$6:$A$1005,0)),"MISSING ID")</x:f>
        <x:v>T2</x:v>
      </x:c>
      <x:c r="G1391" s="4" t="str">
        <x:f>IFERROR(INDEX('Items'!$D$6:$D$1005,MATCH(D1391,'Items'!$A$6:$A$1005,0)),"MISSING ID")</x:f>
        <x:v>Processing agents</x:v>
      </x:c>
      <x:c r="H1391" s="4" t="str">
        <x:f>IFERROR(INDEX('Items'!$X$6:$X$1005,MATCH(D1391,'Items'!$A$6:$A$1005,0)),"MISSING ID")</x:f>
        <x:v>Chemical material</x:v>
      </x:c>
      <x:c r="I1391" s="4"/>
      <x:c r="J1391" s="4" t="str">
        <x:v>Unspecified</x:v>
      </x:c>
      <x:c r="K1391" s="4" t="str">
        <x:f>IFERROR(INDEX('Crafting recipes'!$D$6:$D$1005,MATCH(B1391,'Crafting recipes'!$A$6:$A$1005,0)),"MISSING ID")</x:f>
        <x:v>Proposal</x:v>
      </x:c>
      <x:c r="L1391" s="4" t="str">
        <x:f>IFERROR(INDEX('Items'!$AD$6:$AD$1005,MATCH(D1391,'Items'!$A$6:$A$1005,0)),"MISSING ID")</x:f>
        <x:v>Proposal</x:v>
      </x:c>
      <x:c r="M1391" s="4" t="str">
        <x:f>IFERROR(INDEX('Crafting recipes'!$E$6:$E$1005,MATCH(B1391,'Crafting recipes'!$A$6:$A$1005,0)),"MISSING ID")</x:f>
        <x:v>Partial proposal</x:v>
      </x:c>
      <x:c r="N1391" s="4" t="str">
        <x:v>Partial audit candidate; quantity, fit and performance remain unresolved.</x:v>
      </x:c>
      <x:c r="O13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1" s="4" t="n">
        <x:f>IF(OR(C1391="Ingredient candidate",C1391="Consumed input",C1391="Contained input",C1391="Transform input"),IF(F1391="T0",0,IF(F1391="T1",1,IF(F1391="T2",2,IF(F1391="T3",3,IF(F1391="T4",4,-1))))),-1)</x:f>
        <x:v>-1</x:v>
      </x:c>
      <x:c r="Q1391" s="4" t="n">
        <x:f>IF(AND(OR(C1391="Ingredient candidate",C1391="Consumed input",C1391="Contained input",C1391="Transform input"),P1391=-1),1,0)</x:f>
        <x:v>0</x:v>
      </x:c>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t="str">
        <x:v>design.audit.proposal_container_funnel.audit.in.1</x:v>
      </x:c>
      <x:c r="B1556" s="4" t="str">
        <x:v>design.audit.proposal_container_funnel</x:v>
      </x:c>
      <x:c r="C1556" s="4" t="str">
        <x:v>Ingredient candidate</x:v>
      </x:c>
      <x:c r="D1556" s="4" t="str">
        <x:v>proposal.t1.clear_glass_blank</x:v>
      </x:c>
      <x:c r="E1556" s="4" t="str">
        <x:f>IFERROR(INDEX('Items'!$B$6:$B$1005,MATCH(D1556,'Items'!$A$6:$A$1005,0)),"MISSING ID")</x:f>
        <x:v>Rough clear-glass blank</x:v>
      </x:c>
      <x:c r="F1556" s="4" t="str">
        <x:f>IFERROR(INDEX('Items'!$C$6:$C$1005,MATCH(D1556,'Items'!$A$6:$A$1005,0)),"MISSING ID")</x:f>
        <x:v>T1</x:v>
      </x:c>
      <x:c r="G1556" s="4" t="str">
        <x:f>IFERROR(INDEX('Items'!$D$6:$D$1005,MATCH(D1556,'Items'!$A$6:$A$1005,0)),"MISSING ID")</x:f>
        <x:v>Manufactured stock</x:v>
      </x:c>
      <x:c r="H1556" s="4" t="str">
        <x:f>IFERROR(INDEX('Items'!$X$6:$X$1005,MATCH(D1556,'Items'!$A$6:$A$1005,0)),"MISSING ID")</x:f>
        <x:v>Processed material</x:v>
      </x:c>
      <x:c r="I1556" s="4"/>
      <x:c r="J1556" s="4" t="str">
        <x:v>Unspecified</x:v>
      </x:c>
      <x:c r="K1556" s="4" t="str">
        <x:f>IFERROR(INDEX('Crafting recipes'!$D$6:$D$1005,MATCH(B1556,'Crafting recipes'!$A$6:$A$1005,0)),"MISSING ID")</x:f>
        <x:v>Proposal</x:v>
      </x:c>
      <x:c r="L1556" s="4" t="str">
        <x:f>IFERROR(INDEX('Items'!$AD$6:$AD$1005,MATCH(D1556,'Items'!$A$6:$A$1005,0)),"MISSING ID")</x:f>
        <x:v>Proposal</x:v>
      </x:c>
      <x:c r="M1556" s="4" t="str">
        <x:f>IFERROR(INDEX('Crafting recipes'!$E$6:$E$1005,MATCH(B1556,'Crafting recipes'!$A$6:$A$1005,0)),"MISSING ID")</x:f>
        <x:v>Partial proposal</x:v>
      </x:c>
      <x:c r="N1556" s="4" t="str">
        <x:v>Partial audit candidate; quantity, fit and performance remain unresolved.</x:v>
      </x:c>
      <x:c r="O1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6" s="4" t="n">
        <x:f>IF(OR(C1556="Ingredient candidate",C1556="Consumed input",C1556="Contained input",C1556="Transform input"),IF(F1556="T0",0,IF(F1556="T1",1,IF(F1556="T2",2,IF(F1556="T3",3,IF(F1556="T4",4,-1))))),-1)</x:f>
        <x:v>1</x:v>
      </x:c>
      <x:c r="Q1556" s="4" t="n">
        <x:f>IF(AND(OR(C1556="Ingredient candidate",C1556="Consumed input",C1556="Contained input",C1556="Transform input"),P1556=-1),1,0)</x:f>
        <x:v>0</x:v>
      </x:c>
    </x:row>
    <x:row r="1557" ht="64" customHeight="1">
      <x:c r="A1557" s="4" t="str">
        <x:v>design.audit.proposal_container_funnel.audit.out</x:v>
      </x:c>
      <x:c r="B1557" s="4" t="str">
        <x:v>design.audit.proposal_container_funnel</x:v>
      </x:c>
      <x:c r="C1557" s="4" t="str">
        <x:v>Output</x:v>
      </x:c>
      <x:c r="D1557" s="4" t="str">
        <x:v>proposal.container.funnel</x:v>
      </x:c>
      <x:c r="E1557" s="4" t="str">
        <x:f>IFERROR(INDEX('Items'!$B$6:$B$1005,MATCH(D1557,'Items'!$A$6:$A$1005,0)),"MISSING ID")</x:f>
        <x:v>Glass transfer funnel</x:v>
      </x:c>
      <x:c r="F1557" s="4" t="str">
        <x:f>IFERROR(INDEX('Items'!$C$6:$C$1005,MATCH(D1557,'Items'!$A$6:$A$1005,0)),"MISSING ID")</x:f>
        <x:v>Not applicable</x:v>
      </x:c>
      <x:c r="G1557" s="4" t="str">
        <x:f>IFERROR(INDEX('Items'!$D$6:$D$1005,MATCH(D1557,'Items'!$A$6:$A$1005,0)),"MISSING ID")</x:f>
        <x:v>Containers</x:v>
      </x:c>
      <x:c r="H1557" s="4" t="str">
        <x:f>IFERROR(INDEX('Items'!$X$6:$X$1005,MATCH(D1557,'Items'!$A$6:$A$1005,0)),"MISSING ID")</x:f>
        <x:v>Tool</x:v>
      </x:c>
      <x:c r="I1557" s="4"/>
      <x:c r="J1557" s="4" t="str">
        <x:v>Unspecified</x:v>
      </x:c>
      <x:c r="K1557" s="4" t="str">
        <x:f>IFERROR(INDEX('Crafting recipes'!$D$6:$D$1005,MATCH(B1557,'Crafting recipes'!$A$6:$A$1005,0)),"MISSING ID")</x:f>
        <x:v>Proposal</x:v>
      </x:c>
      <x:c r="L1557" s="4" t="str">
        <x:f>IFERROR(INDEX('Items'!$AD$6:$AD$1005,MATCH(D1557,'Items'!$A$6:$A$1005,0)),"MISSING ID")</x:f>
        <x:v>Proposal</x:v>
      </x:c>
      <x:c r="M1557" s="4" t="str">
        <x:f>IFERROR(INDEX('Crafting recipes'!$E$6:$E$1005,MATCH(B1557,'Crafting recipes'!$A$6:$A$1005,0)),"MISSING ID")</x:f>
        <x:v>Partial proposal</x:v>
      </x:c>
      <x:c r="N1557" s="4" t="str">
        <x:v>Partial audit candidate; quantity, fit and performance remain unresolved.</x:v>
      </x:c>
      <x:c r="O1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7" s="4" t="n">
        <x:f>IF(OR(C1557="Ingredient candidate",C1557="Consumed input",C1557="Contained input",C1557="Transform input"),IF(F1557="T0",0,IF(F1557="T1",1,IF(F1557="T2",2,IF(F1557="T3",3,IF(F1557="T4",4,-1))))),-1)</x:f>
        <x:v>-1</x:v>
      </x:c>
      <x:c r="Q1557" s="4" t="n">
        <x:f>IF(AND(OR(C1557="Ingredient candidate",C1557="Consumed input",C1557="Contained input",C1557="Transform input"),P1557=-1),1,0)</x:f>
        <x:v>0</x:v>
      </x:c>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Crafting components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Crafting components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Crafting components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Crafting components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Legger attachments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Cooking ingredients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t="str">
        <x:v>design.audit.proposal_food_meal_portion.audit.in.1</x:v>
      </x:c>
      <x:c r="B1870" s="4" t="str">
        <x:v>design.audit.proposal_food_meal_portion</x:v>
      </x:c>
      <x:c r="C1870" s="4" t="str">
        <x:v>Ingredient candidate</x:v>
      </x:c>
      <x:c r="D1870" s="4" t="str">
        <x:v>proposal.collection.drained_culinary_phagia_curd</x:v>
      </x:c>
      <x:c r="E1870" s="4" t="str">
        <x:f>IFERROR(INDEX('Items'!$B$6:$B$1005,MATCH(D1870,'Items'!$A$6:$A$1005,0)),"MISSING ID")</x:f>
        <x:v>Drained culinary Phagia curd</x:v>
      </x:c>
      <x:c r="F1870" s="4" t="str">
        <x:f>IFERROR(INDEX('Items'!$C$6:$C$1005,MATCH(D1870,'Items'!$A$6:$A$1005,0)),"MISSING ID")</x:f>
        <x:v>T1</x:v>
      </x:c>
      <x:c r="G1870" s="4" t="str">
        <x:f>IFERROR(INDEX('Items'!$D$6:$D$1005,MATCH(D1870,'Items'!$A$6:$A$1005,0)),"MISSING ID")</x:f>
        <x:v>Cooking ingredients</x:v>
      </x:c>
      <x:c r="H1870" s="4" t="str">
        <x:f>IFERROR(INDEX('Items'!$X$6:$X$1005,MATCH(D1870,'Items'!$A$6:$A$1005,0)),"MISSING ID")</x:f>
        <x:v>Food material</x:v>
      </x:c>
      <x:c r="I1870" s="4"/>
      <x:c r="J1870" s="4" t="str">
        <x:v>Unspecified</x:v>
      </x:c>
      <x:c r="K1870" s="4" t="str">
        <x:f>IFERROR(INDEX('Crafting recipes'!$D$6:$D$1005,MATCH(B1870,'Crafting recipes'!$A$6:$A$1005,0)),"MISSING ID")</x:f>
        <x:v>Proposal</x:v>
      </x:c>
      <x:c r="L1870" s="4" t="str">
        <x:f>IFERROR(INDEX('Items'!$AD$6:$AD$1005,MATCH(D1870,'Items'!$A$6:$A$1005,0)),"MISSING ID")</x:f>
        <x:v>Proposal</x:v>
      </x:c>
      <x:c r="M1870" s="4" t="str">
        <x:f>IFERROR(INDEX('Crafting recipes'!$E$6:$E$1005,MATCH(B1870,'Crafting recipes'!$A$6:$A$1005,0)),"MISSING ID")</x:f>
        <x:v>Partial proposal</x:v>
      </x:c>
      <x:c r="N1870" s="4" t="str">
        <x:v>Partial audit candidate; quantity, fit and performance remain unresolved.</x:v>
      </x:c>
      <x:c r="O18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0" s="4" t="n">
        <x:f>IF(OR(C1870="Ingredient candidate",C1870="Consumed input",C1870="Contained input",C1870="Transform input"),IF(F1870="T0",0,IF(F1870="T1",1,IF(F1870="T2",2,IF(F1870="T3",3,IF(F1870="T4",4,-1))))),-1)</x:f>
        <x:v>1</x:v>
      </x:c>
      <x:c r="Q1870" s="4" t="n">
        <x:f>IF(AND(OR(C1870="Ingredient candidate",C1870="Consumed input",C1870="Contained input",C1870="Transform input"),P1870=-1),1,0)</x:f>
        <x:v>0</x:v>
      </x:c>
    </x:row>
    <x:row r="1871" ht="64" customHeight="1">
      <x:c r="A1871" s="4" t="str">
        <x:v>design.audit.proposal_food_meal_portion.audit.in.2</x:v>
      </x:c>
      <x:c r="B1871" s="4" t="str">
        <x:v>design.audit.proposal_food_meal_portion</x:v>
      </x:c>
      <x:c r="C1871" s="4" t="str">
        <x:v>Ingredient candidate</x:v>
      </x:c>
      <x:c r="D1871" s="4" t="str">
        <x:v>proposal.collection.toasted_culinary_phagia_crumbs</x:v>
      </x:c>
      <x:c r="E1871" s="4" t="str">
        <x:f>IFERROR(INDEX('Items'!$B$6:$B$1005,MATCH(D1871,'Items'!$A$6:$A$1005,0)),"MISSING ID")</x:f>
        <x:v>Toasted culinary Phagia crumbs</x:v>
      </x:c>
      <x:c r="F1871" s="4" t="str">
        <x:f>IFERROR(INDEX('Items'!$C$6:$C$1005,MATCH(D1871,'Items'!$A$6:$A$1005,0)),"MISSING ID")</x:f>
        <x:v>T2</x:v>
      </x:c>
      <x:c r="G1871" s="4" t="str">
        <x:f>IFERROR(INDEX('Items'!$D$6:$D$1005,MATCH(D1871,'Items'!$A$6:$A$1005,0)),"MISSING ID")</x:f>
        <x:v>Cooking ingredients</x:v>
      </x:c>
      <x:c r="H1871" s="4" t="str">
        <x:f>IFERROR(INDEX('Items'!$X$6:$X$1005,MATCH(D1871,'Items'!$A$6:$A$1005,0)),"MISSING ID")</x:f>
        <x:v>Food material</x:v>
      </x:c>
      <x:c r="I1871" s="4"/>
      <x:c r="J1871" s="4" t="str">
        <x:v>Unspecified</x:v>
      </x:c>
      <x:c r="K1871" s="4" t="str">
        <x:f>IFERROR(INDEX('Crafting recipes'!$D$6:$D$1005,MATCH(B1871,'Crafting recipes'!$A$6:$A$1005,0)),"MISSING ID")</x:f>
        <x:v>Proposal</x:v>
      </x:c>
      <x:c r="L1871" s="4" t="str">
        <x:f>IFERROR(INDEX('Items'!$AD$6:$AD$1005,MATCH(D1871,'Items'!$A$6:$A$1005,0)),"MISSING ID")</x:f>
        <x:v>Proposal</x:v>
      </x:c>
      <x:c r="M1871" s="4" t="str">
        <x:f>IFERROR(INDEX('Crafting recipes'!$E$6:$E$1005,MATCH(B1871,'Crafting recipes'!$A$6:$A$1005,0)),"MISSING ID")</x:f>
        <x:v>Partial proposal</x:v>
      </x:c>
      <x:c r="N1871" s="4" t="str">
        <x:v>Partial audit candidate; quantity, fit and performance remain unresolved.</x:v>
      </x:c>
      <x:c r="O18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1" s="4" t="n">
        <x:f>IF(OR(C1871="Ingredient candidate",C1871="Consumed input",C1871="Contained input",C1871="Transform input"),IF(F1871="T0",0,IF(F1871="T1",1,IF(F1871="T2",2,IF(F1871="T3",3,IF(F1871="T4",4,-1))))),-1)</x:f>
        <x:v>2</x:v>
      </x:c>
      <x:c r="Q1871" s="4" t="n">
        <x:f>IF(AND(OR(C1871="Ingredient candidate",C1871="Consumed input",C1871="Contained input",C1871="Transform input"),P1871=-1),1,0)</x:f>
        <x:v>0</x:v>
      </x:c>
    </x:row>
    <x:row r="1872" ht="64" customHeight="1">
      <x:c r="A1872" s="4" t="str">
        <x:v>design.audit.proposal_food_meal_portion.audit.out</x:v>
      </x:c>
      <x:c r="B1872" s="4" t="str">
        <x:v>design.audit.proposal_food_meal_portion</x:v>
      </x:c>
      <x:c r="C1872" s="4" t="str">
        <x:v>Output</x:v>
      </x:c>
      <x:c r="D1872" s="4" t="str">
        <x:v>proposal.food.meal_portion</x:v>
      </x:c>
      <x:c r="E1872" s="4" t="str">
        <x:f>IFERROR(INDEX('Items'!$B$6:$B$1005,MATCH(D1872,'Items'!$A$6:$A$1005,0)),"MISSING ID")</x:f>
        <x:v>Prepared Phagia meal portion</x:v>
      </x:c>
      <x:c r="F1872" s="4" t="str">
        <x:f>IFERROR(INDEX('Items'!$C$6:$C$1005,MATCH(D1872,'Items'!$A$6:$A$1005,0)),"MISSING ID")</x:f>
        <x:v>Not applicable</x:v>
      </x:c>
      <x:c r="G1872" s="4" t="str">
        <x:f>IFERROR(INDEX('Items'!$D$6:$D$1005,MATCH(D1872,'Items'!$A$6:$A$1005,0)),"MISSING ID")</x:f>
        <x:v>Consumables</x:v>
      </x:c>
      <x:c r="H1872" s="4" t="str">
        <x:f>IFERROR(INDEX('Items'!$X$6:$X$1005,MATCH(D1872,'Items'!$A$6:$A$1005,0)),"MISSING ID")</x:f>
        <x:v>Food consumable</x:v>
      </x:c>
      <x:c r="I1872" s="4"/>
      <x:c r="J1872" s="4" t="str">
        <x:v>Unspecified</x:v>
      </x:c>
      <x:c r="K1872" s="4" t="str">
        <x:f>IFERROR(INDEX('Crafting recipes'!$D$6:$D$1005,MATCH(B1872,'Crafting recipes'!$A$6:$A$1005,0)),"MISSING ID")</x:f>
        <x:v>Proposal</x:v>
      </x:c>
      <x:c r="L1872" s="4" t="str">
        <x:f>IFERROR(INDEX('Items'!$AD$6:$AD$1005,MATCH(D1872,'Items'!$A$6:$A$1005,0)),"MISSING ID")</x:f>
        <x:v>Author direction</x:v>
      </x:c>
      <x:c r="M1872" s="4" t="str">
        <x:f>IFERROR(INDEX('Crafting recipes'!$E$6:$E$1005,MATCH(B1872,'Crafting recipes'!$A$6:$A$1005,0)),"MISSING ID")</x:f>
        <x:v>Partial proposal</x:v>
      </x:c>
      <x:c r="N1872" s="4" t="str">
        <x:v>Partial audit candidate; quantity, fit and performance remain unresolved.</x:v>
      </x:c>
      <x:c r="O18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2" s="4" t="n">
        <x:f>IF(OR(C1872="Ingredient candidate",C1872="Consumed input",C1872="Contained input",C1872="Transform input"),IF(F1872="T0",0,IF(F1872="T1",1,IF(F1872="T2",2,IF(F1872="T3",3,IF(F1872="T4",4,-1))))),-1)</x:f>
        <x:v>-1</x:v>
      </x:c>
      <x:c r="Q1872" s="4" t="n">
        <x:f>IF(AND(OR(C1872="Ingredient candidate",C1872="Consumed input",C1872="Contained input",C1872="Transform input"),P1872=-1),1,0)</x:f>
        <x:v>0</x:v>
      </x:c>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t="str">
        <x:v>design.audit.proposal_audit_mineral_cell_electrolyte_candidate.audit.tool.1</x:v>
      </x:c>
      <x:c r="B2093" s="4" t="str">
        <x:v>design.audit.proposal_audit_mineral_cell_electrolyte_candidate</x:v>
      </x:c>
      <x:c r="C2093" s="4" t="str">
        <x:v>Tool candidate</x:v>
      </x:c>
      <x:c r="D2093" s="4" t="str">
        <x:v>proposal.container.funnel</x:v>
      </x:c>
      <x:c r="E2093" s="4" t="str">
        <x:f>IFERROR(INDEX('Items'!$B$6:$B$1005,MATCH(D2093,'Items'!$A$6:$A$1005,0)),"MISSING ID")</x:f>
        <x:v>Glass transfer funnel</x:v>
      </x:c>
      <x:c r="F2093" s="4" t="str">
        <x:f>IFERROR(INDEX('Items'!$C$6:$C$1005,MATCH(D2093,'Items'!$A$6:$A$1005,0)),"MISSING ID")</x:f>
        <x:v>Not applicable</x:v>
      </x:c>
      <x:c r="G2093" s="4" t="str">
        <x:f>IFERROR(INDEX('Items'!$D$6:$D$1005,MATCH(D2093,'Items'!$A$6:$A$1005,0)),"MISSING ID")</x:f>
        <x:v>Containers</x:v>
      </x:c>
      <x:c r="H2093" s="4" t="str">
        <x:f>IFERROR(INDEX('Items'!$X$6:$X$1005,MATCH(D2093,'Items'!$A$6:$A$1005,0)),"MISSING ID")</x:f>
        <x:v>Tool</x:v>
      </x:c>
      <x:c r="I2093" s="4"/>
      <x:c r="J2093" s="4" t="str">
        <x:v>Unspecified</x:v>
      </x:c>
      <x:c r="K2093" s="4" t="str">
        <x:f>IFERROR(INDEX('Crafting recipes'!$D$6:$D$1005,MATCH(B2093,'Crafting recipes'!$A$6:$A$1005,0)),"MISSING ID")</x:f>
        <x:v>Proposal</x:v>
      </x:c>
      <x:c r="L2093" s="4" t="str">
        <x:f>IFERROR(INDEX('Items'!$AD$6:$AD$1005,MATCH(D2093,'Items'!$A$6:$A$1005,0)),"MISSING ID")</x:f>
        <x:v>Proposal</x:v>
      </x:c>
      <x:c r="M2093" s="4" t="str">
        <x:f>IFERROR(INDEX('Crafting recipes'!$E$6:$E$1005,MATCH(B2093,'Crafting recipes'!$A$6:$A$1005,0)),"MISSING ID")</x:f>
        <x:v>Partial proposal</x:v>
      </x:c>
      <x:c r="N2093" s="4" t="str">
        <x:v>Partial audit candidate; quantity, fit and performance remain unresolved.</x:v>
      </x:c>
      <x:c r="O20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3" s="4" t="n">
        <x:f>IF(OR(C2093="Ingredient candidate",C2093="Consumed input",C2093="Contained input",C2093="Transform input"),IF(F2093="T0",0,IF(F2093="T1",1,IF(F2093="T2",2,IF(F2093="T3",3,IF(F2093="T4",4,-1))))),-1)</x:f>
        <x:v>-1</x:v>
      </x:c>
      <x:c r="Q2093" s="4" t="n">
        <x:f>IF(AND(OR(C2093="Ingredient candidate",C2093="Consumed input",C2093="Contained input",C2093="Transform input"),P2093=-1),1,0)</x:f>
        <x:v>0</x:v>
      </x:c>
    </x:row>
    <x:row r="2094" ht="64" customHeight="1">
      <x:c r="A2094" s="4" t="str">
        <x:v>design.audit.proposal_audit_mineral_cell_electrolyte_candidate.audit.tool.2</x:v>
      </x:c>
      <x:c r="B2094" s="4" t="str">
        <x:v>design.audit.proposal_audit_mineral_cell_electrolyte_candidate</x:v>
      </x:c>
      <x:c r="C2094" s="4" t="str">
        <x:v>Tool candidate</x:v>
      </x:c>
      <x:c r="D2094" s="4" t="str">
        <x:v>proposal.container.ceramic_jar</x:v>
      </x:c>
      <x:c r="E2094" s="4" t="str">
        <x:f>IFERROR(INDEX('Items'!$B$6:$B$1005,MATCH(D2094,'Items'!$A$6:$A$1005,0)),"MISSING ID")</x:f>
        <x:v>Glazed ceramic reagent jar</x:v>
      </x:c>
      <x:c r="F2094" s="4" t="str">
        <x:f>IFERROR(INDEX('Items'!$C$6:$C$1005,MATCH(D2094,'Items'!$A$6:$A$1005,0)),"MISSING ID")</x:f>
        <x:v>Not applicable</x:v>
      </x:c>
      <x:c r="G2094" s="4" t="str">
        <x:f>IFERROR(INDEX('Items'!$D$6:$D$1005,MATCH(D2094,'Items'!$A$6:$A$1005,0)),"MISSING ID")</x:f>
        <x:v>Containers</x:v>
      </x:c>
      <x:c r="H2094" s="4" t="str">
        <x:f>IFERROR(INDEX('Items'!$X$6:$X$1005,MATCH(D2094,'Items'!$A$6:$A$1005,0)),"MISSING ID")</x:f>
        <x:v>Container</x:v>
      </x:c>
      <x:c r="I2094" s="4"/>
      <x:c r="J2094" s="4" t="str">
        <x:v>Unspecified</x:v>
      </x:c>
      <x:c r="K2094" s="4" t="str">
        <x:f>IFERROR(INDEX('Crafting recipes'!$D$6:$D$1005,MATCH(B2094,'Crafting recipes'!$A$6:$A$1005,0)),"MISSING ID")</x:f>
        <x:v>Proposal</x:v>
      </x:c>
      <x:c r="L2094" s="4" t="str">
        <x:f>IFERROR(INDEX('Items'!$AD$6:$AD$1005,MATCH(D2094,'Items'!$A$6:$A$1005,0)),"MISSING ID")</x:f>
        <x:v>Proposal</x:v>
      </x:c>
      <x:c r="M2094" s="4" t="str">
        <x:f>IFERROR(INDEX('Crafting recipes'!$E$6:$E$1005,MATCH(B2094,'Crafting recipes'!$A$6:$A$1005,0)),"MISSING ID")</x:f>
        <x:v>Partial proposal</x:v>
      </x:c>
      <x:c r="N2094" s="4" t="str">
        <x:v>Partial audit candidate; quantity, fit and performance remain unresolved.</x:v>
      </x:c>
      <x:c r="O20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4" s="4" t="n">
        <x:f>IF(OR(C2094="Ingredient candidate",C2094="Consumed input",C2094="Contained input",C2094="Transform input"),IF(F2094="T0",0,IF(F2094="T1",1,IF(F2094="T2",2,IF(F2094="T3",3,IF(F2094="T4",4,-1))))),-1)</x:f>
        <x:v>-1</x:v>
      </x:c>
      <x:c r="Q2094" s="4" t="n">
        <x:f>IF(AND(OR(C2094="Ingredient candidate",C2094="Consumed input",C2094="Contained input",C2094="Transform input"),P2094=-1),1,0)</x:f>
        <x:v>0</x:v>
      </x:c>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'Items'!$A$6:$A$882</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t="str">
        <x:v>design.collection.toasted_culinary_phagia_crumbs</x:v>
      </x:c>
      <x:c r="B358" s="4" t="str">
        <x:v>Toasted culinary Phagia crumbs candidate preparation</x:v>
      </x:c>
      <x:c r="C358" s="4" t="str">
        <x:v>Material refinement</x:v>
      </x:c>
      <x:c r="D358" s="4" t="str">
        <x:v>Proposal</x:v>
      </x:c>
      <x:c r="E358" s="4" t="str">
        <x:v>Partial proposal</x:v>
      </x:c>
      <x:c r="F358" s="4" t="str">
        <x:v>Textural food ingredient from controlled heating</x:v>
      </x:c>
      <x:c r="G358" s="4" t="str">
        <x:v>Contained food-only vessels, Food preparation screen and dedicated food tools. Species/culture/mineral edibility and storage qualification unresolved.</x:v>
      </x:c>
      <x:c r="H358" s="4" t="str">
        <x:f>IF(I358=0,"Unassigned",IF(SUMIFS('Material routes'!$Q$6:$Q$2205,'Material routes'!$B$6:$B$2205,A358)&gt;0,"Unassigned","T"&amp;_xlfn.MAXIFS('Material routes'!$P$6:$P$2205,'Material routes'!$B$6:$B$2205,A358)))</x:f>
        <x:v>T1</x:v>
      </x:c>
      <x:c r="I358" s="4" t="n">
        <x:f>SUM(COUNTIFS('Material routes'!$B$6:$B$2205,A358,'Material routes'!$C$6:$C$2205,"Ingredient candidate"),COUNTIFS('Material routes'!$B$6:$B$2205,A358,'Material routes'!$C$6:$C$2205,"Consumed input"),COUNTIFS('Material routes'!$B$6:$B$2205,A358,'Material routes'!$C$6:$C$2205,"Contained input"),COUNTIFS('Material routes'!$B$6:$B$2205,A358,'Material routes'!$C$6:$C$2205,"Transform input"))</x:f>
        <x:v>1</x:v>
      </x:c>
      <x:c r="J358" s="4" t="n">
        <x:f>COUNTIFS('Material routes'!$B$6:$B$2205,A358,'Material routes'!$C$6:$C$2205,"Output")</x:f>
        <x:v>1</x:v>
      </x:c>
      <x:c r="K358" s="4" t="n">
        <x:f>COUNTIFS('Material routes'!$B$6:$B$2205,A358,'Material routes'!$C$6:$C$2205,"Tool candidate")</x:f>
        <x:v>0</x:v>
      </x:c>
      <x:c r="L3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8" s="4" t="str">
        <x:v>Quantities, output yield, supporting inputs and compatibility remain undefined.</x:v>
      </x:c>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t="str">
        <x:v>design.collection.toasted_phagia_crumble_portion</x:v>
      </x:c>
      <x:c r="B372" s="4" t="str">
        <x:v>Toasted Phagia crumble portion candidate preparation</x:v>
      </x:c>
      <x:c r="C372" s="4" t="str">
        <x:v>Finished-item crafting</x:v>
      </x:c>
      <x:c r="D372" s="4" t="str">
        <x:v>Proposal</x:v>
      </x:c>
      <x:c r="E372" s="4" t="str">
        <x:v>Partial proposal</x:v>
      </x:c>
      <x:c r="F372" s="4" t="str">
        <x:v>Dry spoonable meal portion</x:v>
      </x:c>
      <x:c r="G372" s="4" t="str">
        <x:v>Contained food-only vessels, Food preparation screen and dedicated food tools. Species/culture/mineral edibility and storage qualification unresolved.</x:v>
      </x:c>
      <x:c r="H372" s="4" t="str">
        <x:f>IF(I372=0,"Unassigned",IF(SUMIFS('Material routes'!$Q$6:$Q$2205,'Material routes'!$B$6:$B$2205,A372)&gt;0,"Unassigned","T"&amp;_xlfn.MAXIFS('Material routes'!$P$6:$P$2205,'Material routes'!$B$6:$B$2205,A372)))</x:f>
        <x:v>T2</x:v>
      </x:c>
      <x:c r="I372" s="4" t="n">
        <x:f>SUM(COUNTIFS('Material routes'!$B$6:$B$2205,A372,'Material routes'!$C$6:$C$2205,"Ingredient candidate"),COUNTIFS('Material routes'!$B$6:$B$2205,A372,'Material routes'!$C$6:$C$2205,"Consumed input"),COUNTIFS('Material routes'!$B$6:$B$2205,A372,'Material routes'!$C$6:$C$2205,"Contained input"),COUNTIFS('Material routes'!$B$6:$B$2205,A372,'Material routes'!$C$6:$C$2205,"Transform input"))</x:f>
        <x:v>2</x:v>
      </x:c>
      <x:c r="J372" s="4" t="n">
        <x:f>COUNTIFS('Material routes'!$B$6:$B$2205,A372,'Material routes'!$C$6:$C$2205,"Output")</x:f>
        <x:v>1</x:v>
      </x:c>
      <x:c r="K372" s="4" t="n">
        <x:f>COUNTIFS('Material routes'!$B$6:$B$2205,A372,'Material routes'!$C$6:$C$2205,"Tool candidate")</x:f>
        <x:v>0</x:v>
      </x:c>
      <x:c r="L3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2" s="4" t="str">
        <x:v>Quantities, output yield, supporting inputs and compatibility remain undefined.</x:v>
      </x:c>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t="str">
        <x:v>design.collection.toasted_phagia_infusion</x:v>
      </x:c>
      <x:c r="B378" s="4" t="str">
        <x:v>Toasted Phagia infusion candidate preparation</x:v>
      </x:c>
      <x:c r="C378" s="4" t="str">
        <x:v>Finished-item crafting</x:v>
      </x:c>
      <x:c r="D378" s="4" t="str">
        <x:v>Proposal</x:v>
      </x:c>
      <x:c r="E378" s="4" t="str">
        <x:v>Partial proposal</x:v>
      </x:c>
      <x:c r="F378" s="4" t="str">
        <x:v>Contained liquid steeped with prepared food crumbs</x:v>
      </x:c>
      <x:c r="G378" s="4" t="str">
        <x:v>Contained food-only vessels, Food preparation screen and dedicated food tools. Species/culture/mineral edibility and storage qualification unresolved.</x:v>
      </x:c>
      <x:c r="H378" s="4" t="str">
        <x:f>IF(I378=0,"Unassigned",IF(SUMIFS('Material routes'!$Q$6:$Q$2205,'Material routes'!$B$6:$B$2205,A378)&gt;0,"Unassigned","T"&amp;_xlfn.MAXIFS('Material routes'!$P$6:$P$2205,'Material routes'!$B$6:$B$2205,A378)))</x:f>
        <x:v>T2</x:v>
      </x:c>
      <x:c r="I378" s="4" t="n">
        <x:f>SUM(COUNTIFS('Material routes'!$B$6:$B$2205,A378,'Material routes'!$C$6:$C$2205,"Ingredient candidate"),COUNTIFS('Material routes'!$B$6:$B$2205,A378,'Material routes'!$C$6:$C$2205,"Consumed input"),COUNTIFS('Material routes'!$B$6:$B$2205,A378,'Material routes'!$C$6:$C$2205,"Contained input"),COUNTIFS('Material routes'!$B$6:$B$2205,A378,'Material routes'!$C$6:$C$2205,"Transform input"))</x:f>
        <x:v>2</x:v>
      </x:c>
      <x:c r="J378" s="4" t="n">
        <x:f>COUNTIFS('Material routes'!$B$6:$B$2205,A378,'Material routes'!$C$6:$C$2205,"Output")</x:f>
        <x:v>1</x:v>
      </x:c>
      <x:c r="K378" s="4" t="n">
        <x:f>COUNTIFS('Material routes'!$B$6:$B$2205,A378,'Material routes'!$C$6:$C$2205,"Tool candidate")</x:f>
        <x:v>0</x:v>
      </x:c>
      <x:c r="L3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8" s="4" t="str">
        <x:v>Quantities, output yield, supporting inputs and compatibility remain undefined.</x:v>
      </x:c>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t="str">
        <x:v>design.collection.whipped_phagia_foam_cup</x:v>
      </x:c>
      <x:c r="B381" s="4" t="str">
        <x:v>Whipped Phagia foam cup candidate preparation</x:v>
      </x:c>
      <x:c r="C381" s="4" t="str">
        <x:v>Finished-item crafting</x:v>
      </x:c>
      <x:c r="D381" s="4" t="str">
        <x:v>Proposal</x:v>
      </x:c>
      <x:c r="E381" s="4" t="str">
        <x:v>Partial proposal</x:v>
      </x:c>
      <x:c r="F381" s="4" t="str">
        <x:v>Textured aerated serving in a closed preparation process</x:v>
      </x:c>
      <x:c r="G381" s="4" t="str">
        <x:v>Contained food-only vessels, Food preparation screen and dedicated food tools. Species/culture/mineral edibility and storage qualification unresolved.</x:v>
      </x:c>
      <x:c r="H381" s="4" t="str">
        <x:f>IF(I381=0,"Unassigned",IF(SUMIFS('Material routes'!$Q$6:$Q$2205,'Material routes'!$B$6:$B$2205,A381)&gt;0,"Unassigned","T"&amp;_xlfn.MAXIFS('Material routes'!$P$6:$P$2205,'Material routes'!$B$6:$B$2205,A381)))</x:f>
        <x:v>T2</x:v>
      </x:c>
      <x:c r="I381" s="4" t="n">
        <x:f>SUM(COUNTIFS('Material routes'!$B$6:$B$2205,A381,'Material routes'!$C$6:$C$2205,"Ingredient candidate"),COUNTIFS('Material routes'!$B$6:$B$2205,A381,'Material routes'!$C$6:$C$2205,"Consumed input"),COUNTIFS('Material routes'!$B$6:$B$2205,A381,'Material routes'!$C$6:$C$2205,"Contained input"),COUNTIFS('Material routes'!$B$6:$B$2205,A381,'Material routes'!$C$6:$C$2205,"Transform input"))</x:f>
        <x:v>2</x:v>
      </x:c>
      <x:c r="J381" s="4" t="n">
        <x:f>COUNTIFS('Material routes'!$B$6:$B$2205,A381,'Material routes'!$C$6:$C$2205,"Output")</x:f>
        <x:v>1</x:v>
      </x:c>
      <x:c r="K381" s="4" t="n">
        <x:f>COUNTIFS('Material routes'!$B$6:$B$2205,A381,'Material routes'!$C$6:$C$2205,"Tool candidate")</x:f>
        <x:v>0</x:v>
      </x:c>
      <x:c r="L3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1" s="4" t="str">
        <x:v>Quantities, output yield, supporting inputs and compatibility remain undefined.</x:v>
      </x:c>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t="str">
        <x:v>design.audit.proposal_audit_mineral_cell_electrolyte_candidate</x:v>
      </x:c>
      <x:c r="B490" s="4" t="str">
        <x:v>Mineral-cell electrolyte candidate candidate preparation</x:v>
      </x:c>
      <x:c r="C490" s="4" t="str">
        <x:v>Material refinement</x:v>
      </x:c>
      <x:c r="D490" s="4" t="str">
        <x:v>Proposal</x:v>
      </x:c>
      <x:c r="E490" s="4" t="str">
        <x:v>Partial proposal</x:v>
      </x:c>
      <x:c r="F490" s="4" t="str">
        <x:v>Candidate preparation of Mineral-cell electrolyte candidate</x:v>
      </x:c>
      <x:c r="G490" s="4" t="str">
        <x:v>Specialist engineering workshop; insulation, pressure or control qualification as applicable. Power/working medium and operating theory unresolved.</x:v>
      </x:c>
      <x:c r="H490" s="4" t="str">
        <x:f>IF(I490=0,"Unassigned",IF(SUMIFS('Material routes'!$Q$6:$Q$2205,'Material routes'!$B$6:$B$2205,A490)&gt;0,"Unassigned","T"&amp;_xlfn.MAXIFS('Material routes'!$P$6:$P$2205,'Material routes'!$B$6:$B$2205,A490)))</x:f>
        <x:v>T1</x:v>
      </x:c>
      <x:c r="I490" s="4" t="n">
        <x:f>SUM(COUNTIFS('Material routes'!$B$6:$B$2205,A490,'Material routes'!$C$6:$C$2205,"Ingredient candidate"),COUNTIFS('Material routes'!$B$6:$B$2205,A490,'Material routes'!$C$6:$C$2205,"Consumed input"),COUNTIFS('Material routes'!$B$6:$B$2205,A490,'Material routes'!$C$6:$C$2205,"Contained input"),COUNTIFS('Material routes'!$B$6:$B$2205,A490,'Material routes'!$C$6:$C$2205,"Transform input"))</x:f>
        <x:v>2</x:v>
      </x:c>
      <x:c r="J490" s="4" t="n">
        <x:f>COUNTIFS('Material routes'!$B$6:$B$2205,A490,'Material routes'!$C$6:$C$2205,"Output")</x:f>
        <x:v>1</x:v>
      </x:c>
      <x:c r="K490" s="4" t="n">
        <x:f>COUNTIFS('Material routes'!$B$6:$B$2205,A490,'Material routes'!$C$6:$C$2205,"Tool candidate")</x:f>
        <x:v>2</x:v>
      </x:c>
      <x:c r="L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0" s="4" t="str">
        <x:v>Contained battery-medium hypothesis. Conductivity, electrode compatibility and chemistry require research. October 15 audit: candidate inputs / reusable prerequisites clarified. Structural coverage is not a qualified manufacturing recipe.</x:v>
      </x:c>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t="str">
        <x:v>design.audit.proposal_container_funnel</x:v>
      </x:c>
      <x:c r="B540" s="4" t="str">
        <x:v>Glass transfer funnel candidate preparation</x:v>
      </x:c>
      <x:c r="C540" s="4" t="str">
        <x:v>Finished-item crafting</x:v>
      </x:c>
      <x:c r="D540" s="4" t="str">
        <x:v>Proposal</x:v>
      </x:c>
      <x:c r="E540" s="4" t="str">
        <x:v>Partial proposal</x:v>
      </x:c>
      <x:c r="F540" s="4" t="str">
        <x:v>Candidate preparation of Glass transfer funnel</x:v>
      </x:c>
      <x:c r="G540" s="4" t="str">
        <x:v>Controlled-heating firing kiln or specialist glass hot-work station; Ceramic firing tray / Ceramic casting mold as applicable. Qualified power, heat and atmosphere required.</x:v>
      </x:c>
      <x:c r="H540" s="4" t="str">
        <x:f>IF(I540=0,"Unassigned",IF(SUMIFS('Material routes'!$Q$6:$Q$2205,'Material routes'!$B$6:$B$2205,A540)&gt;0,"Unassigned","T"&amp;_xlfn.MAXIFS('Material routes'!$P$6:$P$2205,'Material routes'!$B$6:$B$2205,A540)))</x:f>
        <x:v>T1</x:v>
      </x:c>
      <x:c r="I540" s="4" t="n">
        <x:f>SUM(COUNTIFS('Material routes'!$B$6:$B$2205,A540,'Material routes'!$C$6:$C$2205,"Ingredient candidate"),COUNTIFS('Material routes'!$B$6:$B$2205,A540,'Material routes'!$C$6:$C$2205,"Consumed input"),COUNTIFS('Material routes'!$B$6:$B$2205,A540,'Material routes'!$C$6:$C$2205,"Contained input"),COUNTIFS('Material routes'!$B$6:$B$2205,A540,'Material routes'!$C$6:$C$2205,"Transform input"))</x:f>
        <x:v>1</x:v>
      </x:c>
      <x:c r="J540" s="4" t="n">
        <x:f>COUNTIFS('Material routes'!$B$6:$B$2205,A540,'Material routes'!$C$6:$C$2205,"Output")</x:f>
        <x:v>1</x:v>
      </x:c>
      <x:c r="K540" s="4" t="n">
        <x:f>COUNTIFS('Material routes'!$B$6:$B$2205,A540,'Material routes'!$C$6:$C$2205,"Tool candidate")</x:f>
        <x:v>0</x:v>
      </x:c>
      <x:c r="L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0" s="4" t="str">
        <x:v>Partial design only. Exact materials, joining, fit and qualification remain open. October 15 audit: candidate inputs / reusable prerequisites clarified. Structural coverage is not a qualified manufacturing recipe.</x:v>
      </x:c>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x:c r="B542" s="4"/>
      <x:c r="C542" s="4"/>
      <x:c r="D542" s="4"/>
      <x:c r="E542" s="4"/>
      <x:c r="F542" s="4"/>
      <x:c r="G542" s="4"/>
      <x:c r="H542" s="4"/>
      <x:c r="I542" s="4"/>
      <x:c r="J542" s="4"/>
      <x:c r="K542" s="4"/>
      <x:c r="L542" s="4"/>
      <x:c r="M542" s="4"/>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t="str">
        <x:v>design.audit.proposal_food_meal_portion</x:v>
      </x:c>
      <x:c r="B634" s="4" t="str">
        <x:v>Prepared Phagia meal portion candidate preparation</x:v>
      </x:c>
      <x:c r="C634" s="4" t="str">
        <x:v>Finished-item crafting</x:v>
      </x:c>
      <x:c r="D634" s="4" t="str">
        <x:v>Proposal</x:v>
      </x:c>
      <x:c r="E634" s="4" t="str">
        <x:v>Partial proposal</x:v>
      </x:c>
      <x:c r="F634" s="4" t="str">
        <x:v>Candidate preparation of Prepared Phagia meal portion</x:v>
      </x:c>
      <x:c r="G634" s="4" t="str">
        <x:v>Contained food-only vessels, Food preparation screen and dedicated food tools. Species/culture/mineral edibility and storage qualification unresolved.</x:v>
      </x:c>
      <x:c r="H634" s="4" t="str">
        <x:f>IF(I634=0,"Unassigned",IF(SUMIFS('Material routes'!$Q$6:$Q$2205,'Material routes'!$B$6:$B$2205,A634)&gt;0,"Unassigned","T"&amp;_xlfn.MAXIFS('Material routes'!$P$6:$P$2205,'Material routes'!$B$6:$B$2205,A634)))</x:f>
        <x:v>T2</x:v>
      </x:c>
      <x:c r="I634" s="4" t="n">
        <x:f>SUM(COUNTIFS('Material routes'!$B$6:$B$2205,A634,'Material routes'!$C$6:$C$2205,"Ingredient candidate"),COUNTIFS('Material routes'!$B$6:$B$2205,A634,'Material routes'!$C$6:$C$2205,"Consumed input"),COUNTIFS('Material routes'!$B$6:$B$2205,A634,'Material routes'!$C$6:$C$2205,"Contained input"),COUNTIFS('Material routes'!$B$6:$B$2205,A634,'Material routes'!$C$6:$C$2205,"Transform input"))</x:f>
        <x:v>2</x:v>
      </x:c>
      <x:c r="J634" s="4" t="n">
        <x:f>COUNTIFS('Material routes'!$B$6:$B$2205,A634,'Material routes'!$C$6:$C$2205,"Output")</x:f>
        <x:v>1</x:v>
      </x:c>
      <x:c r="K634" s="4" t="n">
        <x:f>COUNTIFS('Material routes'!$B$6:$B$2205,A634,'Material routes'!$C$6:$C$2205,"Tool candidate")</x:f>
        <x:v>0</x:v>
      </x:c>
      <x:c r="L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4" s="4" t="str">
        <x:v>Partial design only. Exact materials, joining, fit and qualification remain open. October 15 audit: candidate inputs / reusable prerequisites clarified. Structural coverage is not a qualified manufacturing recipe.</x:v>
      </x:c>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Crafting components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Crafting components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Crafting components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Crafting components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Crafting components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Crafting components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Crafting components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Crafting components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Crafting components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Crafting components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Crafting components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Crafting components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Crafting components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Crafting components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Crafting components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Crafting components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Crafting components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Crafting components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Crafting components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Crafting components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Crafting components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Crafting components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Crafting components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Crafting components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t="str">
        <x:f>IFERROR(INDEX('Material routes'!$E$6:$E$2205,MATCH(U669,'Material routes'!$A$6:$A$2205,0)),"MISSING ID")</x:f>
        <x:v>Fine culinary Phagia meal</x:v>
      </x:c>
      <x:c r="B669" s="4" t="str">
        <x:f>IFERROR(INDEX('Material routes'!$F$6:$F$2205,MATCH(U669,'Material routes'!$A$6:$A$2205,0)),"MISSING ID")</x:f>
        <x:v>T1</x:v>
      </x:c>
      <x:c r="C669" s="4" t="str">
        <x:f>IFERROR(INDEX('Material routes'!$H$6:$H$2205,MATCH(U669,'Material routes'!$A$6:$A$2205,0)),"MISSING ID")</x:f>
        <x:v>Food material</x:v>
      </x:c>
      <x:c r="D669" s="4" t="str">
        <x:f>IFERROR(INDEX('Material routes'!$G$6:$G$2205,MATCH(U669,'Material routes'!$A$6:$A$2205,0)),"MISSING ID")</x:f>
        <x:v>Cooking ingredients</x:v>
      </x:c>
      <x:c r="E669" s="4" t="str">
        <x:f>IFERROR(INDEX('Material routes'!$C$6:$C$2205,MATCH(U669,'Material routes'!$A$6:$A$2205,0)),"MISSING ID")</x:f>
        <x:v>Ingredient candidate</x:v>
      </x:c>
      <x:c r="F669" s="4" t="str">
        <x:f>IFERROR(INDEX('Material routes'!$E$6:$E$2205,MATCH(V669,'Material routes'!$A$6:$A$2205,0)),"MISSING ID")</x:f>
        <x:v>Toasted culinary Phagia crumbs</x:v>
      </x:c>
      <x:c r="G669" s="4" t="str">
        <x:f>IFERROR(INDEX('Material routes'!$F$6:$F$2205,MATCH(V669,'Material routes'!$A$6:$A$2205,0)),"MISSING ID")</x:f>
        <x:v>T2</x:v>
      </x:c>
      <x:c r="H669" s="4" t="str">
        <x:f>IFERROR(INDEX('Material routes'!$H$6:$H$2205,MATCH(V669,'Material routes'!$A$6:$A$2205,0)),"MISSING ID")</x:f>
        <x:v>Food material</x:v>
      </x:c>
      <x:c r="I669" s="4" t="str">
        <x:f>IFERROR(INDEX('Material routes'!$G$6:$G$2205,MATCH(V669,'Material routes'!$A$6:$A$2205,0)),"MISSING ID")</x:f>
        <x:v>Cooking ingredients</x:v>
      </x:c>
      <x:c r="J669" s="4" t="str">
        <x:f>IFERROR(INDEX('Material routes'!$B$6:$B$2205,MATCH(U669,'Material routes'!$A$6:$A$2205,0)),"MISSING ID")</x:f>
        <x:v>design.collection.toasted_culinary_phagia_crumbs</x:v>
      </x:c>
      <x:c r="K669" s="4" t="str">
        <x:f>IFERROR(INDEX('Crafting recipes'!$C$6:$C$1005,MATCH(J669,'Crafting recipes'!$A$6:$A$1005,0)),"MISSING ID")</x:f>
        <x:v>Material refinement</x:v>
      </x:c>
      <x:c r="L669" s="4" t="str">
        <x:f>IFERROR(INDEX('Material routes'!$K$6:$K$2205,MATCH(U669,'Material routes'!$A$6:$A$2205,0)),"MISSING ID")</x:f>
        <x:v>Proposal</x:v>
      </x:c>
      <x:c r="M669" s="4" t="str">
        <x:f>IFERROR(INDEX('Material routes'!$M$6:$M$2205,MATCH(U669,'Material routes'!$A$6:$A$2205,0)),"MISSING ID")</x:f>
        <x:v>Partial proposal</x:v>
      </x:c>
      <x:c r="N669" s="4"/>
      <x:c r="O669" s="4" t="str">
        <x:f>IFERROR(INDEX('Material routes'!$J$6:$J$2205,MATCH(U669,'Material routes'!$A$6:$A$2205,0)),"MISSING ID")</x:f>
        <x:v>Unspecified</x:v>
      </x:c>
      <x:c r="P669" s="4"/>
      <x:c r="Q669" s="4" t="str">
        <x:f>IFERROR(INDEX('Material routes'!$J$6:$J$2205,MATCH(V669,'Material routes'!$A$6:$A$2205,0)),"MISSING ID")</x:f>
        <x:v>Unspecified</x:v>
      </x:c>
      <x:c r="R669" s="4" t="str">
        <x:f>IF(L669="Withheld","Withheld premise",IF(E669="Tool candidate","Reusable prerequisite",IF(K669="Raw entry preparation","Entry-resource preparation",IF(G669="Not applicable",IF(IFERROR(INDEX('Items'!$AI$6:$AI$1005,MATCH(T669,'Items'!$A$6:$A$1005,0)),"MISSING ID")="Finished item","Finished endpoint",IF(IFERROR(INDEX('Items'!$AI$6:$AI$1005,MATCH(T669,'Items'!$A$6:$A$1005,0)),"MISSING ID")="Currency","Currency / no refinement tier","Recovered output / tier not applicable")),IF(OR(IFERROR(INDEX('Crafting recipes'!$H$6:$H$1005,MATCH(J669,'Crafting recipes'!$A$6:$A$1005,0)),"MISSING ID")="Unassigned",G669="Unassigned"),"Tier unresolved",IF(IFERROR(VALUE(RIGHT(G669,1))-VALUE(RIGHT(IFERROR(INDEX('Crafting recipes'!$H$6:$H$1005,MATCH(J669,'Crafting recipes'!$A$6:$A$1005,0)),"MISSING ID"),1)),0)=1,IF(B669=IFERROR(INDEX('Crafting recipes'!$H$6:$H$1005,MATCH(J669,'Crafting recipes'!$A$6:$A$1005,0)),"MISSING ID"),"Advances one material tier","Lower-tier ingredient; route advances one tier"),"Needs tier review"))))))</x:f>
        <x:v>Advances one material tier</x:v>
      </x:c>
      <x:c r="S669" s="4" t="str">
        <x:f>IFERROR(INDEX('Material routes'!$D$6:$D$2205,MATCH(U669,'Material routes'!$A$6:$A$2205,0)),"MISSING ID")</x:f>
        <x:v>proposal.collection.fine_culinary_phagia_meal</x:v>
      </x:c>
      <x:c r="T669" s="4" t="str">
        <x:f>IFERROR(INDEX('Material routes'!$D$6:$D$2205,MATCH(V669,'Material routes'!$A$6:$A$2205,0)),"MISSING ID")</x:f>
        <x:v>proposal.collection.toasted_culinary_phagia_crumbs</x:v>
      </x:c>
      <x:c r="U669" s="4" t="str">
        <x:v>design.collection.toasted_culinary_phagia_crumbs.in.1</x:v>
      </x:c>
      <x:c r="V669" s="4" t="str">
        <x:v>design.collection.toasted_culinary_phagia_crumbs.out</x:v>
      </x:c>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t="str">
        <x:f>IFERROR(INDEX('Material routes'!$E$6:$E$2205,MATCH(U686,'Material routes'!$A$6:$A$2205,0)),"MISSING ID")</x:f>
        <x:v>Toasted culinary Phagia crumbs</x:v>
      </x:c>
      <x:c r="B686" s="4" t="str">
        <x:f>IFERROR(INDEX('Material routes'!$F$6:$F$2205,MATCH(U686,'Material routes'!$A$6:$A$2205,0)),"MISSING ID")</x:f>
        <x:v>T2</x:v>
      </x:c>
      <x:c r="C686" s="4" t="str">
        <x:f>IFERROR(INDEX('Material routes'!$H$6:$H$2205,MATCH(U686,'Material routes'!$A$6:$A$2205,0)),"MISSING ID")</x:f>
        <x:v>Food material</x:v>
      </x:c>
      <x:c r="D686" s="4" t="str">
        <x:f>IFERROR(INDEX('Material routes'!$G$6:$G$2205,MATCH(U686,'Material routes'!$A$6:$A$2205,0)),"MISSING ID")</x:f>
        <x:v>Cooking ingredients</x:v>
      </x:c>
      <x:c r="E686" s="4" t="str">
        <x:f>IFERROR(INDEX('Material routes'!$C$6:$C$2205,MATCH(U686,'Material routes'!$A$6:$A$2205,0)),"MISSING ID")</x:f>
        <x:v>Ingredient candidate</x:v>
      </x:c>
      <x:c r="F686" s="4" t="str">
        <x:f>IFERROR(INDEX('Material routes'!$E$6:$E$2205,MATCH(V686,'Material routes'!$A$6:$A$2205,0)),"MISSING ID")</x:f>
        <x:v>Toasted Phagia crumble portion</x:v>
      </x:c>
      <x:c r="G686" s="4" t="str">
        <x:f>IFERROR(INDEX('Material routes'!$F$6:$F$2205,MATCH(V686,'Material routes'!$A$6:$A$2205,0)),"MISSING ID")</x:f>
        <x:v>Not applicable</x:v>
      </x:c>
      <x:c r="H686" s="4" t="str">
        <x:f>IFERROR(INDEX('Material routes'!$H$6:$H$2205,MATCH(V686,'Material routes'!$A$6:$A$2205,0)),"MISSING ID")</x:f>
        <x:v>Food consumable</x:v>
      </x:c>
      <x:c r="I686" s="4" t="str">
        <x:f>IFERROR(INDEX('Material routes'!$G$6:$G$2205,MATCH(V686,'Material routes'!$A$6:$A$2205,0)),"MISSING ID")</x:f>
        <x:v>Consumables</x:v>
      </x:c>
      <x:c r="J686" s="4" t="str">
        <x:f>IFERROR(INDEX('Material routes'!$B$6:$B$2205,MATCH(U686,'Material routes'!$A$6:$A$2205,0)),"MISSING ID")</x:f>
        <x:v>design.collection.toasted_phagia_crumble_portion</x:v>
      </x:c>
      <x:c r="K686" s="4" t="str">
        <x:f>IFERROR(INDEX('Crafting recipes'!$C$6:$C$1005,MATCH(J686,'Crafting recipes'!$A$6:$A$1005,0)),"MISSING ID")</x:f>
        <x:v>Finished-item crafting</x:v>
      </x:c>
      <x:c r="L686" s="4" t="str">
        <x:f>IFERROR(INDEX('Material routes'!$K$6:$K$2205,MATCH(U686,'Material routes'!$A$6:$A$2205,0)),"MISSING ID")</x:f>
        <x:v>Proposal</x:v>
      </x:c>
      <x:c r="M686" s="4" t="str">
        <x:f>IFERROR(INDEX('Material routes'!$M$6:$M$2205,MATCH(U686,'Material routes'!$A$6:$A$2205,0)),"MISSING ID")</x:f>
        <x:v>Partial proposal</x:v>
      </x:c>
      <x:c r="N686" s="4"/>
      <x:c r="O686" s="4" t="str">
        <x:f>IFERROR(INDEX('Material routes'!$J$6:$J$2205,MATCH(U686,'Material routes'!$A$6:$A$2205,0)),"MISSING ID")</x:f>
        <x:v>Unspecified</x:v>
      </x:c>
      <x:c r="P686" s="4"/>
      <x:c r="Q686" s="4" t="str">
        <x:f>IFERROR(INDEX('Material routes'!$J$6:$J$2205,MATCH(V686,'Material routes'!$A$6:$A$2205,0)),"MISSING ID")</x:f>
        <x:v>Unspecified</x:v>
      </x:c>
      <x:c r="R686" s="4" t="str">
        <x:f>IF(L686="Withheld","Withheld premise",IF(E686="Tool candidate","Reusable prerequisite",IF(K686="Raw entry preparation","Entry-resource preparation",IF(G686="Not applicable",IF(IFERROR(INDEX('Items'!$AI$6:$AI$1005,MATCH(T686,'Items'!$A$6:$A$1005,0)),"MISSING ID")="Finished item","Finished endpoint",IF(IFERROR(INDEX('Items'!$AI$6:$AI$1005,MATCH(T686,'Items'!$A$6:$A$1005,0)),"MISSING ID")="Currency","Currency / no refinement tier","Recovered output / tier not applicable")),IF(OR(IFERROR(INDEX('Crafting recipes'!$H$6:$H$1005,MATCH(J686,'Crafting recipes'!$A$6:$A$1005,0)),"MISSING ID")="Unassigned",G686="Unassigned"),"Tier unresolved",IF(IFERROR(VALUE(RIGHT(G686,1))-VALUE(RIGHT(IFERROR(INDEX('Crafting recipes'!$H$6:$H$1005,MATCH(J686,'Crafting recipes'!$A$6:$A$1005,0)),"MISSING ID"),1)),0)=1,IF(B686=IFERROR(INDEX('Crafting recipes'!$H$6:$H$1005,MATCH(J686,'Crafting recipes'!$A$6:$A$1005,0)),"MISSING ID"),"Advances one material tier","Lower-tier ingredient; route advances one tier"),"Needs tier review"))))))</x:f>
        <x:v>Finished endpoint</x:v>
      </x:c>
      <x:c r="S686" s="4" t="str">
        <x:f>IFERROR(INDEX('Material routes'!$D$6:$D$2205,MATCH(U686,'Material routes'!$A$6:$A$2205,0)),"MISSING ID")</x:f>
        <x:v>proposal.collection.toasted_culinary_phagia_crumbs</x:v>
      </x:c>
      <x:c r="T686" s="4" t="str">
        <x:f>IFERROR(INDEX('Material routes'!$D$6:$D$2205,MATCH(V686,'Material routes'!$A$6:$A$2205,0)),"MISSING ID")</x:f>
        <x:v>proposal.collection.toasted_phagia_crumble_portion</x:v>
      </x:c>
      <x:c r="U686" s="4" t="str">
        <x:v>design.collection.toasted_phagia_crumble_portion.in.1</x:v>
      </x:c>
      <x:c r="V686" s="4" t="str">
        <x:v>design.collection.toasted_phagia_crumble_portion.out</x:v>
      </x:c>
    </x:row>
    <x:row r="687" ht="64" customHeight="1">
      <x:c r="A687" s="4" t="str">
        <x:f>IFERROR(INDEX('Material routes'!$E$6:$E$2205,MATCH(U687,'Material routes'!$A$6:$A$2205,0)),"MISSING ID")</x:f>
        <x:v>Reduced culinary Phagia concentrate</x:v>
      </x:c>
      <x:c r="B687" s="4" t="str">
        <x:f>IFERROR(INDEX('Material routes'!$F$6:$F$2205,MATCH(U687,'Material routes'!$A$6:$A$2205,0)),"MISSING ID")</x:f>
        <x:v>T2</x:v>
      </x:c>
      <x:c r="C687" s="4" t="str">
        <x:f>IFERROR(INDEX('Material routes'!$H$6:$H$2205,MATCH(U687,'Material routes'!$A$6:$A$2205,0)),"MISSING ID")</x:f>
        <x:v>Food material</x:v>
      </x:c>
      <x:c r="D687" s="4" t="str">
        <x:f>IFERROR(INDEX('Material routes'!$G$6:$G$2205,MATCH(U687,'Material routes'!$A$6:$A$2205,0)),"MISSING ID")</x:f>
        <x:v>Cooking ingredients</x:v>
      </x:c>
      <x:c r="E687" s="4" t="str">
        <x:f>IFERROR(INDEX('Material routes'!$C$6:$C$2205,MATCH(U687,'Material routes'!$A$6:$A$2205,0)),"MISSING ID")</x:f>
        <x:v>Ingredient candidate</x:v>
      </x:c>
      <x:c r="F687" s="4" t="str">
        <x:f>IFERROR(INDEX('Material routes'!$E$6:$E$2205,MATCH(V687,'Material routes'!$A$6:$A$2205,0)),"MISSING ID")</x:f>
        <x:v>Toasted Phagia crumble portion</x:v>
      </x:c>
      <x:c r="G687" s="4" t="str">
        <x:f>IFERROR(INDEX('Material routes'!$F$6:$F$2205,MATCH(V687,'Material routes'!$A$6:$A$2205,0)),"MISSING ID")</x:f>
        <x:v>Not applicable</x:v>
      </x:c>
      <x:c r="H687" s="4" t="str">
        <x:f>IFERROR(INDEX('Material routes'!$H$6:$H$2205,MATCH(V687,'Material routes'!$A$6:$A$2205,0)),"MISSING ID")</x:f>
        <x:v>Food consumable</x:v>
      </x:c>
      <x:c r="I687" s="4" t="str">
        <x:f>IFERROR(INDEX('Material routes'!$G$6:$G$2205,MATCH(V687,'Material routes'!$A$6:$A$2205,0)),"MISSING ID")</x:f>
        <x:v>Consumables</x:v>
      </x:c>
      <x:c r="J687" s="4" t="str">
        <x:f>IFERROR(INDEX('Material routes'!$B$6:$B$2205,MATCH(U687,'Material routes'!$A$6:$A$2205,0)),"MISSING ID")</x:f>
        <x:v>design.collection.toasted_phagia_crumble_portion</x:v>
      </x:c>
      <x:c r="K687" s="4" t="str">
        <x:f>IFERROR(INDEX('Crafting recipes'!$C$6:$C$1005,MATCH(J687,'Crafting recipes'!$A$6:$A$1005,0)),"MISSING ID")</x:f>
        <x:v>Finished-item crafting</x:v>
      </x:c>
      <x:c r="L687" s="4" t="str">
        <x:f>IFERROR(INDEX('Material routes'!$K$6:$K$2205,MATCH(U687,'Material routes'!$A$6:$A$2205,0)),"MISSING ID")</x:f>
        <x:v>Proposal</x:v>
      </x:c>
      <x:c r="M687" s="4" t="str">
        <x:f>IFERROR(INDEX('Material routes'!$M$6:$M$2205,MATCH(U687,'Material routes'!$A$6:$A$2205,0)),"MISSING ID")</x:f>
        <x:v>Partial proposal</x:v>
      </x:c>
      <x:c r="N687" s="4"/>
      <x:c r="O687" s="4" t="str">
        <x:f>IFERROR(INDEX('Material routes'!$J$6:$J$2205,MATCH(U687,'Material routes'!$A$6:$A$2205,0)),"MISSING ID")</x:f>
        <x:v>Unspecified</x:v>
      </x:c>
      <x:c r="P687" s="4"/>
      <x:c r="Q687" s="4" t="str">
        <x:f>IFERROR(INDEX('Material routes'!$J$6:$J$2205,MATCH(V687,'Material routes'!$A$6:$A$2205,0)),"MISSING ID")</x:f>
        <x:v>Unspecified</x:v>
      </x:c>
      <x:c r="R687" s="4" t="str">
        <x:f>IF(L687="Withheld","Withheld premise",IF(E687="Tool candidate","Reusable prerequisite",IF(K687="Raw entry preparation","Entry-resource preparation",IF(G687="Not applicable",IF(IFERROR(INDEX('Items'!$AI$6:$AI$1005,MATCH(T687,'Items'!$A$6:$A$1005,0)),"MISSING ID")="Finished item","Finished endpoint",IF(IFERROR(INDEX('Items'!$AI$6:$AI$1005,MATCH(T687,'Items'!$A$6:$A$1005,0)),"MISSING ID")="Currency","Currency / no refinement tier","Recovered output / tier not applicable")),IF(OR(IFERROR(INDEX('Crafting recipes'!$H$6:$H$1005,MATCH(J687,'Crafting recipes'!$A$6:$A$1005,0)),"MISSING ID")="Unassigned",G687="Unassigned"),"Tier unresolved",IF(IFERROR(VALUE(RIGHT(G687,1))-VALUE(RIGHT(IFERROR(INDEX('Crafting recipes'!$H$6:$H$1005,MATCH(J687,'Crafting recipes'!$A$6:$A$1005,0)),"MISSING ID"),1)),0)=1,IF(B687=IFERROR(INDEX('Crafting recipes'!$H$6:$H$1005,MATCH(J687,'Crafting recipes'!$A$6:$A$1005,0)),"MISSING ID"),"Advances one material tier","Lower-tier ingredient; route advances one tier"),"Needs tier review"))))))</x:f>
        <x:v>Finished endpoint</x:v>
      </x:c>
      <x:c r="S687" s="4" t="str">
        <x:f>IFERROR(INDEX('Material routes'!$D$6:$D$2205,MATCH(U687,'Material routes'!$A$6:$A$2205,0)),"MISSING ID")</x:f>
        <x:v>proposal.collection.reduced_culinary_phagia_concentrate</x:v>
      </x:c>
      <x:c r="T687" s="4" t="str">
        <x:f>IFERROR(INDEX('Material routes'!$D$6:$D$2205,MATCH(V687,'Material routes'!$A$6:$A$2205,0)),"MISSING ID")</x:f>
        <x:v>proposal.collection.toasted_phagia_crumble_portion</x:v>
      </x:c>
      <x:c r="U687" s="4" t="str">
        <x:v>design.collection.toasted_phagia_crumble_portion.in.2</x:v>
      </x:c>
      <x:c r="V687" s="4" t="str">
        <x:v>design.collection.toasted_phagia_crumble_portion.out</x:v>
      </x:c>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Cooking ingredients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Cooking ingredients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Cooking ingredients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t="str">
        <x:f>IFERROR(INDEX('Material routes'!$E$6:$E$2205,MATCH(U697,'Material routes'!$A$6:$A$2205,0)),"MISSING ID")</x:f>
        <x:v>Toasted culinary Phagia crumbs</x:v>
      </x:c>
      <x:c r="B697" s="4" t="str">
        <x:f>IFERROR(INDEX('Material routes'!$F$6:$F$2205,MATCH(U697,'Material routes'!$A$6:$A$2205,0)),"MISSING ID")</x:f>
        <x:v>T2</x:v>
      </x:c>
      <x:c r="C697" s="4" t="str">
        <x:f>IFERROR(INDEX('Material routes'!$H$6:$H$2205,MATCH(U697,'Material routes'!$A$6:$A$2205,0)),"MISSING ID")</x:f>
        <x:v>Food material</x:v>
      </x:c>
      <x:c r="D697" s="4" t="str">
        <x:f>IFERROR(INDEX('Material routes'!$G$6:$G$2205,MATCH(U697,'Material routes'!$A$6:$A$2205,0)),"MISSING ID")</x:f>
        <x:v>Cooking ingredients</x:v>
      </x:c>
      <x:c r="E697" s="4" t="str">
        <x:f>IFERROR(INDEX('Material routes'!$C$6:$C$2205,MATCH(U697,'Material routes'!$A$6:$A$2205,0)),"MISSING ID")</x:f>
        <x:v>Ingredient candidate</x:v>
      </x:c>
      <x:c r="F697" s="4" t="str">
        <x:f>IFERROR(INDEX('Material routes'!$E$6:$E$2205,MATCH(V697,'Material routes'!$A$6:$A$2205,0)),"MISSING ID")</x:f>
        <x:v>Toasted Phagia infusion</x:v>
      </x:c>
      <x:c r="G697" s="4" t="str">
        <x:f>IFERROR(INDEX('Material routes'!$F$6:$F$2205,MATCH(V697,'Material routes'!$A$6:$A$2205,0)),"MISSING ID")</x:f>
        <x:v>Not applicable</x:v>
      </x:c>
      <x:c r="H697" s="4" t="str">
        <x:f>IFERROR(INDEX('Material routes'!$H$6:$H$2205,MATCH(V697,'Material routes'!$A$6:$A$2205,0)),"MISSING ID")</x:f>
        <x:v>Drink consumable</x:v>
      </x:c>
      <x:c r="I697" s="4" t="str">
        <x:f>IFERROR(INDEX('Material routes'!$G$6:$G$2205,MATCH(V697,'Material routes'!$A$6:$A$2205,0)),"MISSING ID")</x:f>
        <x:v>Consumables</x:v>
      </x:c>
      <x:c r="J697" s="4" t="str">
        <x:f>IFERROR(INDEX('Material routes'!$B$6:$B$2205,MATCH(U697,'Material routes'!$A$6:$A$2205,0)),"MISSING ID")</x:f>
        <x:v>design.collection.toasted_phagia_infusion</x:v>
      </x:c>
      <x:c r="K697" s="4" t="str">
        <x:f>IFERROR(INDEX('Crafting recipes'!$C$6:$C$1005,MATCH(J697,'Crafting recipes'!$A$6:$A$1005,0)),"MISSING ID")</x:f>
        <x:v>Finished-item crafting</x:v>
      </x:c>
      <x:c r="L697" s="4" t="str">
        <x:f>IFERROR(INDEX('Material routes'!$K$6:$K$2205,MATCH(U697,'Material routes'!$A$6:$A$2205,0)),"MISSING ID")</x:f>
        <x:v>Proposal</x:v>
      </x:c>
      <x:c r="M697" s="4" t="str">
        <x:f>IFERROR(INDEX('Material routes'!$M$6:$M$2205,MATCH(U697,'Material routes'!$A$6:$A$2205,0)),"MISSING ID")</x:f>
        <x:v>Partial proposal</x:v>
      </x:c>
      <x:c r="N697" s="4"/>
      <x:c r="O697" s="4" t="str">
        <x:f>IFERROR(INDEX('Material routes'!$J$6:$J$2205,MATCH(U697,'Material routes'!$A$6:$A$2205,0)),"MISSING ID")</x:f>
        <x:v>Unspecified</x:v>
      </x:c>
      <x:c r="P697" s="4"/>
      <x:c r="Q697" s="4" t="str">
        <x:f>IFERROR(INDEX('Material routes'!$J$6:$J$2205,MATCH(V697,'Material routes'!$A$6:$A$2205,0)),"MISSING ID")</x:f>
        <x:v>Unspecified</x:v>
      </x:c>
      <x:c r="R697" s="4" t="str">
        <x:f>IF(L697="Withheld","Withheld premise",IF(E697="Tool candidate","Reusable prerequisite",IF(K697="Raw entry preparation","Entry-resource preparation",IF(G697="Not applicable",IF(IFERROR(INDEX('Items'!$AI$6:$AI$1005,MATCH(T697,'Items'!$A$6:$A$1005,0)),"MISSING ID")="Finished item","Finished endpoint",IF(IFERROR(INDEX('Items'!$AI$6:$AI$1005,MATCH(T697,'Items'!$A$6:$A$1005,0)),"MISSING ID")="Currency","Currency / no refinement tier","Recovered output / tier not applicable")),IF(OR(IFERROR(INDEX('Crafting recipes'!$H$6:$H$1005,MATCH(J697,'Crafting recipes'!$A$6:$A$1005,0)),"MISSING ID")="Unassigned",G697="Unassigned"),"Tier unresolved",IF(IFERROR(VALUE(RIGHT(G697,1))-VALUE(RIGHT(IFERROR(INDEX('Crafting recipes'!$H$6:$H$1005,MATCH(J697,'Crafting recipes'!$A$6:$A$1005,0)),"MISSING ID"),1)),0)=1,IF(B697=IFERROR(INDEX('Crafting recipes'!$H$6:$H$1005,MATCH(J697,'Crafting recipes'!$A$6:$A$1005,0)),"MISSING ID"),"Advances one material tier","Lower-tier ingredient; route advances one tier"),"Needs tier review"))))))</x:f>
        <x:v>Finished endpoint</x:v>
      </x:c>
      <x:c r="S697" s="4" t="str">
        <x:f>IFERROR(INDEX('Material routes'!$D$6:$D$2205,MATCH(U697,'Material routes'!$A$6:$A$2205,0)),"MISSING ID")</x:f>
        <x:v>proposal.collection.toasted_culinary_phagia_crumbs</x:v>
      </x:c>
      <x:c r="T697" s="4" t="str">
        <x:f>IFERROR(INDEX('Material routes'!$D$6:$D$2205,MATCH(V697,'Material routes'!$A$6:$A$2205,0)),"MISSING ID")</x:f>
        <x:v>proposal.collection.toasted_phagia_infusion</x:v>
      </x:c>
      <x:c r="U697" s="4" t="str">
        <x:v>design.collection.toasted_phagia_infusion.in.1</x:v>
      </x:c>
      <x:c r="V697" s="4" t="str">
        <x:v>design.collection.toasted_phagia_infusion.out</x:v>
      </x:c>
    </x:row>
    <x:row r="698" ht="64" customHeight="1">
      <x:c r="A698" s="4" t="str">
        <x:f>IFERROR(INDEX('Material routes'!$E$6:$E$2205,MATCH(U698,'Material routes'!$A$6:$A$2205,0)),"MISSING ID")</x:f>
        <x:v>Culinary Phagia liquid fraction</x:v>
      </x:c>
      <x:c r="B698" s="4" t="str">
        <x:f>IFERROR(INDEX('Material routes'!$F$6:$F$2205,MATCH(U698,'Material routes'!$A$6:$A$2205,0)),"MISSING ID")</x:f>
        <x:v>T1</x:v>
      </x:c>
      <x:c r="C698" s="4" t="str">
        <x:f>IFERROR(INDEX('Material routes'!$H$6:$H$2205,MATCH(U698,'Material routes'!$A$6:$A$2205,0)),"MISSING ID")</x:f>
        <x:v>Food material</x:v>
      </x:c>
      <x:c r="D698" s="4" t="str">
        <x:f>IFERROR(INDEX('Material routes'!$G$6:$G$2205,MATCH(U698,'Material routes'!$A$6:$A$2205,0)),"MISSING ID")</x:f>
        <x:v>Cooking ingredients</x:v>
      </x:c>
      <x:c r="E698" s="4" t="str">
        <x:f>IFERROR(INDEX('Material routes'!$C$6:$C$2205,MATCH(U698,'Material routes'!$A$6:$A$2205,0)),"MISSING ID")</x:f>
        <x:v>Ingredient candidate</x:v>
      </x:c>
      <x:c r="F698" s="4" t="str">
        <x:f>IFERROR(INDEX('Material routes'!$E$6:$E$2205,MATCH(V698,'Material routes'!$A$6:$A$2205,0)),"MISSING ID")</x:f>
        <x:v>Toasted Phagia infusion</x:v>
      </x:c>
      <x:c r="G698" s="4" t="str">
        <x:f>IFERROR(INDEX('Material routes'!$F$6:$F$2205,MATCH(V698,'Material routes'!$A$6:$A$2205,0)),"MISSING ID")</x:f>
        <x:v>Not applicable</x:v>
      </x:c>
      <x:c r="H698" s="4" t="str">
        <x:f>IFERROR(INDEX('Material routes'!$H$6:$H$2205,MATCH(V698,'Material routes'!$A$6:$A$2205,0)),"MISSING ID")</x:f>
        <x:v>Drink consumable</x:v>
      </x:c>
      <x:c r="I698" s="4" t="str">
        <x:f>IFERROR(INDEX('Material routes'!$G$6:$G$2205,MATCH(V698,'Material routes'!$A$6:$A$2205,0)),"MISSING ID")</x:f>
        <x:v>Consumables</x:v>
      </x:c>
      <x:c r="J698" s="4" t="str">
        <x:f>IFERROR(INDEX('Material routes'!$B$6:$B$2205,MATCH(U698,'Material routes'!$A$6:$A$2205,0)),"MISSING ID")</x:f>
        <x:v>design.collection.toasted_phagia_infusion</x:v>
      </x:c>
      <x:c r="K698" s="4" t="str">
        <x:f>IFERROR(INDEX('Crafting recipes'!$C$6:$C$1005,MATCH(J698,'Crafting recipes'!$A$6:$A$1005,0)),"MISSING ID")</x:f>
        <x:v>Finished-item crafting</x:v>
      </x:c>
      <x:c r="L698" s="4" t="str">
        <x:f>IFERROR(INDEX('Material routes'!$K$6:$K$2205,MATCH(U698,'Material routes'!$A$6:$A$2205,0)),"MISSING ID")</x:f>
        <x:v>Proposal</x:v>
      </x:c>
      <x:c r="M698" s="4" t="str">
        <x:f>IFERROR(INDEX('Material routes'!$M$6:$M$2205,MATCH(U698,'Material routes'!$A$6:$A$2205,0)),"MISSING ID")</x:f>
        <x:v>Partial proposal</x:v>
      </x:c>
      <x:c r="N698" s="4"/>
      <x:c r="O698" s="4" t="str">
        <x:f>IFERROR(INDEX('Material routes'!$J$6:$J$2205,MATCH(U698,'Material routes'!$A$6:$A$2205,0)),"MISSING ID")</x:f>
        <x:v>Unspecified</x:v>
      </x:c>
      <x:c r="P698" s="4"/>
      <x:c r="Q698" s="4" t="str">
        <x:f>IFERROR(INDEX('Material routes'!$J$6:$J$2205,MATCH(V698,'Material routes'!$A$6:$A$2205,0)),"MISSING ID")</x:f>
        <x:v>Unspecified</x:v>
      </x:c>
      <x:c r="R698" s="4" t="str">
        <x:f>IF(L698="Withheld","Withheld premise",IF(E698="Tool candidate","Reusable prerequisite",IF(K698="Raw entry preparation","Entry-resource preparation",IF(G698="Not applicable",IF(IFERROR(INDEX('Items'!$AI$6:$AI$1005,MATCH(T698,'Items'!$A$6:$A$1005,0)),"MISSING ID")="Finished item","Finished endpoint",IF(IFERROR(INDEX('Items'!$AI$6:$AI$1005,MATCH(T698,'Items'!$A$6:$A$1005,0)),"MISSING ID")="Currency","Currency / no refinement tier","Recovered output / tier not applicable")),IF(OR(IFERROR(INDEX('Crafting recipes'!$H$6:$H$1005,MATCH(J698,'Crafting recipes'!$A$6:$A$1005,0)),"MISSING ID")="Unassigned",G698="Unassigned"),"Tier unresolved",IF(IFERROR(VALUE(RIGHT(G698,1))-VALUE(RIGHT(IFERROR(INDEX('Crafting recipes'!$H$6:$H$1005,MATCH(J698,'Crafting recipes'!$A$6:$A$1005,0)),"MISSING ID"),1)),0)=1,IF(B698=IFERROR(INDEX('Crafting recipes'!$H$6:$H$1005,MATCH(J698,'Crafting recipes'!$A$6:$A$1005,0)),"MISSING ID"),"Advances one material tier","Lower-tier ingredient; route advances one tier"),"Needs tier review"))))))</x:f>
        <x:v>Finished endpoint</x:v>
      </x:c>
      <x:c r="S698" s="4" t="str">
        <x:f>IFERROR(INDEX('Material routes'!$D$6:$D$2205,MATCH(U698,'Material routes'!$A$6:$A$2205,0)),"MISSING ID")</x:f>
        <x:v>proposal.collection.culinary_phagia_liquid_fraction</x:v>
      </x:c>
      <x:c r="T698" s="4" t="str">
        <x:f>IFERROR(INDEX('Material routes'!$D$6:$D$2205,MATCH(V698,'Material routes'!$A$6:$A$2205,0)),"MISSING ID")</x:f>
        <x:v>proposal.collection.toasted_phagia_infusion</x:v>
      </x:c>
      <x:c r="U698" s="4" t="str">
        <x:v>design.collection.toasted_phagia_infusion.in.2</x:v>
      </x:c>
      <x:c r="V698" s="4" t="str">
        <x:v>design.collection.toasted_phagia_infusion.out</x:v>
      </x:c>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Cooking ingredients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Cooking ingredients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Cooking ingredients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Cooking ingredients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t="str">
        <x:f>IFERROR(INDEX('Material routes'!$E$6:$E$2205,MATCH(U703,'Material routes'!$A$6:$A$2205,0)),"MISSING ID")</x:f>
        <x:v>Aerated culinary Phagia curd</x:v>
      </x:c>
      <x:c r="B703" s="4" t="str">
        <x:f>IFERROR(INDEX('Material routes'!$F$6:$F$2205,MATCH(U703,'Material routes'!$A$6:$A$2205,0)),"MISSING ID")</x:f>
        <x:v>T2</x:v>
      </x:c>
      <x:c r="C703" s="4" t="str">
        <x:f>IFERROR(INDEX('Material routes'!$H$6:$H$2205,MATCH(U703,'Material routes'!$A$6:$A$2205,0)),"MISSING ID")</x:f>
        <x:v>Food material</x:v>
      </x:c>
      <x:c r="D703" s="4" t="str">
        <x:f>IFERROR(INDEX('Material routes'!$G$6:$G$2205,MATCH(U703,'Material routes'!$A$6:$A$2205,0)),"MISSING ID")</x:f>
        <x:v>Cooking ingredients</x:v>
      </x:c>
      <x:c r="E703" s="4" t="str">
        <x:f>IFERROR(INDEX('Material routes'!$C$6:$C$2205,MATCH(U703,'Material routes'!$A$6:$A$2205,0)),"MISSING ID")</x:f>
        <x:v>Ingredient candidate</x:v>
      </x:c>
      <x:c r="F703" s="4" t="str">
        <x:f>IFERROR(INDEX('Material routes'!$E$6:$E$2205,MATCH(V703,'Material routes'!$A$6:$A$2205,0)),"MISSING ID")</x:f>
        <x:v>Whipped Phagia foam cup</x:v>
      </x:c>
      <x:c r="G703" s="4" t="str">
        <x:f>IFERROR(INDEX('Material routes'!$F$6:$F$2205,MATCH(V703,'Material routes'!$A$6:$A$2205,0)),"MISSING ID")</x:f>
        <x:v>Not applicable</x:v>
      </x:c>
      <x:c r="H703" s="4" t="str">
        <x:f>IFERROR(INDEX('Material routes'!$H$6:$H$2205,MATCH(V703,'Material routes'!$A$6:$A$2205,0)),"MISSING ID")</x:f>
        <x:v>Drink consumable</x:v>
      </x:c>
      <x:c r="I703" s="4" t="str">
        <x:f>IFERROR(INDEX('Material routes'!$G$6:$G$2205,MATCH(V703,'Material routes'!$A$6:$A$2205,0)),"MISSING ID")</x:f>
        <x:v>Consumables</x:v>
      </x:c>
      <x:c r="J703" s="4" t="str">
        <x:f>IFERROR(INDEX('Material routes'!$B$6:$B$2205,MATCH(U703,'Material routes'!$A$6:$A$2205,0)),"MISSING ID")</x:f>
        <x:v>design.collection.whipped_phagia_foam_cup</x:v>
      </x:c>
      <x:c r="K703" s="4" t="str">
        <x:f>IFERROR(INDEX('Crafting recipes'!$C$6:$C$1005,MATCH(J703,'Crafting recipes'!$A$6:$A$1005,0)),"MISSING ID")</x:f>
        <x:v>Finished-item crafting</x:v>
      </x:c>
      <x:c r="L703" s="4" t="str">
        <x:f>IFERROR(INDEX('Material routes'!$K$6:$K$2205,MATCH(U703,'Material routes'!$A$6:$A$2205,0)),"MISSING ID")</x:f>
        <x:v>Proposal</x:v>
      </x:c>
      <x:c r="M703" s="4" t="str">
        <x:f>IFERROR(INDEX('Material routes'!$M$6:$M$2205,MATCH(U703,'Material routes'!$A$6:$A$2205,0)),"MISSING ID")</x:f>
        <x:v>Partial proposal</x:v>
      </x:c>
      <x:c r="N703" s="4"/>
      <x:c r="O703" s="4" t="str">
        <x:f>IFERROR(INDEX('Material routes'!$J$6:$J$2205,MATCH(U703,'Material routes'!$A$6:$A$2205,0)),"MISSING ID")</x:f>
        <x:v>Unspecified</x:v>
      </x:c>
      <x:c r="P703" s="4"/>
      <x:c r="Q703" s="4" t="str">
        <x:f>IFERROR(INDEX('Material routes'!$J$6:$J$2205,MATCH(V703,'Material routes'!$A$6:$A$2205,0)),"MISSING ID")</x:f>
        <x:v>Unspecified</x:v>
      </x:c>
      <x:c r="R703" s="4" t="str">
        <x:f>IF(L703="Withheld","Withheld premise",IF(E703="Tool candidate","Reusable prerequisite",IF(K703="Raw entry preparation","Entry-resource preparation",IF(G703="Not applicable",IF(IFERROR(INDEX('Items'!$AI$6:$AI$1005,MATCH(T703,'Items'!$A$6:$A$1005,0)),"MISSING ID")="Finished item","Finished endpoint",IF(IFERROR(INDEX('Items'!$AI$6:$AI$1005,MATCH(T703,'Items'!$A$6:$A$1005,0)),"MISSING ID")="Currency","Currency / no refinement tier","Recovered output / tier not applicable")),IF(OR(IFERROR(INDEX('Crafting recipes'!$H$6:$H$1005,MATCH(J703,'Crafting recipes'!$A$6:$A$1005,0)),"MISSING ID")="Unassigned",G703="Unassigned"),"Tier unresolved",IF(IFERROR(VALUE(RIGHT(G703,1))-VALUE(RIGHT(IFERROR(INDEX('Crafting recipes'!$H$6:$H$1005,MATCH(J703,'Crafting recipes'!$A$6:$A$1005,0)),"MISSING ID"),1)),0)=1,IF(B703=IFERROR(INDEX('Crafting recipes'!$H$6:$H$1005,MATCH(J703,'Crafting recipes'!$A$6:$A$1005,0)),"MISSING ID"),"Advances one material tier","Lower-tier ingredient; route advances one tier"),"Needs tier review"))))))</x:f>
        <x:v>Finished endpoint</x:v>
      </x:c>
      <x:c r="S703" s="4" t="str">
        <x:f>IFERROR(INDEX('Material routes'!$D$6:$D$2205,MATCH(U703,'Material routes'!$A$6:$A$2205,0)),"MISSING ID")</x:f>
        <x:v>proposal.collection.aerated_culinary_phagia_curd</x:v>
      </x:c>
      <x:c r="T703" s="4" t="str">
        <x:f>IFERROR(INDEX('Material routes'!$D$6:$D$2205,MATCH(V703,'Material routes'!$A$6:$A$2205,0)),"MISSING ID")</x:f>
        <x:v>proposal.collection.whipped_phagia_foam_cup</x:v>
      </x:c>
      <x:c r="U703" s="4" t="str">
        <x:v>design.collection.whipped_phagia_foam_cup.in.1</x:v>
      </x:c>
      <x:c r="V703" s="4" t="str">
        <x:v>design.collection.whipped_phagia_foam_cup.out</x:v>
      </x:c>
    </x:row>
    <x:row r="704" ht="64" customHeight="1">
      <x:c r="A704" s="4" t="str">
        <x:f>IFERROR(INDEX('Material routes'!$E$6:$E$2205,MATCH(U704,'Material routes'!$A$6:$A$2205,0)),"MISSING ID")</x:f>
        <x:v>Culinary Phagia liquid fraction</x:v>
      </x:c>
      <x:c r="B704" s="4" t="str">
        <x:f>IFERROR(INDEX('Material routes'!$F$6:$F$2205,MATCH(U704,'Material routes'!$A$6:$A$2205,0)),"MISSING ID")</x:f>
        <x:v>T1</x:v>
      </x:c>
      <x:c r="C704" s="4" t="str">
        <x:f>IFERROR(INDEX('Material routes'!$H$6:$H$2205,MATCH(U704,'Material routes'!$A$6:$A$2205,0)),"MISSING ID")</x:f>
        <x:v>Food material</x:v>
      </x:c>
      <x:c r="D704" s="4" t="str">
        <x:f>IFERROR(INDEX('Material routes'!$G$6:$G$2205,MATCH(U704,'Material routes'!$A$6:$A$2205,0)),"MISSING ID")</x:f>
        <x:v>Cooking ingredients</x:v>
      </x:c>
      <x:c r="E704" s="4" t="str">
        <x:f>IFERROR(INDEX('Material routes'!$C$6:$C$2205,MATCH(U704,'Material routes'!$A$6:$A$2205,0)),"MISSING ID")</x:f>
        <x:v>Ingredient candidate</x:v>
      </x:c>
      <x:c r="F704" s="4" t="str">
        <x:f>IFERROR(INDEX('Material routes'!$E$6:$E$2205,MATCH(V704,'Material routes'!$A$6:$A$2205,0)),"MISSING ID")</x:f>
        <x:v>Whipped Phagia foam cup</x:v>
      </x:c>
      <x:c r="G704" s="4" t="str">
        <x:f>IFERROR(INDEX('Material routes'!$F$6:$F$2205,MATCH(V704,'Material routes'!$A$6:$A$2205,0)),"MISSING ID")</x:f>
        <x:v>Not applicable</x:v>
      </x:c>
      <x:c r="H704" s="4" t="str">
        <x:f>IFERROR(INDEX('Material routes'!$H$6:$H$2205,MATCH(V704,'Material routes'!$A$6:$A$2205,0)),"MISSING ID")</x:f>
        <x:v>Drink consumable</x:v>
      </x:c>
      <x:c r="I704" s="4" t="str">
        <x:f>IFERROR(INDEX('Material routes'!$G$6:$G$2205,MATCH(V704,'Material routes'!$A$6:$A$2205,0)),"MISSING ID")</x:f>
        <x:v>Consumables</x:v>
      </x:c>
      <x:c r="J704" s="4" t="str">
        <x:f>IFERROR(INDEX('Material routes'!$B$6:$B$2205,MATCH(U704,'Material routes'!$A$6:$A$2205,0)),"MISSING ID")</x:f>
        <x:v>design.collection.whipped_phagia_foam_cup</x:v>
      </x:c>
      <x:c r="K704" s="4" t="str">
        <x:f>IFERROR(INDEX('Crafting recipes'!$C$6:$C$1005,MATCH(J704,'Crafting recipes'!$A$6:$A$1005,0)),"MISSING ID")</x:f>
        <x:v>Finished-item crafting</x:v>
      </x:c>
      <x:c r="L704" s="4" t="str">
        <x:f>IFERROR(INDEX('Material routes'!$K$6:$K$2205,MATCH(U704,'Material routes'!$A$6:$A$2205,0)),"MISSING ID")</x:f>
        <x:v>Proposal</x:v>
      </x:c>
      <x:c r="M704" s="4" t="str">
        <x:f>IFERROR(INDEX('Material routes'!$M$6:$M$2205,MATCH(U704,'Material routes'!$A$6:$A$2205,0)),"MISSING ID")</x:f>
        <x:v>Partial proposal</x:v>
      </x:c>
      <x:c r="N704" s="4"/>
      <x:c r="O704" s="4" t="str">
        <x:f>IFERROR(INDEX('Material routes'!$J$6:$J$2205,MATCH(U704,'Material routes'!$A$6:$A$2205,0)),"MISSING ID")</x:f>
        <x:v>Unspecified</x:v>
      </x:c>
      <x:c r="P704" s="4"/>
      <x:c r="Q704" s="4" t="str">
        <x:f>IFERROR(INDEX('Material routes'!$J$6:$J$2205,MATCH(V704,'Material routes'!$A$6:$A$2205,0)),"MISSING ID")</x:f>
        <x:v>Unspecified</x:v>
      </x:c>
      <x:c r="R704" s="4" t="str">
        <x:f>IF(L704="Withheld","Withheld premise",IF(E704="Tool candidate","Reusable prerequisite",IF(K704="Raw entry preparation","Entry-resource preparation",IF(G704="Not applicable",IF(IFERROR(INDEX('Items'!$AI$6:$AI$1005,MATCH(T704,'Items'!$A$6:$A$1005,0)),"MISSING ID")="Finished item","Finished endpoint",IF(IFERROR(INDEX('Items'!$AI$6:$AI$1005,MATCH(T704,'Items'!$A$6:$A$1005,0)),"MISSING ID")="Currency","Currency / no refinement tier","Recovered output / tier not applicable")),IF(OR(IFERROR(INDEX('Crafting recipes'!$H$6:$H$1005,MATCH(J704,'Crafting recipes'!$A$6:$A$1005,0)),"MISSING ID")="Unassigned",G704="Unassigned"),"Tier unresolved",IF(IFERROR(VALUE(RIGHT(G704,1))-VALUE(RIGHT(IFERROR(INDEX('Crafting recipes'!$H$6:$H$1005,MATCH(J704,'Crafting recipes'!$A$6:$A$1005,0)),"MISSING ID"),1)),0)=1,IF(B704=IFERROR(INDEX('Crafting recipes'!$H$6:$H$1005,MATCH(J704,'Crafting recipes'!$A$6:$A$1005,0)),"MISSING ID"),"Advances one material tier","Lower-tier ingredient; route advances one tier"),"Needs tier review"))))))</x:f>
        <x:v>Finished endpoint</x:v>
      </x:c>
      <x:c r="S704" s="4" t="str">
        <x:f>IFERROR(INDEX('Material routes'!$D$6:$D$2205,MATCH(U704,'Material routes'!$A$6:$A$2205,0)),"MISSING ID")</x:f>
        <x:v>proposal.collection.culinary_phagia_liquid_fraction</x:v>
      </x:c>
      <x:c r="T704" s="4" t="str">
        <x:f>IFERROR(INDEX('Material routes'!$D$6:$D$2205,MATCH(V704,'Material routes'!$A$6:$A$2205,0)),"MISSING ID")</x:f>
        <x:v>proposal.collection.whipped_phagia_foam_cup</x:v>
      </x:c>
      <x:c r="U704" s="4" t="str">
        <x:v>design.collection.whipped_phagia_foam_cup.in.2</x:v>
      </x:c>
      <x:c r="V704" s="4" t="str">
        <x:v>design.collection.whipped_phagia_foam_cup.out</x:v>
      </x:c>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Cooking ingredients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Cooking ingredients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Cooking ingredients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Cooking ingredients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Field supplies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Field supplies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Field supplies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Crafting components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Crafting components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Weapons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t="str">
        <x:f>IFERROR(INDEX('Material routes'!$E$6:$E$2205,MATCH(U905,'Material routes'!$A$6:$A$2205,0)),"MISSING ID")</x:f>
        <x:v>Graded process salts</x:v>
      </x:c>
      <x:c r="B905" s="4" t="str">
        <x:f>IFERROR(INDEX('Material routes'!$F$6:$F$2205,MATCH(U905,'Material routes'!$A$6:$A$2205,0)),"MISSING ID")</x:f>
        <x:v>T1</x:v>
      </x:c>
      <x:c r="C905" s="4" t="str">
        <x:f>IFERROR(INDEX('Material routes'!$H$6:$H$2205,MATCH(U905,'Material routes'!$A$6:$A$2205,0)),"MISSING ID")</x:f>
        <x:v>Processed material</x:v>
      </x:c>
      <x:c r="D905" s="4" t="str">
        <x:f>IFERROR(INDEX('Material routes'!$G$6:$G$2205,MATCH(U905,'Material routes'!$A$6:$A$2205,0)),"MISSING ID")</x:f>
        <x:v>Manufactured stock</x:v>
      </x:c>
      <x:c r="E905" s="4" t="str">
        <x:f>IFERROR(INDEX('Material routes'!$C$6:$C$2205,MATCH(U905,'Material routes'!$A$6:$A$2205,0)),"MISSING ID")</x:f>
        <x:v>Ingredient candidate</x:v>
      </x:c>
      <x:c r="F905" s="4" t="str">
        <x:f>IFERROR(INDEX('Material routes'!$E$6:$E$2205,MATCH(V905,'Material routes'!$A$6:$A$2205,0)),"MISSING ID")</x:f>
        <x:v>Mineral-cell electrolyte candidate</x:v>
      </x:c>
      <x:c r="G905" s="4" t="str">
        <x:f>IFERROR(INDEX('Material routes'!$F$6:$F$2205,MATCH(V905,'Material routes'!$A$6:$A$2205,0)),"MISSING ID")</x:f>
        <x:v>T2</x:v>
      </x:c>
      <x:c r="H905" s="4" t="str">
        <x:f>IFERROR(INDEX('Material routes'!$H$6:$H$2205,MATCH(V905,'Material routes'!$A$6:$A$2205,0)),"MISSING ID")</x:f>
        <x:v>Chemical material</x:v>
      </x:c>
      <x:c r="I905" s="4" t="str">
        <x:f>IFERROR(INDEX('Material routes'!$G$6:$G$2205,MATCH(V905,'Material routes'!$A$6:$A$2205,0)),"MISSING ID")</x:f>
        <x:v>Processing agents</x:v>
      </x:c>
      <x:c r="J905" s="4" t="str">
        <x:f>IFERROR(INDEX('Material routes'!$B$6:$B$2205,MATCH(U905,'Material routes'!$A$6:$A$2205,0)),"MISSING ID")</x:f>
        <x:v>design.audit.proposal_audit_mineral_cell_electrolyte_candidate</x:v>
      </x:c>
      <x:c r="K905" s="4" t="str">
        <x:f>IFERROR(INDEX('Crafting recipes'!$C$6:$C$1005,MATCH(J905,'Crafting recipes'!$A$6:$A$1005,0)),"MISSING ID")</x:f>
        <x:v>Material refinement</x:v>
      </x:c>
      <x:c r="L905" s="4" t="str">
        <x:f>IFERROR(INDEX('Material routes'!$K$6:$K$2205,MATCH(U905,'Material routes'!$A$6:$A$2205,0)),"MISSING ID")</x:f>
        <x:v>Proposal</x:v>
      </x:c>
      <x:c r="M905" s="4" t="str">
        <x:f>IFERROR(INDEX('Material routes'!$M$6:$M$2205,MATCH(U905,'Material routes'!$A$6:$A$2205,0)),"MISSING ID")</x:f>
        <x:v>Partial proposal</x:v>
      </x:c>
      <x:c r="N905" s="4"/>
      <x:c r="O905" s="4" t="str">
        <x:f>IFERROR(INDEX('Material routes'!$J$6:$J$2205,MATCH(U905,'Material routes'!$A$6:$A$2205,0)),"MISSING ID")</x:f>
        <x:v>Unspecified</x:v>
      </x:c>
      <x:c r="P905" s="4"/>
      <x:c r="Q905" s="4" t="str">
        <x:f>IFERROR(INDEX('Material routes'!$J$6:$J$2205,MATCH(V905,'Material routes'!$A$6:$A$2205,0)),"MISSING ID")</x:f>
        <x:v>Unspecified</x:v>
      </x:c>
      <x:c r="R905" s="4" t="str">
        <x:f>IF(L905="Withheld","Withheld premise",IF(E905="Tool candidate","Reusable prerequisite",IF(K905="Raw entry preparation","Entry-resource preparation",IF(G905="Not applicable",IF(IFERROR(INDEX('Items'!$AI$6:$AI$1005,MATCH(T905,'Items'!$A$6:$A$1005,0)),"MISSING ID")="Finished item","Finished endpoint",IF(IFERROR(INDEX('Items'!$AI$6:$AI$1005,MATCH(T905,'Items'!$A$6:$A$1005,0)),"MISSING ID")="Currency","Currency / no refinement tier","Recovered output / tier not applicable")),IF(OR(IFERROR(INDEX('Crafting recipes'!$H$6:$H$1005,MATCH(J905,'Crafting recipes'!$A$6:$A$1005,0)),"MISSING ID")="Unassigned",G905="Unassigned"),"Tier unresolved",IF(IFERROR(VALUE(RIGHT(G905,1))-VALUE(RIGHT(IFERROR(INDEX('Crafting recipes'!$H$6:$H$1005,MATCH(J905,'Crafting recipes'!$A$6:$A$1005,0)),"MISSING ID"),1)),0)=1,IF(B905=IFERROR(INDEX('Crafting recipes'!$H$6:$H$1005,MATCH(J905,'Crafting recipes'!$A$6:$A$1005,0)),"MISSING ID"),"Advances one material tier","Lower-tier ingredient; route advances one tier"),"Needs tier review"))))))</x:f>
        <x:v>Advances one material tier</x:v>
      </x:c>
      <x:c r="S905" s="4" t="str">
        <x:f>IFERROR(INDEX('Material routes'!$D$6:$D$2205,MATCH(U905,'Material routes'!$A$6:$A$2205,0)),"MISSING ID")</x:f>
        <x:v>proposal.t1.process_salts</x:v>
      </x:c>
      <x:c r="T905" s="4" t="str">
        <x:f>IFERROR(INDEX('Material routes'!$D$6:$D$2205,MATCH(V905,'Material routes'!$A$6:$A$2205,0)),"MISSING ID")</x:f>
        <x:v>proposal.audit.mineral_cell_electrolyte_candidate</x:v>
      </x:c>
      <x:c r="U905" s="4" t="str">
        <x:v>design.audit.proposal_audit_mineral_cell_electrolyte_candidate.audit.in.1</x:v>
      </x:c>
      <x:c r="V905" s="4" t="str">
        <x:v>design.audit.proposal_audit_mineral_cell_electrolyte_candidate.audit.out</x:v>
      </x:c>
    </x:row>
    <x:row r="906" ht="64" customHeight="1">
      <x:c r="A906" s="4" t="str">
        <x:f>IFERROR(INDEX('Material routes'!$E$6:$E$2205,MATCH(U906,'Material routes'!$A$6:$A$2205,0)),"MISSING ID")</x:f>
        <x:v>Selected faunal carrier fraction</x:v>
      </x:c>
      <x:c r="B906" s="4" t="str">
        <x:f>IFERROR(INDEX('Material routes'!$F$6:$F$2205,MATCH(U906,'Material routes'!$A$6:$A$2205,0)),"MISSING ID")</x:f>
        <x:v>T1</x:v>
      </x:c>
      <x:c r="C906" s="4" t="str">
        <x:f>IFERROR(INDEX('Material routes'!$H$6:$H$2205,MATCH(U906,'Material routes'!$A$6:$A$2205,0)),"MISSING ID")</x:f>
        <x:v>Chemical material</x:v>
      </x:c>
      <x:c r="D906" s="4" t="str">
        <x:f>IFERROR(INDEX('Material routes'!$G$6:$G$2205,MATCH(U906,'Material routes'!$A$6:$A$2205,0)),"MISSING ID")</x:f>
        <x:v>Processing agents</x:v>
      </x:c>
      <x:c r="E906" s="4" t="str">
        <x:f>IFERROR(INDEX('Material routes'!$C$6:$C$2205,MATCH(U906,'Material routes'!$A$6:$A$2205,0)),"MISSING ID")</x:f>
        <x:v>Ingredient candidate</x:v>
      </x:c>
      <x:c r="F906" s="4" t="str">
        <x:f>IFERROR(INDEX('Material routes'!$E$6:$E$2205,MATCH(V906,'Material routes'!$A$6:$A$2205,0)),"MISSING ID")</x:f>
        <x:v>Mineral-cell electrolyte candidate</x:v>
      </x:c>
      <x:c r="G906" s="4" t="str">
        <x:f>IFERROR(INDEX('Material routes'!$F$6:$F$2205,MATCH(V906,'Material routes'!$A$6:$A$2205,0)),"MISSING ID")</x:f>
        <x:v>T2</x:v>
      </x:c>
      <x:c r="H906" s="4" t="str">
        <x:f>IFERROR(INDEX('Material routes'!$H$6:$H$2205,MATCH(V906,'Material routes'!$A$6:$A$2205,0)),"MISSING ID")</x:f>
        <x:v>Chemical material</x:v>
      </x:c>
      <x:c r="I906" s="4" t="str">
        <x:f>IFERROR(INDEX('Material routes'!$G$6:$G$2205,MATCH(V906,'Material routes'!$A$6:$A$2205,0)),"MISSING ID")</x:f>
        <x:v>Processing agents</x:v>
      </x:c>
      <x:c r="J906" s="4" t="str">
        <x:f>IFERROR(INDEX('Material routes'!$B$6:$B$2205,MATCH(U906,'Material routes'!$A$6:$A$2205,0)),"MISSING ID")</x:f>
        <x:v>design.audit.proposal_audit_mineral_cell_electrolyte_candidate</x:v>
      </x:c>
      <x:c r="K906" s="4" t="str">
        <x:f>IFERROR(INDEX('Crafting recipes'!$C$6:$C$1005,MATCH(J906,'Crafting recipes'!$A$6:$A$1005,0)),"MISSING ID")</x:f>
        <x:v>Material refinement</x:v>
      </x:c>
      <x:c r="L906" s="4" t="str">
        <x:f>IFERROR(INDEX('Material routes'!$K$6:$K$2205,MATCH(U906,'Material routes'!$A$6:$A$2205,0)),"MISSING ID")</x:f>
        <x:v>Proposal</x:v>
      </x:c>
      <x:c r="M906" s="4" t="str">
        <x:f>IFERROR(INDEX('Material routes'!$M$6:$M$2205,MATCH(U906,'Material routes'!$A$6:$A$2205,0)),"MISSING ID")</x:f>
        <x:v>Partial proposal</x:v>
      </x:c>
      <x:c r="N906" s="4"/>
      <x:c r="O906" s="4" t="str">
        <x:f>IFERROR(INDEX('Material routes'!$J$6:$J$2205,MATCH(U906,'Material routes'!$A$6:$A$2205,0)),"MISSING ID")</x:f>
        <x:v>Unspecified</x:v>
      </x:c>
      <x:c r="P906" s="4"/>
      <x:c r="Q906" s="4" t="str">
        <x:f>IFERROR(INDEX('Material routes'!$J$6:$J$2205,MATCH(V906,'Material routes'!$A$6:$A$2205,0)),"MISSING ID")</x:f>
        <x:v>Unspecified</x:v>
      </x:c>
      <x:c r="R906" s="4" t="str">
        <x:f>IF(L906="Withheld","Withheld premise",IF(E906="Tool candidate","Reusable prerequisite",IF(K906="Raw entry preparation","Entry-resource preparation",IF(G906="Not applicable",IF(IFERROR(INDEX('Items'!$AI$6:$AI$1005,MATCH(T906,'Items'!$A$6:$A$1005,0)),"MISSING ID")="Finished item","Finished endpoint",IF(IFERROR(INDEX('Items'!$AI$6:$AI$1005,MATCH(T906,'Items'!$A$6:$A$1005,0)),"MISSING ID")="Currency","Currency / no refinement tier","Recovered output / tier not applicable")),IF(OR(IFERROR(INDEX('Crafting recipes'!$H$6:$H$1005,MATCH(J906,'Crafting recipes'!$A$6:$A$1005,0)),"MISSING ID")="Unassigned",G906="Unassigned"),"Tier unresolved",IF(IFERROR(VALUE(RIGHT(G906,1))-VALUE(RIGHT(IFERROR(INDEX('Crafting recipes'!$H$6:$H$1005,MATCH(J906,'Crafting recipes'!$A$6:$A$1005,0)),"MISSING ID"),1)),0)=1,IF(B906=IFERROR(INDEX('Crafting recipes'!$H$6:$H$1005,MATCH(J906,'Crafting recipes'!$A$6:$A$1005,0)),"MISSING ID"),"Advances one material tier","Lower-tier ingredient; route advances one tier"),"Needs tier review"))))))</x:f>
        <x:v>Advances one material tier</x:v>
      </x:c>
      <x:c r="S906" s="4" t="str">
        <x:f>IFERROR(INDEX('Material routes'!$D$6:$D$2205,MATCH(U906,'Material routes'!$A$6:$A$2205,0)),"MISSING ID")</x:f>
        <x:v>proposal.t1.faunal_carrier</x:v>
      </x:c>
      <x:c r="T906" s="4" t="str">
        <x:f>IFERROR(INDEX('Material routes'!$D$6:$D$2205,MATCH(V906,'Material routes'!$A$6:$A$2205,0)),"MISSING ID")</x:f>
        <x:v>proposal.audit.mineral_cell_electrolyte_candidate</x:v>
      </x:c>
      <x:c r="U906" s="4" t="str">
        <x:v>design.audit.proposal_audit_mineral_cell_electrolyte_candidate.audit.in.2</x:v>
      </x:c>
      <x:c r="V906" s="4" t="str">
        <x:v>design.audit.proposal_audit_mineral_cell_electrolyte_candidate.audit.out</x:v>
      </x:c>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t="str">
        <x:f>IFERROR(INDEX('Material routes'!$E$6:$E$2205,MATCH(U1022,'Material routes'!$A$6:$A$2205,0)),"MISSING ID")</x:f>
        <x:v>Rough clear-glass blank</x:v>
      </x:c>
      <x:c r="B1022" s="4" t="str">
        <x:f>IFERROR(INDEX('Material routes'!$F$6:$F$2205,MATCH(U1022,'Material routes'!$A$6:$A$2205,0)),"MISSING ID")</x:f>
        <x:v>T1</x:v>
      </x:c>
      <x:c r="C1022" s="4" t="str">
        <x:f>IFERROR(INDEX('Material routes'!$H$6:$H$2205,MATCH(U1022,'Material routes'!$A$6:$A$2205,0)),"MISSING ID")</x:f>
        <x:v>Processed material</x:v>
      </x:c>
      <x:c r="D1022" s="4" t="str">
        <x:f>IFERROR(INDEX('Material routes'!$G$6:$G$2205,MATCH(U1022,'Material routes'!$A$6:$A$2205,0)),"MISSING ID")</x:f>
        <x:v>Manufactured stock</x:v>
      </x:c>
      <x:c r="E1022" s="4" t="str">
        <x:f>IFERROR(INDEX('Material routes'!$C$6:$C$2205,MATCH(U1022,'Material routes'!$A$6:$A$2205,0)),"MISSING ID")</x:f>
        <x:v>Ingredient candidate</x:v>
      </x:c>
      <x:c r="F1022" s="4" t="str">
        <x:f>IFERROR(INDEX('Material routes'!$E$6:$E$2205,MATCH(V1022,'Material routes'!$A$6:$A$2205,0)),"MISSING ID")</x:f>
        <x:v>Glass transfer funnel</x:v>
      </x:c>
      <x:c r="G1022" s="4" t="str">
        <x:f>IFERROR(INDEX('Material routes'!$F$6:$F$2205,MATCH(V1022,'Material routes'!$A$6:$A$2205,0)),"MISSING ID")</x:f>
        <x:v>Not applicable</x:v>
      </x:c>
      <x:c r="H1022" s="4" t="str">
        <x:f>IFERROR(INDEX('Material routes'!$H$6:$H$2205,MATCH(V1022,'Material routes'!$A$6:$A$2205,0)),"MISSING ID")</x:f>
        <x:v>Tool</x:v>
      </x:c>
      <x:c r="I1022" s="4" t="str">
        <x:f>IFERROR(INDEX('Material routes'!$G$6:$G$2205,MATCH(V1022,'Material routes'!$A$6:$A$2205,0)),"MISSING ID")</x:f>
        <x:v>Containers</x:v>
      </x:c>
      <x:c r="J1022" s="4" t="str">
        <x:f>IFERROR(INDEX('Material routes'!$B$6:$B$2205,MATCH(U1022,'Material routes'!$A$6:$A$2205,0)),"MISSING ID")</x:f>
        <x:v>design.audit.proposal_container_funnel</x:v>
      </x:c>
      <x:c r="K1022" s="4" t="str">
        <x:f>IFERROR(INDEX('Crafting recipes'!$C$6:$C$1005,MATCH(J1022,'Crafting recipes'!$A$6:$A$1005,0)),"MISSING ID")</x:f>
        <x:v>Finished-item crafting</x:v>
      </x:c>
      <x:c r="L1022" s="4" t="str">
        <x:f>IFERROR(INDEX('Material routes'!$K$6:$K$2205,MATCH(U1022,'Material routes'!$A$6:$A$2205,0)),"MISSING ID")</x:f>
        <x:v>Proposal</x:v>
      </x:c>
      <x:c r="M1022" s="4" t="str">
        <x:f>IFERROR(INDEX('Material routes'!$M$6:$M$2205,MATCH(U1022,'Material routes'!$A$6:$A$2205,0)),"MISSING ID")</x:f>
        <x:v>Partial proposal</x:v>
      </x:c>
      <x:c r="N1022" s="4"/>
      <x:c r="O1022" s="4" t="str">
        <x:f>IFERROR(INDEX('Material routes'!$J$6:$J$2205,MATCH(U1022,'Material routes'!$A$6:$A$2205,0)),"MISSING ID")</x:f>
        <x:v>Unspecified</x:v>
      </x:c>
      <x:c r="P1022" s="4"/>
      <x:c r="Q1022" s="4" t="str">
        <x:f>IFERROR(INDEX('Material routes'!$J$6:$J$2205,MATCH(V1022,'Material routes'!$A$6:$A$2205,0)),"MISSING ID")</x:f>
        <x:v>Unspecified</x:v>
      </x:c>
      <x:c r="R1022" s="4" t="str">
        <x:f>IF(L1022="Withheld","Withheld premise",IF(E1022="Tool candidate","Reusable prerequisite",IF(K1022="Raw entry preparation","Entry-resource preparation",IF(G1022="Not applicable",IF(IFERROR(INDEX('Items'!$AI$6:$AI$1005,MATCH(T1022,'Items'!$A$6:$A$1005,0)),"MISSING ID")="Finished item","Finished endpoint",IF(IFERROR(INDEX('Items'!$AI$6:$AI$1005,MATCH(T1022,'Items'!$A$6:$A$1005,0)),"MISSING ID")="Currency","Currency / no refinement tier","Recovered output / tier not applicable")),IF(OR(IFERROR(INDEX('Crafting recipes'!$H$6:$H$1005,MATCH(J1022,'Crafting recipes'!$A$6:$A$1005,0)),"MISSING ID")="Unassigned",G1022="Unassigned"),"Tier unresolved",IF(IFERROR(VALUE(RIGHT(G1022,1))-VALUE(RIGHT(IFERROR(INDEX('Crafting recipes'!$H$6:$H$1005,MATCH(J1022,'Crafting recipes'!$A$6:$A$1005,0)),"MISSING ID"),1)),0)=1,IF(B1022=IFERROR(INDEX('Crafting recipes'!$H$6:$H$1005,MATCH(J1022,'Crafting recipes'!$A$6:$A$1005,0)),"MISSING ID"),"Advances one material tier","Lower-tier ingredient; route advances one tier"),"Needs tier review"))))))</x:f>
        <x:v>Finished endpoint</x:v>
      </x:c>
      <x:c r="S1022" s="4" t="str">
        <x:f>IFERROR(INDEX('Material routes'!$D$6:$D$2205,MATCH(U1022,'Material routes'!$A$6:$A$2205,0)),"MISSING ID")</x:f>
        <x:v>proposal.t1.clear_glass_blank</x:v>
      </x:c>
      <x:c r="T1022" s="4" t="str">
        <x:f>IFERROR(INDEX('Material routes'!$D$6:$D$2205,MATCH(V1022,'Material routes'!$A$6:$A$2205,0)),"MISSING ID")</x:f>
        <x:v>proposal.container.funnel</x:v>
      </x:c>
      <x:c r="U1022" s="4" t="str">
        <x:v>design.audit.proposal_container_funnel.audit.in.1</x:v>
      </x:c>
      <x:c r="V1022" s="4" t="str">
        <x:v>design.audit.proposal_container_funnel.audit.out</x:v>
      </x:c>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Crafting components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Crafting components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Crafting components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Crafting components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Legger attachments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Legger attachments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Cooking ingredients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t="str">
        <x:f>IFERROR(INDEX('Material routes'!$E$6:$E$2205,MATCH(U1242,'Material routes'!$A$6:$A$2205,0)),"MISSING ID")</x:f>
        <x:v>Drained culinary Phagia curd</x:v>
      </x:c>
      <x:c r="B1242" s="4" t="str">
        <x:f>IFERROR(INDEX('Material routes'!$F$6:$F$2205,MATCH(U1242,'Material routes'!$A$6:$A$2205,0)),"MISSING ID")</x:f>
        <x:v>T1</x:v>
      </x:c>
      <x:c r="C1242" s="4" t="str">
        <x:f>IFERROR(INDEX('Material routes'!$H$6:$H$2205,MATCH(U1242,'Material routes'!$A$6:$A$2205,0)),"MISSING ID")</x:f>
        <x:v>Food material</x:v>
      </x:c>
      <x:c r="D1242" s="4" t="str">
        <x:f>IFERROR(INDEX('Material routes'!$G$6:$G$2205,MATCH(U1242,'Material routes'!$A$6:$A$2205,0)),"MISSING ID")</x:f>
        <x:v>Cooking ingredients</x:v>
      </x:c>
      <x:c r="E1242" s="4" t="str">
        <x:f>IFERROR(INDEX('Material routes'!$C$6:$C$2205,MATCH(U1242,'Material routes'!$A$6:$A$2205,0)),"MISSING ID")</x:f>
        <x:v>Ingredient candidate</x:v>
      </x:c>
      <x:c r="F1242" s="4" t="str">
        <x:f>IFERROR(INDEX('Material routes'!$E$6:$E$2205,MATCH(V1242,'Material routes'!$A$6:$A$2205,0)),"MISSING ID")</x:f>
        <x:v>Prepared Phagia meal portion</x:v>
      </x:c>
      <x:c r="G1242" s="4" t="str">
        <x:f>IFERROR(INDEX('Material routes'!$F$6:$F$2205,MATCH(V1242,'Material routes'!$A$6:$A$2205,0)),"MISSING ID")</x:f>
        <x:v>Not applicable</x:v>
      </x:c>
      <x:c r="H1242" s="4" t="str">
        <x:f>IFERROR(INDEX('Material routes'!$H$6:$H$2205,MATCH(V1242,'Material routes'!$A$6:$A$2205,0)),"MISSING ID")</x:f>
        <x:v>Food consumable</x:v>
      </x:c>
      <x:c r="I1242" s="4" t="str">
        <x:f>IFERROR(INDEX('Material routes'!$G$6:$G$2205,MATCH(V1242,'Material routes'!$A$6:$A$2205,0)),"MISSING ID")</x:f>
        <x:v>Consumables</x:v>
      </x:c>
      <x:c r="J1242" s="4" t="str">
        <x:f>IFERROR(INDEX('Material routes'!$B$6:$B$2205,MATCH(U1242,'Material routes'!$A$6:$A$2205,0)),"MISSING ID")</x:f>
        <x:v>design.audit.proposal_food_meal_portion</x:v>
      </x:c>
      <x:c r="K1242" s="4" t="str">
        <x:f>IFERROR(INDEX('Crafting recipes'!$C$6:$C$1005,MATCH(J1242,'Crafting recipes'!$A$6:$A$1005,0)),"MISSING ID")</x:f>
        <x:v>Finished-item crafting</x:v>
      </x:c>
      <x:c r="L1242" s="4" t="str">
        <x:f>IFERROR(INDEX('Material routes'!$K$6:$K$2205,MATCH(U1242,'Material routes'!$A$6:$A$2205,0)),"MISSING ID")</x:f>
        <x:v>Proposal</x:v>
      </x:c>
      <x:c r="M1242" s="4" t="str">
        <x:f>IFERROR(INDEX('Material routes'!$M$6:$M$2205,MATCH(U1242,'Material routes'!$A$6:$A$2205,0)),"MISSING ID")</x:f>
        <x:v>Partial proposal</x:v>
      </x:c>
      <x:c r="N1242" s="4"/>
      <x:c r="O1242" s="4" t="str">
        <x:f>IFERROR(INDEX('Material routes'!$J$6:$J$2205,MATCH(U1242,'Material routes'!$A$6:$A$2205,0)),"MISSING ID")</x:f>
        <x:v>Unspecified</x:v>
      </x:c>
      <x:c r="P1242" s="4"/>
      <x:c r="Q1242" s="4" t="str">
        <x:f>IFERROR(INDEX('Material routes'!$J$6:$J$2205,MATCH(V1242,'Material routes'!$A$6:$A$2205,0)),"MISSING ID")</x:f>
        <x:v>Unspecified</x:v>
      </x:c>
      <x:c r="R1242" s="4" t="str">
        <x:f>IF(L1242="Withheld","Withheld premise",IF(E1242="Tool candidate","Reusable prerequisite",IF(K1242="Raw entry preparation","Entry-resource preparation",IF(G1242="Not applicable",IF(IFERROR(INDEX('Items'!$AI$6:$AI$1005,MATCH(T1242,'Items'!$A$6:$A$1005,0)),"MISSING ID")="Finished item","Finished endpoint",IF(IFERROR(INDEX('Items'!$AI$6:$AI$1005,MATCH(T1242,'Items'!$A$6:$A$1005,0)),"MISSING ID")="Currency","Currency / no refinement tier","Recovered output / tier not applicable")),IF(OR(IFERROR(INDEX('Crafting recipes'!$H$6:$H$1005,MATCH(J1242,'Crafting recipes'!$A$6:$A$1005,0)),"MISSING ID")="Unassigned",G1242="Unassigned"),"Tier unresolved",IF(IFERROR(VALUE(RIGHT(G1242,1))-VALUE(RIGHT(IFERROR(INDEX('Crafting recipes'!$H$6:$H$1005,MATCH(J1242,'Crafting recipes'!$A$6:$A$1005,0)),"MISSING ID"),1)),0)=1,IF(B1242=IFERROR(INDEX('Crafting recipes'!$H$6:$H$1005,MATCH(J1242,'Crafting recipes'!$A$6:$A$1005,0)),"MISSING ID"),"Advances one material tier","Lower-tier ingredient; route advances one tier"),"Needs tier review"))))))</x:f>
        <x:v>Finished endpoint</x:v>
      </x:c>
      <x:c r="S1242" s="4" t="str">
        <x:f>IFERROR(INDEX('Material routes'!$D$6:$D$2205,MATCH(U1242,'Material routes'!$A$6:$A$2205,0)),"MISSING ID")</x:f>
        <x:v>proposal.collection.drained_culinary_phagia_curd</x:v>
      </x:c>
      <x:c r="T1242" s="4" t="str">
        <x:f>IFERROR(INDEX('Material routes'!$D$6:$D$2205,MATCH(V1242,'Material routes'!$A$6:$A$2205,0)),"MISSING ID")</x:f>
        <x:v>proposal.food.meal_portion</x:v>
      </x:c>
      <x:c r="U1242" s="4" t="str">
        <x:v>design.audit.proposal_food_meal_portion.audit.in.1</x:v>
      </x:c>
      <x:c r="V1242" s="4" t="str">
        <x:v>design.audit.proposal_food_meal_portion.audit.out</x:v>
      </x:c>
    </x:row>
    <x:row r="1243" ht="64" customHeight="1">
      <x:c r="A1243" s="4" t="str">
        <x:f>IFERROR(INDEX('Material routes'!$E$6:$E$2205,MATCH(U1243,'Material routes'!$A$6:$A$2205,0)),"MISSING ID")</x:f>
        <x:v>Toasted culinary Phagia crumbs</x:v>
      </x:c>
      <x:c r="B1243" s="4" t="str">
        <x:f>IFERROR(INDEX('Material routes'!$F$6:$F$2205,MATCH(U1243,'Material routes'!$A$6:$A$2205,0)),"MISSING ID")</x:f>
        <x:v>T2</x:v>
      </x:c>
      <x:c r="C1243" s="4" t="str">
        <x:f>IFERROR(INDEX('Material routes'!$H$6:$H$2205,MATCH(U1243,'Material routes'!$A$6:$A$2205,0)),"MISSING ID")</x:f>
        <x:v>Food material</x:v>
      </x:c>
      <x:c r="D1243" s="4" t="str">
        <x:f>IFERROR(INDEX('Material routes'!$G$6:$G$2205,MATCH(U1243,'Material routes'!$A$6:$A$2205,0)),"MISSING ID")</x:f>
        <x:v>Cooking ingredients</x:v>
      </x:c>
      <x:c r="E1243" s="4" t="str">
        <x:f>IFERROR(INDEX('Material routes'!$C$6:$C$2205,MATCH(U1243,'Material routes'!$A$6:$A$2205,0)),"MISSING ID")</x:f>
        <x:v>Ingredient candidate</x:v>
      </x:c>
      <x:c r="F1243" s="4" t="str">
        <x:f>IFERROR(INDEX('Material routes'!$E$6:$E$2205,MATCH(V1243,'Material routes'!$A$6:$A$2205,0)),"MISSING ID")</x:f>
        <x:v>Prepared Phagia meal portion</x:v>
      </x:c>
      <x:c r="G1243" s="4" t="str">
        <x:f>IFERROR(INDEX('Material routes'!$F$6:$F$2205,MATCH(V1243,'Material routes'!$A$6:$A$2205,0)),"MISSING ID")</x:f>
        <x:v>Not applicable</x:v>
      </x:c>
      <x:c r="H1243" s="4" t="str">
        <x:f>IFERROR(INDEX('Material routes'!$H$6:$H$2205,MATCH(V1243,'Material routes'!$A$6:$A$2205,0)),"MISSING ID")</x:f>
        <x:v>Food consumable</x:v>
      </x:c>
      <x:c r="I1243" s="4" t="str">
        <x:f>IFERROR(INDEX('Material routes'!$G$6:$G$2205,MATCH(V1243,'Material routes'!$A$6:$A$2205,0)),"MISSING ID")</x:f>
        <x:v>Consumables</x:v>
      </x:c>
      <x:c r="J1243" s="4" t="str">
        <x:f>IFERROR(INDEX('Material routes'!$B$6:$B$2205,MATCH(U1243,'Material routes'!$A$6:$A$2205,0)),"MISSING ID")</x:f>
        <x:v>design.audit.proposal_food_meal_portion</x:v>
      </x:c>
      <x:c r="K1243" s="4" t="str">
        <x:f>IFERROR(INDEX('Crafting recipes'!$C$6:$C$1005,MATCH(J1243,'Crafting recipes'!$A$6:$A$1005,0)),"MISSING ID")</x:f>
        <x:v>Finished-item crafting</x:v>
      </x:c>
      <x:c r="L1243" s="4" t="str">
        <x:f>IFERROR(INDEX('Material routes'!$K$6:$K$2205,MATCH(U1243,'Material routes'!$A$6:$A$2205,0)),"MISSING ID")</x:f>
        <x:v>Proposal</x:v>
      </x:c>
      <x:c r="M1243" s="4" t="str">
        <x:f>IFERROR(INDEX('Material routes'!$M$6:$M$2205,MATCH(U1243,'Material routes'!$A$6:$A$2205,0)),"MISSING ID")</x:f>
        <x:v>Partial proposal</x:v>
      </x:c>
      <x:c r="N1243" s="4"/>
      <x:c r="O1243" s="4" t="str">
        <x:f>IFERROR(INDEX('Material routes'!$J$6:$J$2205,MATCH(U1243,'Material routes'!$A$6:$A$2205,0)),"MISSING ID")</x:f>
        <x:v>Unspecified</x:v>
      </x:c>
      <x:c r="P1243" s="4"/>
      <x:c r="Q1243" s="4" t="str">
        <x:f>IFERROR(INDEX('Material routes'!$J$6:$J$2205,MATCH(V1243,'Material routes'!$A$6:$A$2205,0)),"MISSING ID")</x:f>
        <x:v>Unspecified</x:v>
      </x:c>
      <x:c r="R1243" s="4" t="str">
        <x:f>IF(L1243="Withheld","Withheld premise",IF(E1243="Tool candidate","Reusable prerequisite",IF(K1243="Raw entry preparation","Entry-resource preparation",IF(G1243="Not applicable",IF(IFERROR(INDEX('Items'!$AI$6:$AI$1005,MATCH(T1243,'Items'!$A$6:$A$1005,0)),"MISSING ID")="Finished item","Finished endpoint",IF(IFERROR(INDEX('Items'!$AI$6:$AI$1005,MATCH(T1243,'Items'!$A$6:$A$1005,0)),"MISSING ID")="Currency","Currency / no refinement tier","Recovered output / tier not applicable")),IF(OR(IFERROR(INDEX('Crafting recipes'!$H$6:$H$1005,MATCH(J1243,'Crafting recipes'!$A$6:$A$1005,0)),"MISSING ID")="Unassigned",G1243="Unassigned"),"Tier unresolved",IF(IFERROR(VALUE(RIGHT(G1243,1))-VALUE(RIGHT(IFERROR(INDEX('Crafting recipes'!$H$6:$H$1005,MATCH(J1243,'Crafting recipes'!$A$6:$A$1005,0)),"MISSING ID"),1)),0)=1,IF(B1243=IFERROR(INDEX('Crafting recipes'!$H$6:$H$1005,MATCH(J1243,'Crafting recipes'!$A$6:$A$1005,0)),"MISSING ID"),"Advances one material tier","Lower-tier ingredient; route advances one tier"),"Needs tier review"))))))</x:f>
        <x:v>Finished endpoint</x:v>
      </x:c>
      <x:c r="S1243" s="4" t="str">
        <x:f>IFERROR(INDEX('Material routes'!$D$6:$D$2205,MATCH(U1243,'Material routes'!$A$6:$A$2205,0)),"MISSING ID")</x:f>
        <x:v>proposal.collection.toasted_culinary_phagia_crumbs</x:v>
      </x:c>
      <x:c r="T1243" s="4" t="str">
        <x:f>IFERROR(INDEX('Material routes'!$D$6:$D$2205,MATCH(V1243,'Material routes'!$A$6:$A$2205,0)),"MISSING ID")</x:f>
        <x:v>proposal.food.meal_portion</x:v>
      </x:c>
      <x:c r="U1243" s="4" t="str">
        <x:v>design.audit.proposal_food_meal_portion.audit.in.2</x:v>
      </x:c>
      <x:c r="V1243" s="4" t="str">
        <x:v>design.audit.proposal_food_meal_portion.audit.out</x:v>
      </x:c>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t="str">
        <x:f>IFERROR(INDEX('Material routes'!$E$6:$E$2205,MATCH(U1438,'Material routes'!$A$6:$A$2205,0)),"MISSING ID")</x:f>
        <x:v>Glass transfer funnel</x:v>
      </x:c>
      <x:c r="B1438" s="4" t="str">
        <x:f>IFERROR(INDEX('Material routes'!$F$6:$F$2205,MATCH(U1438,'Material routes'!$A$6:$A$2205,0)),"MISSING ID")</x:f>
        <x:v>Not applicable</x:v>
      </x:c>
      <x:c r="C1438" s="4" t="str">
        <x:f>IFERROR(INDEX('Material routes'!$H$6:$H$2205,MATCH(U1438,'Material routes'!$A$6:$A$2205,0)),"MISSING ID")</x:f>
        <x:v>Tool</x:v>
      </x:c>
      <x:c r="D1438" s="4" t="str">
        <x:f>IFERROR(INDEX('Material routes'!$G$6:$G$2205,MATCH(U1438,'Material routes'!$A$6:$A$2205,0)),"MISSING ID")</x:f>
        <x:v>Containers</x:v>
      </x:c>
      <x:c r="E1438" s="4" t="str">
        <x:f>IFERROR(INDEX('Material routes'!$C$6:$C$2205,MATCH(U1438,'Material routes'!$A$6:$A$2205,0)),"MISSING ID")</x:f>
        <x:v>Tool candidate</x:v>
      </x:c>
      <x:c r="F1438" s="4" t="str">
        <x:f>IFERROR(INDEX('Material routes'!$E$6:$E$2205,MATCH(V1438,'Material routes'!$A$6:$A$2205,0)),"MISSING ID")</x:f>
        <x:v>Mineral-cell electrolyte candidate</x:v>
      </x:c>
      <x:c r="G1438" s="4" t="str">
        <x:f>IFERROR(INDEX('Material routes'!$F$6:$F$2205,MATCH(V1438,'Material routes'!$A$6:$A$2205,0)),"MISSING ID")</x:f>
        <x:v>T2</x:v>
      </x:c>
      <x:c r="H1438" s="4" t="str">
        <x:f>IFERROR(INDEX('Material routes'!$H$6:$H$2205,MATCH(V1438,'Material routes'!$A$6:$A$2205,0)),"MISSING ID")</x:f>
        <x:v>Chemical material</x:v>
      </x:c>
      <x:c r="I1438" s="4" t="str">
        <x:f>IFERROR(INDEX('Material routes'!$G$6:$G$2205,MATCH(V1438,'Material routes'!$A$6:$A$2205,0)),"MISSING ID")</x:f>
        <x:v>Processing agents</x:v>
      </x:c>
      <x:c r="J1438" s="4" t="str">
        <x:f>IFERROR(INDEX('Material routes'!$B$6:$B$2205,MATCH(U1438,'Material routes'!$A$6:$A$2205,0)),"MISSING ID")</x:f>
        <x:v>design.audit.proposal_audit_mineral_cell_electrolyte_candidate</x:v>
      </x:c>
      <x:c r="K1438" s="4" t="str">
        <x:f>IFERROR(INDEX('Crafting recipes'!$C$6:$C$1005,MATCH(J1438,'Crafting recipes'!$A$6:$A$1005,0)),"MISSING ID")</x:f>
        <x:v>Material refinement</x:v>
      </x:c>
      <x:c r="L1438" s="4" t="str">
        <x:f>IFERROR(INDEX('Material routes'!$K$6:$K$2205,MATCH(U1438,'Material routes'!$A$6:$A$2205,0)),"MISSING ID")</x:f>
        <x:v>Proposal</x:v>
      </x:c>
      <x:c r="M1438" s="4" t="str">
        <x:f>IFERROR(INDEX('Material routes'!$M$6:$M$2205,MATCH(U1438,'Material routes'!$A$6:$A$2205,0)),"MISSING ID")</x:f>
        <x:v>Partial proposal</x:v>
      </x:c>
      <x:c r="N1438" s="4"/>
      <x:c r="O1438" s="4" t="str">
        <x:f>IFERROR(INDEX('Material routes'!$J$6:$J$2205,MATCH(U1438,'Material routes'!$A$6:$A$2205,0)),"MISSING ID")</x:f>
        <x:v>Unspecified</x:v>
      </x:c>
      <x:c r="P1438" s="4"/>
      <x:c r="Q1438" s="4" t="str">
        <x:f>IFERROR(INDEX('Material routes'!$J$6:$J$2205,MATCH(V1438,'Material routes'!$A$6:$A$2205,0)),"MISSING ID")</x:f>
        <x:v>Unspecified</x:v>
      </x:c>
      <x:c r="R1438" s="4" t="str">
        <x:f>IF(L1438="Withheld","Withheld premise",IF(E1438="Tool candidate","Reusable prerequisite",IF(K1438="Raw entry preparation","Entry-resource preparation",IF(G1438="Not applicable",IF(IFERROR(INDEX('Items'!$AI$6:$AI$1005,MATCH(T1438,'Items'!$A$6:$A$1005,0)),"MISSING ID")="Finished item","Finished endpoint",IF(IFERROR(INDEX('Items'!$AI$6:$AI$1005,MATCH(T1438,'Items'!$A$6:$A$1005,0)),"MISSING ID")="Currency","Currency / no refinement tier","Recovered output / tier not applicable")),IF(OR(IFERROR(INDEX('Crafting recipes'!$H$6:$H$1005,MATCH(J1438,'Crafting recipes'!$A$6:$A$1005,0)),"MISSING ID")="Unassigned",G1438="Unassigned"),"Tier unresolved",IF(IFERROR(VALUE(RIGHT(G1438,1))-VALUE(RIGHT(IFERROR(INDEX('Crafting recipes'!$H$6:$H$1005,MATCH(J1438,'Crafting recipes'!$A$6:$A$1005,0)),"MISSING ID"),1)),0)=1,IF(B1438=IFERROR(INDEX('Crafting recipes'!$H$6:$H$1005,MATCH(J1438,'Crafting recipes'!$A$6:$A$1005,0)),"MISSING ID"),"Advances one material tier","Lower-tier ingredient; route advances one tier"),"Needs tier review"))))))</x:f>
        <x:v>Reusable prerequisite</x:v>
      </x:c>
      <x:c r="S1438" s="4" t="str">
        <x:f>IFERROR(INDEX('Material routes'!$D$6:$D$2205,MATCH(U1438,'Material routes'!$A$6:$A$2205,0)),"MISSING ID")</x:f>
        <x:v>proposal.container.funnel</x:v>
      </x:c>
      <x:c r="T1438" s="4" t="str">
        <x:f>IFERROR(INDEX('Material routes'!$D$6:$D$2205,MATCH(V1438,'Material routes'!$A$6:$A$2205,0)),"MISSING ID")</x:f>
        <x:v>proposal.audit.mineral_cell_electrolyte_candidate</x:v>
      </x:c>
      <x:c r="U1438" s="4" t="str">
        <x:v>design.audit.proposal_audit_mineral_cell_electrolyte_candidate.audit.tool.1</x:v>
      </x:c>
      <x:c r="V1438" s="4" t="str">
        <x:v>design.audit.proposal_audit_mineral_cell_electrolyte_candidate.audit.out</x:v>
      </x:c>
    </x:row>
    <x:row r="1439" ht="64" customHeight="1">
      <x:c r="A1439" s="4" t="str">
        <x:f>IFERROR(INDEX('Material routes'!$E$6:$E$2205,MATCH(U1439,'Material routes'!$A$6:$A$2205,0)),"MISSING ID")</x:f>
        <x:v>Glazed ceramic reagent jar</x:v>
      </x:c>
      <x:c r="B1439" s="4" t="str">
        <x:f>IFERROR(INDEX('Material routes'!$F$6:$F$2205,MATCH(U1439,'Material routes'!$A$6:$A$2205,0)),"MISSING ID")</x:f>
        <x:v>Not applicable</x:v>
      </x:c>
      <x:c r="C1439" s="4" t="str">
        <x:f>IFERROR(INDEX('Material routes'!$H$6:$H$2205,MATCH(U1439,'Material routes'!$A$6:$A$2205,0)),"MISSING ID")</x:f>
        <x:v>Container</x:v>
      </x:c>
      <x:c r="D1439" s="4" t="str">
        <x:f>IFERROR(INDEX('Material routes'!$G$6:$G$2205,MATCH(U1439,'Material routes'!$A$6:$A$2205,0)),"MISSING ID")</x:f>
        <x:v>Containers</x:v>
      </x:c>
      <x:c r="E1439" s="4" t="str">
        <x:f>IFERROR(INDEX('Material routes'!$C$6:$C$2205,MATCH(U1439,'Material routes'!$A$6:$A$2205,0)),"MISSING ID")</x:f>
        <x:v>Tool candidate</x:v>
      </x:c>
      <x:c r="F1439" s="4" t="str">
        <x:f>IFERROR(INDEX('Material routes'!$E$6:$E$2205,MATCH(V1439,'Material routes'!$A$6:$A$2205,0)),"MISSING ID")</x:f>
        <x:v>Mineral-cell electrolyte candidate</x:v>
      </x:c>
      <x:c r="G1439" s="4" t="str">
        <x:f>IFERROR(INDEX('Material routes'!$F$6:$F$2205,MATCH(V1439,'Material routes'!$A$6:$A$2205,0)),"MISSING ID")</x:f>
        <x:v>T2</x:v>
      </x:c>
      <x:c r="H1439" s="4" t="str">
        <x:f>IFERROR(INDEX('Material routes'!$H$6:$H$2205,MATCH(V1439,'Material routes'!$A$6:$A$2205,0)),"MISSING ID")</x:f>
        <x:v>Chemical material</x:v>
      </x:c>
      <x:c r="I1439" s="4" t="str">
        <x:f>IFERROR(INDEX('Material routes'!$G$6:$G$2205,MATCH(V1439,'Material routes'!$A$6:$A$2205,0)),"MISSING ID")</x:f>
        <x:v>Processing agents</x:v>
      </x:c>
      <x:c r="J1439" s="4" t="str">
        <x:f>IFERROR(INDEX('Material routes'!$B$6:$B$2205,MATCH(U1439,'Material routes'!$A$6:$A$2205,0)),"MISSING ID")</x:f>
        <x:v>design.audit.proposal_audit_mineral_cell_electrolyte_candidate</x:v>
      </x:c>
      <x:c r="K1439" s="4" t="str">
        <x:f>IFERROR(INDEX('Crafting recipes'!$C$6:$C$1005,MATCH(J1439,'Crafting recipes'!$A$6:$A$1005,0)),"MISSING ID")</x:f>
        <x:v>Material refinement</x:v>
      </x:c>
      <x:c r="L1439" s="4" t="str">
        <x:f>IFERROR(INDEX('Material routes'!$K$6:$K$2205,MATCH(U1439,'Material routes'!$A$6:$A$2205,0)),"MISSING ID")</x:f>
        <x:v>Proposal</x:v>
      </x:c>
      <x:c r="M1439" s="4" t="str">
        <x:f>IFERROR(INDEX('Material routes'!$M$6:$M$2205,MATCH(U1439,'Material routes'!$A$6:$A$2205,0)),"MISSING ID")</x:f>
        <x:v>Partial proposal</x:v>
      </x:c>
      <x:c r="N1439" s="4"/>
      <x:c r="O1439" s="4" t="str">
        <x:f>IFERROR(INDEX('Material routes'!$J$6:$J$2205,MATCH(U1439,'Material routes'!$A$6:$A$2205,0)),"MISSING ID")</x:f>
        <x:v>Unspecified</x:v>
      </x:c>
      <x:c r="P1439" s="4"/>
      <x:c r="Q1439" s="4" t="str">
        <x:f>IFERROR(INDEX('Material routes'!$J$6:$J$2205,MATCH(V1439,'Material routes'!$A$6:$A$2205,0)),"MISSING ID")</x:f>
        <x:v>Unspecified</x:v>
      </x:c>
      <x:c r="R1439" s="4" t="str">
        <x:f>IF(L1439="Withheld","Withheld premise",IF(E1439="Tool candidate","Reusable prerequisite",IF(K1439="Raw entry preparation","Entry-resource preparation",IF(G1439="Not applicable",IF(IFERROR(INDEX('Items'!$AI$6:$AI$1005,MATCH(T1439,'Items'!$A$6:$A$1005,0)),"MISSING ID")="Finished item","Finished endpoint",IF(IFERROR(INDEX('Items'!$AI$6:$AI$1005,MATCH(T1439,'Items'!$A$6:$A$1005,0)),"MISSING ID")="Currency","Currency / no refinement tier","Recovered output / tier not applicable")),IF(OR(IFERROR(INDEX('Crafting recipes'!$H$6:$H$1005,MATCH(J1439,'Crafting recipes'!$A$6:$A$1005,0)),"MISSING ID")="Unassigned",G1439="Unassigned"),"Tier unresolved",IF(IFERROR(VALUE(RIGHT(G1439,1))-VALUE(RIGHT(IFERROR(INDEX('Crafting recipes'!$H$6:$H$1005,MATCH(J1439,'Crafting recipes'!$A$6:$A$1005,0)),"MISSING ID"),1)),0)=1,IF(B1439=IFERROR(INDEX('Crafting recipes'!$H$6:$H$1005,MATCH(J1439,'Crafting recipes'!$A$6:$A$1005,0)),"MISSING ID"),"Advances one material tier","Lower-tier ingredient; route advances one tier"),"Needs tier review"))))))</x:f>
        <x:v>Reusable prerequisite</x:v>
      </x:c>
      <x:c r="S1439" s="4" t="str">
        <x:f>IFERROR(INDEX('Material routes'!$D$6:$D$2205,MATCH(U1439,'Material routes'!$A$6:$A$2205,0)),"MISSING ID")</x:f>
        <x:v>proposal.container.ceramic_jar</x:v>
      </x:c>
      <x:c r="T1439" s="4" t="str">
        <x:f>IFERROR(INDEX('Material routes'!$D$6:$D$2205,MATCH(V1439,'Material routes'!$A$6:$A$2205,0)),"MISSING ID")</x:f>
        <x:v>proposal.audit.mineral_cell_electrolyte_candidate</x:v>
      </x:c>
      <x:c r="U1439" s="4" t="str">
        <x:v>design.audit.proposal_audit_mineral_cell_electrolyte_candidate.audit.tool.2</x:v>
      </x:c>
      <x:c r="V1439" s="4" t="str">
        <x:v>design.audit.proposal_audit_mineral_cell_electrolyte_candidate.audit.out</x:v>
      </x:c>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54</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21</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21</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11</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'Items'!$A$6:$A$882</x:formula1>
    </x:dataValidation>
    <x:dataValidation type="list" sqref="E6:E1005">
      <x:formula1>'Items'!$A$6:$A$882</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t="str">
        <x:v>proposal.container.funnel</x:v>
      </x:c>
      <x:c r="B108" s="4" t="str">
        <x:f>IFERROR(INDEX(Items!$B$6:$B$1005,MATCH(A108,Items!$A$6:$A$1005,0)),"MISSING ID")</x:f>
        <x:v>Glass transfer funnel</x:v>
      </x:c>
      <x:c r="C108" s="4" t="str">
        <x:f>IFERROR(INDEX(Items!$X$6:$X$1005,MATCH(A108,Items!$A$6:$A$1005,0)),"MISSING ID")</x:f>
        <x:v>Tool</x:v>
      </x:c>
      <x:c r="D108" s="4" t="str">
        <x:f>IFERROR(INDEX(Items!$C$6:$C$1005,MATCH(A108,Items!$A$6:$A$1005,0)),"MISSING ID")</x:f>
        <x:v>Not applicable</x:v>
      </x:c>
      <x:c r="E108" s="4" t="str">
        <x:v>Finished endpoint</x:v>
      </x:c>
      <x:c r="F108" s="14" t="n">
        <x:f>IFERROR(INDEX(Items!$AJ$6:$AJ$1005,MATCH(A108,Items!$A$6:$A$1005,0)),"MISSING ID")</x:f>
        <x:v>1</x:v>
      </x:c>
      <x:c r="G108" s="4" t="str">
        <x:v>Traced to cataloged T0 and/or recovered feeds</x:v>
      </x:c>
      <x:c r="H108" s="4" t="str">
        <x:v>Controlled-heating firing kiln or specialist glass hot-work station; Ceramic firing tray / Ceramic casting mold as applicable. Qualified power, heat and atmosphere required.</x:v>
      </x:c>
      <x:c r="I108" s="4" t="str">
        <x:v>Candidate path traced</x:v>
      </x:c>
      <x:c r="J108" s="4" t="str">
        <x:v>Dimensions, grade, process qualification, quantity and yield remain open.</x:v>
      </x:c>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t="str">
        <x:v>proposal.collection.toasted_culinary_phagia_crumbs</x:v>
      </x:c>
      <x:c r="B652" s="4" t="str">
        <x:f>IFERROR(INDEX(Items!$B$6:$B$1005,MATCH(A652,Items!$A$6:$A$1005,0)),"MISSING ID")</x:f>
        <x:v>Toasted culinary Phagia crumbs</x:v>
      </x:c>
      <x:c r="C652" s="4" t="str">
        <x:f>IFERROR(INDEX(Items!$X$6:$X$1005,MATCH(A652,Items!$A$6:$A$1005,0)),"MISSING ID")</x:f>
        <x:v>Food material</x:v>
      </x:c>
      <x:c r="D652" s="4" t="str">
        <x:f>IFERROR(INDEX(Items!$C$6:$C$1005,MATCH(A652,Items!$A$6:$A$1005,0)),"MISSING ID")</x:f>
        <x:v>T2</x:v>
      </x:c>
      <x:c r="E652" s="4" t="str">
        <x:v>Manufactured stock / part</x:v>
      </x:c>
      <x:c r="F652" s="14" t="n">
        <x:f>IFERROR(INDEX(Items!$AJ$6:$AJ$1005,MATCH(A652,Items!$A$6:$A$1005,0)),"MISSING ID")</x:f>
        <x:v>1</x:v>
      </x:c>
      <x:c r="G652" s="4" t="str">
        <x:v>Traced to cataloged T0 and/or recovered feeds</x:v>
      </x:c>
      <x:c r="H652" s="4" t="str">
        <x:v>Contained food-only vessels, Food preparation screen and dedicated food tools. Species/culture/mineral edibility and storage qualification unresolved.</x:v>
      </x:c>
      <x:c r="I652" s="4" t="str">
        <x:v>Research / source gated</x:v>
      </x:c>
      <x:c r="J652" s="4" t="str">
        <x:v>Contained culinary Phagia culture; Fine culinary Phagia meal; Toasted culinary Phagia crumbs. Species/culture/mineral selection and edibility require design. No toxic industrial fraction is assumed edible.</x:v>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t="str">
        <x:v>proposal.collection.whipped_phagia_foam_cup</x:v>
      </x:c>
      <x:c r="B675" s="4" t="str">
        <x:f>IFERROR(INDEX(Items!$B$6:$B$1005,MATCH(A675,Items!$A$6:$A$1005,0)),"MISSING ID")</x:f>
        <x:v>Whipped Phagia foam cup</x:v>
      </x:c>
      <x:c r="C675" s="4" t="str">
        <x:f>IFERROR(INDEX(Items!$X$6:$X$1005,MATCH(A675,Items!$A$6:$A$1005,0)),"MISSING ID")</x:f>
        <x:v>Drink consumable</x:v>
      </x:c>
      <x:c r="D675" s="4" t="str">
        <x:f>IFERROR(INDEX(Items!$C$6:$C$1005,MATCH(A675,Items!$A$6:$A$1005,0)),"MISSING ID")</x:f>
        <x:v>Not applicable</x:v>
      </x:c>
      <x:c r="E675" s="4" t="str">
        <x:v>Finished endpoint</x:v>
      </x:c>
      <x:c r="F675" s="14" t="n">
        <x:f>IFERROR(INDEX(Items!$AJ$6:$AJ$1005,MATCH(A675,Items!$A$6:$A$1005,0)),"MISSING ID")</x:f>
        <x:v>1</x:v>
      </x:c>
      <x:c r="G675" s="4" t="str">
        <x:v>Traced to cataloged T0 and/or recovered feeds</x:v>
      </x:c>
      <x:c r="H675" s="4" t="str">
        <x:v>Contained food-only vessels, Food preparation screen and dedicated food tools. Species/culture/mineral edibility and storage qualification unresolved.</x:v>
      </x:c>
      <x:c r="I675" s="4" t="str">
        <x:v>Research / source gated</x:v>
      </x:c>
      <x:c r="J675" s="4" t="str">
        <x:v>Aerated culinary Phagia curd; Contained culinary Phagia culture; Culinary Phagia liquid fraction; 2 further conditional sources. Species/culture/mineral selection and edibility require design. No toxic industrial fraction is assumed edible.</x:v>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