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32" headerRowCount="1" totalsRowCount="0" totalsRowShown="0">
  <x:autoFilter ref="A5:AN83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58" headerRowCount="1" totalsRowCount="0" totalsRowShown="0">
  <x:autoFilter ref="A5:E58"/>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4" headerRowCount="1" totalsRowCount="0" totalsRowShown="0">
  <x:autoFilter ref="A5:C234"/>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991" headerRowCount="1" totalsRowCount="0" totalsRowShown="0">
  <x:autoFilter ref="A5:F99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32" headerRowCount="1" totalsRowCount="0" totalsRowShown="0">
  <x:autoFilter ref="A5:J832"/>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Accessories</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accessories;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Accessories</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accessories;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inlineStr">
        <x:is>
          <x:t xml:space="preserve">Armor</x:t>
        </x:is>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armor; torso layer; armor; finished item; manufactured / unresolved; clothing; metal; garment; author direction; protection; chain mail shirt; not applicable; t4; finished item</x:v>
      </x:c>
      <x:c r="AF112" s="4" t="inlineStr">
        <x:is>
          <x:t xml:space="preserve">From current item description. Proposed uses retain their existing approval status. October 15 equipment split: Armor. Complete protective wear, shields and guards. Classification does not assign protection effects.</x:t>
        </x:is>
      </x:c>
      <x:c r="AG112" s="4" t="str">
        <x:v>Finished endpoint; material tier is not applicable. Input tiers belong to the chosen recipe.</x:v>
      </x:c>
      <x:c r="AH112" s="4" t="str">
        <x:v>T4</x:v>
      </x:c>
      <x:c r="AI112" s="4" t="str">
        <x:v>Finished item</x:v>
      </x:c>
      <x:c r="AJ112" s="4" t="n">
        <x:f>COUNTIFS('Material routes'!$D$6:$D$2205,A112,'Material routes'!$C$6:$C$2205,"Output")</x:f>
        <x:v>1</x:v>
      </x:c>
      <x:c r="AK112" s="4" t="n">
        <x:f>SUM(COUNTIFS('Material routes'!$D$6:$D$2205,A112,'Material routes'!$C$6:$C$2205,"Ingredient candidate"),COUNTIFS('Material routes'!$D$6:$D$2205,A112,'Material routes'!$C$6:$C$2205,"Consumed input"),COUNTIFS('Material routes'!$D$6:$D$2205,A112,'Material routes'!$C$6:$C$2205,"Contained input"),COUNTIFS('Material routes'!$D$6:$D$2205,A112,'Material routes'!$C$6:$C$2205,"Transform input"))</x:f>
        <x:v>0</x:v>
      </x:c>
      <x:c r="AL112" s="4" t="n">
        <x:f>COUNTIFS('Material routes'!$D$6:$D$2205,A112,'Material routes'!$C$6:$C$2205,"Tool candidate")</x:f>
        <x:v>0</x:v>
      </x:c>
      <x:c r="AM112" s="4" t="str">
        <x:f>IF(AJ112&gt;0,"Route listed; review status/completeness",IF(C112="T0","Raw entry feed; no production route","No production route listed"))</x:f>
        <x:v>Route listed; review status/completeness</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Armor</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armor;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Armor</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armor;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Accessories</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accessories;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Accessories</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accessories;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Accessories</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accessories;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Accessories</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accessories;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Accessories</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accessories;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Attachments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attachments;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inlineStr">
        <x:is>
          <x:t xml:space="preserve">Tools</x:t>
        </x:is>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tools; cooking tool; tool; processed intermediate; geological; cooking; mineral; panel; proposal; ; not applicable; t1; finished item</x:v>
      </x:c>
      <x:c r="AF217"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7" s="4" t="str">
        <x:v>Finished endpoint; material tier is not applicable. Input tiers belong to the chosen recipe.</x:v>
      </x:c>
      <x:c r="AH217" s="4" t="str">
        <x:v>T1</x:v>
      </x:c>
      <x:c r="AI217" s="4" t="str">
        <x:v>Finished item</x:v>
      </x:c>
      <x:c r="AJ217" s="4" t="n">
        <x:f>COUNTIFS('Material routes'!$D$6:$D$2205,A217,'Material routes'!$C$6:$C$2205,"Output")</x:f>
        <x:v>1</x:v>
      </x:c>
      <x:c r="AK217" s="4" t="n">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t="n">
        <x:f>COUNTIFS('Material routes'!$D$6:$D$2205,A217,'Material routes'!$C$6:$C$2205,"Tool candidate")</x:f>
        <x:v>0</x:v>
      </x:c>
      <x:c r="AM217" s="4" t="str">
        <x:f>IF(AJ217&gt;0,"Route listed; review status/completeness",IF(C217="T0","Raw entry feed; no production route","No production route listed"))</x:f>
        <x:v>Route listed; review status/completeness</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inlineStr">
        <x:is>
          <x:t xml:space="preserve">Tools</x:t>
        </x:is>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tools; fire management; tool; finished item; manufactured / unresolved; cooking; mixed / unresolved; assembly; proposal; fire management; not applicable; t3; finished item</x:v>
      </x:c>
      <x:c r="AF222"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armor; legger chassis;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armor; legger armor;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armor; legger armor;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inlineStr">
        <x:is>
          <x:t xml:space="preserve">Armor</x:t>
        </x:is>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armor; legger armor; armor; finished item; manufactured / unresolved; protection; mixed / unresolved; assembly; proposal; legger; leger; companion replacement part; not applicable; t3; finished item</x:v>
      </x:c>
      <x:c r="AF26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3" s="4" t="str">
        <x:v>Finished endpoint; material tier is not applicable. Input tiers belong to the chosen recipe.</x:v>
      </x:c>
      <x:c r="AH263" s="4" t="str">
        <x:v>T3</x:v>
      </x:c>
      <x:c r="AI263" s="4" t="str">
        <x:v>Finished item</x:v>
      </x:c>
      <x:c r="AJ263" s="4" t="n">
        <x:f>COUNTIFS('Material routes'!$D$6:$D$2205,A263,'Material routes'!$C$6:$C$2205,"Output")</x:f>
        <x:v>1</x:v>
      </x:c>
      <x:c r="AK263" s="4" t="n">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t="n">
        <x:f>COUNTIFS('Material routes'!$D$6:$D$2205,A263,'Material routes'!$C$6:$C$2205,"Tool candidate")</x:f>
        <x:v>0</x:v>
      </x:c>
      <x:c r="AM263" s="4" t="str">
        <x:f>IF(AJ263&gt;0,"Route listed; review status/completeness",IF(C263="T0","Raw entry feed; no production route","No production route listed"))</x:f>
        <x:v>Route listed; review status/completeness</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armor; legger ancient replacement;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armor; legger ancient replacement;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routes'!$D$6:$D$2205,A273,'Material routes'!$C$6:$C$2205,"Output")</x:f>
        <x:v>1</x:v>
      </x:c>
      <x:c r="AK273" s="4" t="n">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7</x:v>
      </x:c>
      <x:c r="AL273" s="4" t="n">
        <x:f>COUNTIFS('Material routes'!$D$6:$D$2205,A273,'Material routes'!$C$6:$C$2205,"Tool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armor; legger armor;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armor; legger armor;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Salvage feedstock</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feedstock;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Salvage feedstock</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feedstock;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Salvage feedstock</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feedstock;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Salvage feedstock</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feedstock;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Salvage feedstock</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feedstock;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Salvage feedstock</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feedstock;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Salvage feedstock</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feedstock;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Salvage feedstock</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feedstock;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Salvage feedstock</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feedstock;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Salvage feedstock</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feedstock;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Salvage feedstock</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feedstock;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Salvage feedstock</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feedstock;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Salvage feedstock</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feedstock;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Salvage feedstock</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feedstock;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Salvage feedstock</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feedstock;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Salvage feedstock</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feedstock;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Salvage feedstock</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feedstock;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Salvage feedstock</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feedstock;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Salvage feedstock</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feedstock;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Armor</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armor;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Armor</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armor;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inlineStr">
        <x:is>
          <x:t xml:space="preserve">Tools</x:t>
        </x:is>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tools; workshop forging fixture; tool; finished item; manufactured / unresolved; metal forging; mixed / unresolved; assembly; author direction; smithing anvil; forging anvil; not applicable; t2; finished item</x:v>
      </x:c>
      <x:c r="AF399"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9" s="4" t="str">
        <x:v>Finished endpoint; material tier is not applicable. Input tiers belong to the chosen recipe.</x:v>
      </x:c>
      <x:c r="AH399" s="4" t="str">
        <x:v>T2</x:v>
      </x:c>
      <x:c r="AI399" s="4" t="str">
        <x:v>Finished item</x:v>
      </x:c>
      <x:c r="AJ399" s="4" t="n">
        <x:f>COUNTIFS('Material routes'!$D$6:$D$2205,A399,'Material routes'!$C$6:$C$2205,"Output")</x:f>
        <x:v>1</x:v>
      </x:c>
      <x:c r="AK399" s="4" t="n">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t="n">
        <x:f>COUNTIFS('Material routes'!$D$6:$D$2205,A399,'Material routes'!$C$6:$C$2205,"Tool candidate")</x:f>
        <x:v>1</x:v>
      </x:c>
      <x:c r="AM399" s="4" t="str">
        <x:f>IF(AJ399&gt;0,"Route listed; review status/completeness",IF(C399="T0","Raw entry feed; no production route","No production route listed"))</x:f>
        <x:v>Route listed; review status/completeness</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Tools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tools;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Armor</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armor;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Armor</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armor;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inlineStr">
        <x:is>
          <x:t xml:space="preserve">Armor</x:t>
        </x:is>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preparation: design.collection.pressed_husk_apron. Full inputs are in Crafting browser.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armor; wearable; wearable; finished item; manufactured / unresolved; protection; husk fiber; garment; proposal; pressed-husk apron; collection expansion; wearable; not applicable; t3; finished item</x:v>
      </x:c>
      <x:c r="AF560"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60" s="4" t="str">
        <x:v>Finished endpoint or currency. Material tier is separate from finished input tier.</x:v>
      </x:c>
      <x:c r="AH560" s="4" t="str">
        <x:v>T3</x:v>
      </x:c>
      <x:c r="AI560" s="4" t="str">
        <x:v>Finished item</x:v>
      </x:c>
      <x:c r="AJ560" s="4" t="n">
        <x:f>COUNTIFS('Material routes'!$D$6:$D$2205,A560,'Material routes'!$C$6:$C$2205,"Output")</x:f>
        <x:v>1</x:v>
      </x:c>
      <x:c r="AK560" s="4" t="n">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t="n">
        <x:f>COUNTIFS('Material routes'!$D$6:$D$2205,A560,'Material routes'!$C$6:$C$2205,"Tool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Accessories</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accessories;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 October 15 audit: classification/handling clarified; item identity, design status and material tier preserved.</x:v>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liquid; proposal; culinary phagia liquid fraction; collection expansion; food material; t1; not applicable; material</x:v>
      </x:c>
      <x:c r="AF649" s="4" t="str">
        <x:v>Collection expansion classification. Distinct type, use and material family; new item proposal unless author direction is marked. October 15 audit: classification/handling clarified; item identity, design status and material tier preserved.</x:v>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particles; proposal; fine culinary phagia meal; collection expansion; food material; t1; not applicable; material</x:v>
      </x:c>
      <x:c r="AF650" s="4" t="str">
        <x:v>Collection expansion classification. Distinct type, use and material family; new item proposal unless author direction is marked. October 15 audit: classification/handling clarified; item identity, design status and material tier preserved.</x:v>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particles; proposal; pressed culinary phagia flakes; collection expansion; food material; t1; not applicable; material</x:v>
      </x:c>
      <x:c r="AF651" s="4" t="str">
        <x:v>Collection expansion classification. Distinct type, use and material family; new item proposal unless author direction is marked. October 15 audit: classification/handling clarified; item identity, design status and material tier preserved.</x:v>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particles; proposal; toasted culinary phagia crumbs; collection expansion; food material; t2; not applicable; material</x:v>
      </x:c>
      <x:c r="AF652" s="4" t="str">
        <x:v>Collection expansion classification. Distinct type, use and material family; new item proposal unless author direction is marked. October 15 audit: classification/handling clarified; item identity, design status and material tier preserved.</x:v>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paste; proposal; culinary phagia binding paste; collection expansion; food material; t1; not applicable; material</x:v>
      </x:c>
      <x:c r="AF653" s="4" t="str">
        <x:v>Collection expansion classification. Distinct type, use and material family; new item proposal unless author direction is marked. October 15 audit: classification/handling clarified; item identity, design status and material tier preserved.</x:v>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paste; proposal; controlled-sour phagia base; collection expansion; food material; t1; not applicable; material</x:v>
      </x:c>
      <x:c r="AF654" s="4" t="str">
        <x:v>Collection expansion classification. Distinct type, use and material family; new item proposal unless author direction is marked. October 15 audit: classification/handling clarified; item identity, design status and material tier preserved.</x:v>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paste; proposal; reduced culinary phagia concentrate; collection expansion; food material; t2; not applicable; material</x:v>
      </x:c>
      <x:c r="AF655" s="4" t="str">
        <x:v>Collection expansion classification. Distinct type, use and material family; new item proposal unless author direction is marked. October 15 audit: classification/handling clarified; item identity, design status and material tier preserved.</x:v>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 October 15 audit: classification/handling clarified; item identity, design status and material tier preserved.</x:v>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mineral; particles; proposal; food-grade mineral seasoning; collection expansion; food material; t1; not applicable; material</x:v>
      </x:c>
      <x:c r="AF657" s="4" t="str">
        <x:v>Collection expansion classification. Distinct type, use and material family; new item proposal unless author direction is marked. October 15 audit: classification/handling clarified; item identity, design status and material tier preserved.</x:v>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faunal tissue; gel; proposal; selected edible-fauna gel; collection expansion; food material; t1; not applicable; material</x:v>
      </x:c>
      <x:c r="AF658" s="4" t="str">
        <x:v>Collection expansion classification. Distinct type, use and material family; new item proposal unless author direction is marked. October 15 audit: classification/handling clarified; item identity, design status and material tier preserved.</x:v>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faunal tissue; particles; proposal; dried edible-fauna granules; collection expansion; food material; t1; not applicable; material</x:v>
      </x:c>
      <x:c r="AF659" s="4" t="str">
        <x:v>Collection expansion classification. Distinct type, use and material family; new item proposal unless author direction is marked. October 15 audit: classification/handling clarified; item identity, design status and material tier preserved.</x:v>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liquid; proposal; strained edible-fauna broth base; collection expansion; food material; t2; not applicable; material</x:v>
      </x:c>
      <x:c r="AF660" s="4" t="str">
        <x:v>Collection expansion classification. Distinct type, use and material family; new item proposal unless author direction is marked. October 15 audit: classification/handling clarified; item identity, design status and material tier preserved.</x:v>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faunal tissue; solid piece; proposal; selected edible-fauna roe; collection expansion; food material; t1; not applicable; material</x:v>
      </x:c>
      <x:c r="AF661" s="4" t="str">
        <x:v>Collection expansion classification. Distinct type, use and material family; new item proposal unless author direction is marked. October 15 audit: classification/handling clarified; item identity, design status and material tier preserved.</x:v>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faunal tissue; solid piece; proposal; cooked edible-fauna morsels; collection expansion; food material; t1; not applicable; material</x:v>
      </x:c>
      <x:c r="AF662" s="4" t="str">
        <x:v>Collection expansion classification. Distinct type, use and material family; new item proposal unless author direction is marked. October 15 audit: classification/handling clarified; item identity, design status and material tier preserved.</x:v>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faunal tissue; liquid; proposal; culinary fauna aroma fraction; collection expansion; food material; t1; not applicable; material</x:v>
      </x:c>
      <x:c r="AF663" s="4" t="str">
        <x:v>Collection expansion classification. Distinct type, use and material family; new item proposal unless author direction is marked. October 15 audit: classification/handling clarified; item identity, design status and material tier preserved.</x:v>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paste; proposal; phagia-fauna savory filling; collection expansion; food material; t2; not applicable; material</x:v>
      </x:c>
      <x:c r="AF664" s="4" t="str">
        <x:v>Collection expansion classification. Distinct type, use and material family; new item proposal unless author direction is marked. October 15 audit: classification/handling clarified; item identity, design status and material tier preserved.</x:v>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inlineStr">
        <x:is>
          <x:t xml:space="preserve">Armor</x:t>
        </x:is>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preparation: design.collection.hook_edged_catch_shield. Full inputs are in Crafting browser.</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armor; shield; shield; finished item; manufactured / unresolved; defensive combat; metal; assembly; proposal; hook-edged catch shield; collection expansion; shield; not applicable; t2; finished item</x:v>
      </x:c>
      <x:c r="AF753"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3" s="4" t="str">
        <x:v>Finished endpoint or currency. Material tier is separate from finished input tier.</x:v>
      </x:c>
      <x:c r="AH753" s="4" t="str">
        <x:v>T2</x:v>
      </x:c>
      <x:c r="AI753" s="4" t="str">
        <x:v>Finished item</x:v>
      </x:c>
      <x:c r="AJ753" s="4" t="n">
        <x:f>COUNTIFS('Material routes'!$D$6:$D$2205,A753,'Material routes'!$C$6:$C$2205,"Output")</x:f>
        <x:v>1</x:v>
      </x:c>
      <x:c r="AK753" s="4" t="n">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t="n">
        <x:f>COUNTIFS('Material routes'!$D$6:$D$2205,A753,'Material routes'!$C$6:$C$2205,"Tool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inlineStr">
        <x:is>
          <x:t xml:space="preserve">Armor</x:t>
        </x:is>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preparation: design.collection.ceremonial_inlay_shield. Full inputs are in Crafting browser.</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Mixed / unresolved</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armor; shield; shield; finished item; manufactured / unresolved; defensive combat; mixed / unresolved; assembly; proposal; ceremonial inlay shield; collection expansion; shield; not applicable; t4; finished item</x:v>
      </x:c>
      <x:c r="AF76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0" s="4" t="str">
        <x:v>Finished endpoint or currency. Material tier is separate from finished input tier.</x:v>
      </x:c>
      <x:c r="AH760" s="4" t="str">
        <x:v>T4</x:v>
      </x:c>
      <x:c r="AI760" s="4" t="str">
        <x:v>Finished item</x:v>
      </x:c>
      <x:c r="AJ760" s="4" t="n">
        <x:f>COUNTIFS('Material routes'!$D$6:$D$2205,A760,'Material routes'!$C$6:$C$2205,"Output")</x:f>
        <x:v>1</x:v>
      </x:c>
      <x:c r="AK760" s="4" t="n">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t="n">
        <x:f>COUNTIFS('Material routes'!$D$6:$D$2205,A760,'Material routes'!$C$6:$C$2205,"Tool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str">
        <x:v>Biological resources</x:v>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biological resources; crafting audit support item; raw material; raw; fauna; food preparation; faunal tissue; solid piece; proposal; selected edible-fauna reproductive mass; crafting audit; t0; not applicable; material</x:v>
      </x:c>
      <x:c r="AF798" s="4" t="str">
        <x:v>New support/source proposal from item-chain audit; not accepted source canon.</x:v>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str">
        <x:v>Field supplies</x:v>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field supplies;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'Taxonomy'!$B$6:$B$23</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inlineStr">
        <x:is>
          <x:t xml:space="preserve">Armor</x:t>
        </x:is>
      </x:c>
      <x:c r="B6" s="9">
        <x:f>COUNTIF(Items!$D$6:$D$1005,A6)</x:f>
        <x:v>43</x:v>
      </x:c>
      <x:c r="C6" s="9" t="inlineStr">
        <x:is>
          <x:t xml:space="preserve">Complete protective wear, shields and guards. Classification does not assign protection effects.</x:t>
        </x:is>
      </x:c>
      <x:c r="D6" s="9" t="inlineStr">
        <x:is>
          <x:t xml:space="preserve">Organization only; retained design status, tiers, slots and behavior.</x:t>
        </x:is>
      </x:c>
      <x:c r="E6" s="4" t="inlineStr">
        <x:is>
          <x:t xml:space="preserve">Primary category</x:t>
        </x:is>
      </x:c>
    </x:row>
    <x:row r="7" ht="48" customHeight="1">
      <x:c r="A7" s="4" t="str">
        <x:v>Field supplies</x:v>
      </x:c>
      <x:c r="B7" s="4" t="n">
        <x:f>COUNTIF(Items!$D$6:$D$1005,A7)</x:f>
        <x:v>40</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13</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50</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46</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92</x:v>
      </x:c>
      <x:c r="C51" s="4" t="str">
        <x:v>Worked metal, glass, ceramic, husk and composite stock awaiting fitted fabrication.</x:v>
      </x:c>
      <x:c r="D51" s="4" t="str">
        <x:v>New organizational category, not a canon or rarity claim.</x:v>
      </x:c>
      <x:c r="E51" s="4" t="str">
        <x:v>Primary category</x:v>
      </x:c>
    </x:row>
    <x:row r="52" ht="115" customHeight="1">
      <x:c r="A52" s="4" t="str">
        <x:v>Salvage feedstock</x:v>
      </x:c>
      <x:c r="B52" s="4" t="n">
        <x:f>COUNTIF(Items!$D$6:$D$1005,A52)</x:f>
        <x:v>19</x:v>
      </x:c>
      <x:c r="C52" s="4" t="str">
        <x:v>Discarded industrial scrap treated as entry feed, before selected reprocessing.</x:v>
      </x:c>
      <x:c r="D52" s="4" t="str">
        <x:v>New organizational category, not a canon or rarity claim.</x:v>
      </x:c>
      <x:c r="E52" s="4" t="str">
        <x:v>Primary category</x:v>
      </x:c>
    </x:row>
    <x:row r="53" ht="115" customHeight="1">
      <x:c r="A53" s="4" t="str">
        <x:v>Recovered mechanisms</x:v>
      </x:c>
      <x:c r="B53" s="4" t="n">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t="n">
        <x:f>COUNTIF(Items!$D$6:$D$1005,A54)</x:f>
        <x:v>27</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t="n">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52</x:v>
      </x:c>
      <x:c r="C56" s="9" t="inlineStr">
        <x:is>
          <x:t xml:space="preserve">Equipment actively used for harvesting, traversal, processing, fabrication or operating machinery; includes workshop fixtures and transport machines, not a portability claim.</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15</x:v>
      </x:c>
      <x:c r="C57" s="9" t="inlineStr">
        <x:is>
          <x:t xml:space="preserve">General clothing, eyewear, carried personal reserves, carriers and supporting utility gear; no new equipment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17</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str">
        <x:v>Mineral resources, Biological resources, Processing agents, Manufactured stock, Salvage feedstock, Recovered mechanisms and Ancient salvage replace the broad active Resources bucket. Existing item types, origin, processing stage, primary use, material tier and source status remain separate. Active primary categories total sixteen.</x:v>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Complete protective wear, shields and guards.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str">
        <x:v>Salvage feedstock</x:v>
      </x:c>
      <x:c r="C20" s="4" t="str">
        <x:v>Discarded industrial scrap treated as entry feed, before selected reprocessing.</x:v>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Equipment actively used for harvesting, traversal, processing, fabrication or operating machinery; includes workshop fixtures and transport machines, not a portability claim.</x:t>
        </x:is>
      </x:c>
    </x:row>
    <x:row r="233">
      <x:c r="A233" s="4" t="inlineStr">
        <x:is>
          <x:t xml:space="preserve">Category</x:t>
        </x:is>
      </x:c>
      <x:c r="B233" s="4" t="inlineStr">
        <x:is>
          <x:t xml:space="preserve">Accessories</x:t>
        </x:is>
      </x:c>
      <x:c r="C233" s="4" t="inlineStr">
        <x:is>
          <x:t xml:space="preserve">General clothing, eyewear, carried personal reserves, carriers and supporting utility gear; no new equipment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Accessories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Accessories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Accessories</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Armor</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Armor</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Armor</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Armor</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Armor</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Accessories</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Accessories</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Accessories</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Accessories</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Accessories</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Accessories</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Attachments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Tools</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Tools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Tools</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Armor</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 feedstock</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 feedstock</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 feedstock</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 feedstock</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 feedstock</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 feedstock</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 feedstock</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 feedstock</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 feedstock</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 feedstock</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 feedstock</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 feedstock</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 feedstock</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 feedstock</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 feedstock</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 feedstock</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 feedstock</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 feedstock</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 feedstock</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 feedstock</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 feedstock</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 feedstock</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 feedstock</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 feedstock</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 feedstock</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 feedstock</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 feedstock</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 feedstock</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Armor</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Armor</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Armor</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Armor</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Tools</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Tools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Armor</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Armor</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Armor</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Accessories</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Armor</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Armor</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Biological resources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Field supplies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sheetData>
  <x:dataValidations count="3">
    <x:dataValidation type="list" sqref="D6:D1005">
      <x:formula1>"Primary,Secondary"</x:formula1>
    </x:dataValidation>
    <x:dataValidation type="list" sqref="A6:A1505">
      <x:formula1>'Items'!$A$6:$A$832</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 feedstock</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 feedstock</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 feedstock</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 feedstock</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Tools</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Tools</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Armor</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Armor</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Armor</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Armor</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Accessories</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Armor</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Armor</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 feedstock</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 feedstock</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Field supplies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Biological resources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Accessories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Accessories</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t="str">
        <x:v>design.audit.proposal_container_vial_case.audit.in.1</x:v>
      </x:c>
      <x:c r="B1543" s="4" t="str">
        <x:v>design.audit.proposal_container_vial_case</x:v>
      </x:c>
      <x:c r="C1543" s="4" t="str">
        <x:v>Ingredient candidate</x:v>
      </x:c>
      <x:c r="D1543" s="4" t="str">
        <x:v>proposal.branch.husk_composite</x:v>
      </x:c>
      <x:c r="E1543" s="4" t="str">
        <x:f>IFERROR(INDEX('Items'!$B$6:$B$1005,MATCH(D1543,'Items'!$A$6:$A$1005,0)),"MISSING ID")</x:f>
        <x:v>Layered husk composite stock</x:v>
      </x:c>
      <x:c r="F1543" s="4" t="str">
        <x:f>IFERROR(INDEX('Items'!$C$6:$C$1005,MATCH(D1543,'Items'!$A$6:$A$1005,0)),"MISSING ID")</x:f>
        <x:v>T3</x:v>
      </x:c>
      <x:c r="G1543" s="4" t="str">
        <x:f>IFERROR(INDEX('Items'!$D$6:$D$1005,MATCH(D1543,'Items'!$A$6:$A$1005,0)),"MISSING ID")</x:f>
        <x:v>Manufactured stock</x:v>
      </x:c>
      <x:c r="H1543" s="4" t="str">
        <x:f>IFERROR(INDEX('Items'!$X$6:$X$1005,MATCH(D1543,'Items'!$A$6:$A$1005,0)),"MISSING ID")</x:f>
        <x:v>Processed material</x:v>
      </x:c>
      <x:c r="I1543" s="4"/>
      <x:c r="J1543" s="4" t="str">
        <x:v>Unspecified</x:v>
      </x:c>
      <x:c r="K1543" s="4" t="str">
        <x:f>IFERROR(INDEX('Crafting recipes'!$D$6:$D$1005,MATCH(B1543,'Crafting recipes'!$A$6:$A$1005,0)),"MISSING ID")</x:f>
        <x:v>Proposal</x:v>
      </x:c>
      <x:c r="L1543" s="4" t="str">
        <x:f>IFERROR(INDEX('Items'!$AD$6:$AD$1005,MATCH(D1543,'Items'!$A$6:$A$1005,0)),"MISSING ID")</x:f>
        <x:v>Proposal</x:v>
      </x:c>
      <x:c r="M1543" s="4" t="str">
        <x:f>IFERROR(INDEX('Crafting recipes'!$E$6:$E$1005,MATCH(B1543,'Crafting recipes'!$A$6:$A$1005,0)),"MISSING ID")</x:f>
        <x:v>Partial proposal</x:v>
      </x:c>
      <x:c r="N1543" s="4" t="str">
        <x:v>Partial audit candidate; quantity, fit and performance remain unresolved.</x:v>
      </x:c>
      <x:c r="O1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3" s="4" t="n">
        <x:f>IF(OR(C1543="Ingredient candidate",C1543="Consumed input",C1543="Contained input",C1543="Transform input"),IF(F1543="T0",0,IF(F1543="T1",1,IF(F1543="T2",2,IF(F1543="T3",3,IF(F1543="T4",4,-1))))),-1)</x:f>
        <x:v>3</x:v>
      </x:c>
      <x:c r="Q1543" s="4" t="n">
        <x:f>IF(AND(OR(C1543="Ingredient candidate",C1543="Consumed input",C1543="Contained input",C1543="Transform input"),P1543=-1),1,0)</x:f>
        <x:v>0</x:v>
      </x:c>
    </x:row>
    <x:row r="1544" ht="64" customHeight="1">
      <x:c r="A1544" s="4" t="str">
        <x:v>design.audit.proposal_container_vial_case.audit.in.2</x:v>
      </x:c>
      <x:c r="B1544" s="4" t="str">
        <x:v>design.audit.proposal_container_vial_case</x:v>
      </x:c>
      <x:c r="C1544" s="4" t="str">
        <x:v>Ingredient candidate</x:v>
      </x:c>
      <x:c r="D1544" s="4" t="str">
        <x:v>proposal.t3.packing_stock</x:v>
      </x:c>
      <x:c r="E1544" s="4" t="str">
        <x:f>IFERROR(INDEX('Items'!$B$6:$B$1005,MATCH(D1544,'Items'!$A$6:$A$1005,0)),"MISSING ID")</x:f>
        <x:v>Husk-reinforced packing stock</x:v>
      </x:c>
      <x:c r="F1544" s="4" t="str">
        <x:f>IFERROR(INDEX('Items'!$C$6:$C$1005,MATCH(D1544,'Items'!$A$6:$A$1005,0)),"MISSING ID")</x:f>
        <x:v>T3</x:v>
      </x:c>
      <x:c r="G1544" s="4" t="str">
        <x:f>IFERROR(INDEX('Items'!$D$6:$D$1005,MATCH(D1544,'Items'!$A$6:$A$1005,0)),"MISSING ID")</x:f>
        <x:v>Manufactured stock</x:v>
      </x:c>
      <x:c r="H1544" s="4" t="str">
        <x:f>IFERROR(INDEX('Items'!$X$6:$X$1005,MATCH(D1544,'Items'!$A$6:$A$1005,0)),"MISSING ID")</x:f>
        <x:v>Processed material</x:v>
      </x:c>
      <x:c r="I1544" s="4"/>
      <x:c r="J1544" s="4" t="str">
        <x:v>Unspecified</x:v>
      </x:c>
      <x:c r="K1544" s="4" t="str">
        <x:f>IFERROR(INDEX('Crafting recipes'!$D$6:$D$1005,MATCH(B1544,'Crafting recipes'!$A$6:$A$1005,0)),"MISSING ID")</x:f>
        <x:v>Proposal</x:v>
      </x:c>
      <x:c r="L1544" s="4" t="str">
        <x:f>IFERROR(INDEX('Items'!$AD$6:$AD$1005,MATCH(D1544,'Items'!$A$6:$A$1005,0)),"MISSING ID")</x:f>
        <x:v>Proposal</x:v>
      </x:c>
      <x:c r="M1544" s="4" t="str">
        <x:f>IFERROR(INDEX('Crafting recipes'!$E$6:$E$1005,MATCH(B1544,'Crafting recipes'!$A$6:$A$1005,0)),"MISSING ID")</x:f>
        <x:v>Partial proposal</x:v>
      </x:c>
      <x:c r="N1544" s="4" t="str">
        <x:v>Partial audit candidate; quantity, fit and performance remain unresolved.</x:v>
      </x:c>
      <x:c r="O1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4" s="4" t="n">
        <x:f>IF(OR(C1544="Ingredient candidate",C1544="Consumed input",C1544="Contained input",C1544="Transform input"),IF(F1544="T0",0,IF(F1544="T1",1,IF(F1544="T2",2,IF(F1544="T3",3,IF(F1544="T4",4,-1))))),-1)</x:f>
        <x:v>3</x:v>
      </x:c>
      <x:c r="Q1544" s="4" t="n">
        <x:f>IF(AND(OR(C1544="Ingredient candidate",C1544="Consumed input",C1544="Contained input",C1544="Transform input"),P1544=-1),1,0)</x:f>
        <x:v>0</x:v>
      </x:c>
    </x:row>
    <x:row r="1545" ht="64" customHeight="1">
      <x:c r="A1545" s="4" t="str">
        <x:v>design.audit.proposal_container_vial_case.audit.in.3</x:v>
      </x:c>
      <x:c r="B1545" s="4" t="str">
        <x:v>design.audit.proposal_container_vial_case</x:v>
      </x:c>
      <x:c r="C1545" s="4" t="str">
        <x:v>Ingredient candidate</x:v>
      </x:c>
      <x:c r="D1545" s="4" t="str">
        <x:v>proposal.legger.release_latch</x:v>
      </x:c>
      <x:c r="E1545" s="4" t="str">
        <x:f>IFERROR(INDEX('Items'!$B$6:$B$1005,MATCH(D1545,'Items'!$A$6:$A$1005,0)),"MISSING ID")</x:f>
        <x:v>Cargo quick-release latch</x:v>
      </x:c>
      <x:c r="F1545" s="4" t="str">
        <x:f>IFERROR(INDEX('Items'!$C$6:$C$1005,MATCH(D1545,'Items'!$A$6:$A$1005,0)),"MISSING ID")</x:f>
        <x:v>T4</x:v>
      </x:c>
      <x:c r="G1545" s="4" t="str">
        <x:f>IFERROR(INDEX('Items'!$D$6:$D$1005,MATCH(D1545,'Items'!$A$6:$A$1005,0)),"MISSING ID")</x:f>
        <x:v>Crafting components</x:v>
      </x:c>
      <x:c r="H1545" s="4" t="str">
        <x:f>IFERROR(INDEX('Items'!$X$6:$X$1005,MATCH(D1545,'Items'!$A$6:$A$1005,0)),"MISSING ID")</x:f>
        <x:v>Crafting component</x:v>
      </x:c>
      <x:c r="I1545" s="4"/>
      <x:c r="J1545" s="4" t="str">
        <x:v>Unspecified</x:v>
      </x:c>
      <x:c r="K1545" s="4" t="str">
        <x:f>IFERROR(INDEX('Crafting recipes'!$D$6:$D$1005,MATCH(B1545,'Crafting recipes'!$A$6:$A$1005,0)),"MISSING ID")</x:f>
        <x:v>Proposal</x:v>
      </x:c>
      <x:c r="L1545" s="4" t="str">
        <x:f>IFERROR(INDEX('Items'!$AD$6:$AD$1005,MATCH(D1545,'Items'!$A$6:$A$1005,0)),"MISSING ID")</x:f>
        <x:v>Proposal</x:v>
      </x:c>
      <x:c r="M1545" s="4" t="str">
        <x:f>IFERROR(INDEX('Crafting recipes'!$E$6:$E$1005,MATCH(B1545,'Crafting recipes'!$A$6:$A$1005,0)),"MISSING ID")</x:f>
        <x:v>Partial proposal</x:v>
      </x:c>
      <x:c r="N1545" s="4" t="str">
        <x:v>Partial audit candidate; quantity, fit and performance remain unresolved.</x:v>
      </x:c>
      <x:c r="O1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5" s="4" t="n">
        <x:f>IF(OR(C1545="Ingredient candidate",C1545="Consumed input",C1545="Contained input",C1545="Transform input"),IF(F1545="T0",0,IF(F1545="T1",1,IF(F1545="T2",2,IF(F1545="T3",3,IF(F1545="T4",4,-1))))),-1)</x:f>
        <x:v>4</x:v>
      </x:c>
      <x:c r="Q1545" s="4" t="n">
        <x:f>IF(AND(OR(C1545="Ingredient candidate",C1545="Consumed input",C1545="Contained input",C1545="Transform input"),P1545=-1),1,0)</x:f>
        <x:v>0</x:v>
      </x:c>
    </x:row>
    <x:row r="1546" ht="64" customHeight="1">
      <x:c r="A1546" s="4" t="str">
        <x:v>design.audit.proposal_container_vial_case.audit.out</x:v>
      </x:c>
      <x:c r="B1546" s="4" t="str">
        <x:v>design.audit.proposal_container_vial_case</x:v>
      </x:c>
      <x:c r="C1546" s="4" t="str">
        <x:v>Output</x:v>
      </x:c>
      <x:c r="D1546" s="4" t="str">
        <x:v>proposal.container.vial_case</x:v>
      </x:c>
      <x:c r="E1546" s="4" t="str">
        <x:f>IFERROR(INDEX('Items'!$B$6:$B$1005,MATCH(D1546,'Items'!$A$6:$A$1005,0)),"MISSING ID")</x:f>
        <x:v>Divided vial case</x:v>
      </x:c>
      <x:c r="F1546" s="4" t="str">
        <x:f>IFERROR(INDEX('Items'!$C$6:$C$1005,MATCH(D1546,'Items'!$A$6:$A$1005,0)),"MISSING ID")</x:f>
        <x:v>Not applicable</x:v>
      </x:c>
      <x:c r="G1546" s="4" t="str">
        <x:f>IFERROR(INDEX('Items'!$D$6:$D$1005,MATCH(D1546,'Items'!$A$6:$A$1005,0)),"MISSING ID")</x:f>
        <x:v>Containers</x:v>
      </x:c>
      <x:c r="H1546" s="4" t="str">
        <x:f>IFERROR(INDEX('Items'!$X$6:$X$1005,MATCH(D1546,'Items'!$A$6:$A$1005,0)),"MISSING ID")</x:f>
        <x:v>Carrier</x:v>
      </x:c>
      <x:c r="I1546" s="4"/>
      <x:c r="J1546" s="4" t="str">
        <x:v>Unspecified</x:v>
      </x:c>
      <x:c r="K1546" s="4" t="str">
        <x:f>IFERROR(INDEX('Crafting recipes'!$D$6:$D$1005,MATCH(B1546,'Crafting recipes'!$A$6:$A$1005,0)),"MISSING ID")</x:f>
        <x:v>Proposal</x:v>
      </x:c>
      <x:c r="L1546" s="4" t="str">
        <x:f>IFERROR(INDEX('Items'!$AD$6:$AD$1005,MATCH(D1546,'Items'!$A$6:$A$1005,0)),"MISSING ID")</x:f>
        <x:v>Proposal</x:v>
      </x:c>
      <x:c r="M1546" s="4" t="str">
        <x:f>IFERROR(INDEX('Crafting recipes'!$E$6:$E$1005,MATCH(B1546,'Crafting recipes'!$A$6:$A$1005,0)),"MISSING ID")</x:f>
        <x:v>Partial proposal</x:v>
      </x:c>
      <x:c r="N1546" s="4" t="str">
        <x:v>Partial audit candidate; quantity, fit and performance remain unresolved.</x:v>
      </x:c>
      <x:c r="O1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6" s="4" t="n">
        <x:f>IF(OR(C1546="Ingredient candidate",C1546="Consumed input",C1546="Contained input",C1546="Transform input"),IF(F1546="T0",0,IF(F1546="T1",1,IF(F1546="T2",2,IF(F1546="T3",3,IF(F1546="T4",4,-1))))),-1)</x:f>
        <x:v>-1</x:v>
      </x:c>
      <x:c r="Q1546" s="4" t="n">
        <x:f>IF(AND(OR(C1546="Ingredient candidate",C1546="Consumed input",C1546="Contained input",C1546="Transform input"),P1546=-1),1,0)</x:f>
        <x:v>0</x:v>
      </x:c>
    </x:row>
    <x:row r="1547" ht="64" customHeight="1">
      <x:c r="A1547" s="4" t="str">
        <x:v>design.audit.proposal_container_sealed_box.audit.in.1</x:v>
      </x:c>
      <x:c r="B1547" s="4" t="str">
        <x:v>design.audit.proposal_container_sealed_box</x:v>
      </x:c>
      <x:c r="C1547" s="4" t="str">
        <x:v>Ingredient candidate</x:v>
      </x:c>
      <x:c r="D1547" s="4" t="str">
        <x:v>proposal.collection.annealed_iron_sheet_stock</x:v>
      </x:c>
      <x:c r="E1547" s="4" t="str">
        <x:f>IFERROR(INDEX('Items'!$B$6:$B$1005,MATCH(D1547,'Items'!$A$6:$A$1005,0)),"MISSING ID")</x:f>
        <x:v>Annealed iron sheet stock</x:v>
      </x:c>
      <x:c r="F1547" s="4" t="str">
        <x:f>IFERROR(INDEX('Items'!$C$6:$C$1005,MATCH(D1547,'Items'!$A$6:$A$1005,0)),"MISSING ID")</x:f>
        <x:v>T3</x:v>
      </x:c>
      <x:c r="G1547" s="4" t="str">
        <x:f>IFERROR(INDEX('Items'!$D$6:$D$1005,MATCH(D1547,'Items'!$A$6:$A$1005,0)),"MISSING ID")</x:f>
        <x:v>Manufactured stock</x:v>
      </x:c>
      <x:c r="H1547" s="4" t="str">
        <x:f>IFERROR(INDEX('Items'!$X$6:$X$1005,MATCH(D1547,'Items'!$A$6:$A$1005,0)),"MISSING ID")</x:f>
        <x:v>Processed material</x:v>
      </x:c>
      <x:c r="I1547" s="4"/>
      <x:c r="J1547" s="4" t="str">
        <x:v>Unspecified</x:v>
      </x:c>
      <x:c r="K1547" s="4" t="str">
        <x:f>IFERROR(INDEX('Crafting recipes'!$D$6:$D$1005,MATCH(B1547,'Crafting recipes'!$A$6:$A$1005,0)),"MISSING ID")</x:f>
        <x:v>Proposal</x:v>
      </x:c>
      <x:c r="L1547" s="4" t="str">
        <x:f>IFERROR(INDEX('Items'!$AD$6:$AD$1005,MATCH(D1547,'Items'!$A$6:$A$1005,0)),"MISSING ID")</x:f>
        <x:v>Proposal</x:v>
      </x:c>
      <x:c r="M1547" s="4" t="str">
        <x:f>IFERROR(INDEX('Crafting recipes'!$E$6:$E$1005,MATCH(B1547,'Crafting recipes'!$A$6:$A$1005,0)),"MISSING ID")</x:f>
        <x:v>Partial proposal</x:v>
      </x:c>
      <x:c r="N1547" s="4" t="str">
        <x:v>Partial audit candidate; quantity, fit and performance remain unresolved.</x:v>
      </x:c>
      <x:c r="O1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7" s="4" t="n">
        <x:f>IF(OR(C1547="Ingredient candidate",C1547="Consumed input",C1547="Contained input",C1547="Transform input"),IF(F1547="T0",0,IF(F1547="T1",1,IF(F1547="T2",2,IF(F1547="T3",3,IF(F1547="T4",4,-1))))),-1)</x:f>
        <x:v>3</x:v>
      </x:c>
      <x:c r="Q1547" s="4" t="n">
        <x:f>IF(AND(OR(C1547="Ingredient candidate",C1547="Consumed input",C1547="Contained input",C1547="Transform input"),P1547=-1),1,0)</x:f>
        <x:v>0</x:v>
      </x:c>
    </x:row>
    <x:row r="1548" ht="64" customHeight="1">
      <x:c r="A1548" s="4" t="str">
        <x:v>design.audit.proposal_container_sealed_box.audit.in.2</x:v>
      </x:c>
      <x:c r="B1548" s="4" t="str">
        <x:v>design.audit.proposal_container_sealed_box</x:v>
      </x:c>
      <x:c r="C1548" s="4" t="str">
        <x:v>Ingredient candidate</x:v>
      </x:c>
      <x:c r="D1548" s="4" t="str">
        <x:v>proposal.audit.small_metal_hinge_pair</x:v>
      </x:c>
      <x:c r="E1548" s="4" t="str">
        <x:f>IFERROR(INDEX('Items'!$B$6:$B$1005,MATCH(D1548,'Items'!$A$6:$A$1005,0)),"MISSING ID")</x:f>
        <x:v>Small metal hinge pair</x:v>
      </x:c>
      <x:c r="F1548" s="4" t="str">
        <x:f>IFERROR(INDEX('Items'!$C$6:$C$1005,MATCH(D1548,'Items'!$A$6:$A$1005,0)),"MISSING ID")</x:f>
        <x:v>T3</x:v>
      </x:c>
      <x:c r="G1548" s="4" t="str">
        <x:f>IFERROR(INDEX('Items'!$D$6:$D$1005,MATCH(D1548,'Items'!$A$6:$A$1005,0)),"MISSING ID")</x:f>
        <x:v>Crafting components</x:v>
      </x:c>
      <x:c r="H1548" s="4" t="str">
        <x:f>IFERROR(INDEX('Items'!$X$6:$X$1005,MATCH(D1548,'Items'!$A$6:$A$1005,0)),"MISSING ID")</x:f>
        <x:v>Crafting component</x:v>
      </x:c>
      <x:c r="I1548" s="4"/>
      <x:c r="J1548" s="4" t="str">
        <x:v>Unspecified</x:v>
      </x:c>
      <x:c r="K1548" s="4" t="str">
        <x:f>IFERROR(INDEX('Crafting recipes'!$D$6:$D$1005,MATCH(B1548,'Crafting recipes'!$A$6:$A$1005,0)),"MISSING ID")</x:f>
        <x:v>Proposal</x:v>
      </x:c>
      <x:c r="L1548" s="4" t="str">
        <x:f>IFERROR(INDEX('Items'!$AD$6:$AD$1005,MATCH(D1548,'Items'!$A$6:$A$1005,0)),"MISSING ID")</x:f>
        <x:v>Proposal</x:v>
      </x:c>
      <x:c r="M1548" s="4" t="str">
        <x:f>IFERROR(INDEX('Crafting recipes'!$E$6:$E$1005,MATCH(B1548,'Crafting recipes'!$A$6:$A$1005,0)),"MISSING ID")</x:f>
        <x:v>Partial proposal</x:v>
      </x:c>
      <x:c r="N1548" s="4" t="str">
        <x:v>Partial audit candidate; quantity, fit and performance remain unresolved.</x:v>
      </x:c>
      <x:c r="O1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8" s="4" t="n">
        <x:f>IF(OR(C1548="Ingredient candidate",C1548="Consumed input",C1548="Contained input",C1548="Transform input"),IF(F1548="T0",0,IF(F1548="T1",1,IF(F1548="T2",2,IF(F1548="T3",3,IF(F1548="T4",4,-1))))),-1)</x:f>
        <x:v>3</x:v>
      </x:c>
      <x:c r="Q1548" s="4" t="n">
        <x:f>IF(AND(OR(C1548="Ingredient candidate",C1548="Consumed input",C1548="Contained input",C1548="Transform input"),P1548=-1),1,0)</x:f>
        <x:v>0</x:v>
      </x:c>
    </x:row>
    <x:row r="1549" ht="64" customHeight="1">
      <x:c r="A1549" s="4" t="str">
        <x:v>design.audit.proposal_container_sealed_box.audit.in.3</x:v>
      </x:c>
      <x:c r="B1549" s="4" t="str">
        <x:v>design.audit.proposal_container_sealed_box</x:v>
      </x:c>
      <x:c r="C1549" s="4" t="str">
        <x:v>Ingredient candidate</x:v>
      </x:c>
      <x:c r="D1549" s="4" t="str">
        <x:v>proposal.branch.sealing_sheet</x:v>
      </x:c>
      <x:c r="E1549" s="4" t="str">
        <x:f>IFERROR(INDEX('Items'!$B$6:$B$1005,MATCH(D1549,'Items'!$A$6:$A$1005,0)),"MISSING ID")</x:f>
        <x:v>Reinforced sealing sheet</x:v>
      </x:c>
      <x:c r="F1549" s="4" t="str">
        <x:f>IFERROR(INDEX('Items'!$C$6:$C$1005,MATCH(D1549,'Items'!$A$6:$A$1005,0)),"MISSING ID")</x:f>
        <x:v>T3</x:v>
      </x:c>
      <x:c r="G1549" s="4" t="str">
        <x:f>IFERROR(INDEX('Items'!$D$6:$D$1005,MATCH(D1549,'Items'!$A$6:$A$1005,0)),"MISSING ID")</x:f>
        <x:v>Manufactured stock</x:v>
      </x:c>
      <x:c r="H1549" s="4" t="str">
        <x:f>IFERROR(INDEX('Items'!$X$6:$X$1005,MATCH(D1549,'Items'!$A$6:$A$1005,0)),"MISSING ID")</x:f>
        <x:v>Processed material</x:v>
      </x:c>
      <x:c r="I1549" s="4"/>
      <x:c r="J1549" s="4" t="str">
        <x:v>Unspecified</x:v>
      </x:c>
      <x:c r="K1549" s="4" t="str">
        <x:f>IFERROR(INDEX('Crafting recipes'!$D$6:$D$1005,MATCH(B1549,'Crafting recipes'!$A$6:$A$1005,0)),"MISSING ID")</x:f>
        <x:v>Proposal</x:v>
      </x:c>
      <x:c r="L1549" s="4" t="str">
        <x:f>IFERROR(INDEX('Items'!$AD$6:$AD$1005,MATCH(D1549,'Items'!$A$6:$A$1005,0)),"MISSING ID")</x:f>
        <x:v>Proposal</x:v>
      </x:c>
      <x:c r="M1549" s="4" t="str">
        <x:f>IFERROR(INDEX('Crafting recipes'!$E$6:$E$1005,MATCH(B1549,'Crafting recipes'!$A$6:$A$1005,0)),"MISSING ID")</x:f>
        <x:v>Partial proposal</x:v>
      </x:c>
      <x:c r="N1549" s="4" t="str">
        <x:v>Partial audit candidate; quantity, fit and performance remain unresolved.</x:v>
      </x:c>
      <x:c r="O1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9" s="4" t="n">
        <x:f>IF(OR(C1549="Ingredient candidate",C1549="Consumed input",C1549="Contained input",C1549="Transform input"),IF(F1549="T0",0,IF(F1549="T1",1,IF(F1549="T2",2,IF(F1549="T3",3,IF(F1549="T4",4,-1))))),-1)</x:f>
        <x:v>3</x:v>
      </x:c>
      <x:c r="Q1549" s="4" t="n">
        <x:f>IF(AND(OR(C1549="Ingredient candidate",C1549="Consumed input",C1549="Contained input",C1549="Transform input"),P1549=-1),1,0)</x:f>
        <x:v>0</x:v>
      </x:c>
    </x:row>
    <x:row r="1550" ht="64" customHeight="1">
      <x:c r="A1550" s="4" t="str">
        <x:v>design.audit.proposal_container_sealed_box.audit.in.4</x:v>
      </x:c>
      <x:c r="B1550" s="4" t="str">
        <x:v>design.audit.proposal_container_sealed_box</x:v>
      </x:c>
      <x:c r="C1550" s="4" t="str">
        <x:v>Ingredient candidate</x:v>
      </x:c>
      <x:c r="D1550" s="4" t="str">
        <x:v>proposal.legger.release_latch</x:v>
      </x:c>
      <x:c r="E1550" s="4" t="str">
        <x:f>IFERROR(INDEX('Items'!$B$6:$B$1005,MATCH(D1550,'Items'!$A$6:$A$1005,0)),"MISSING ID")</x:f>
        <x:v>Cargo quick-release latch</x:v>
      </x:c>
      <x:c r="F1550" s="4" t="str">
        <x:f>IFERROR(INDEX('Items'!$C$6:$C$1005,MATCH(D1550,'Items'!$A$6:$A$1005,0)),"MISSING ID")</x:f>
        <x:v>T4</x:v>
      </x:c>
      <x:c r="G1550" s="4" t="str">
        <x:f>IFERROR(INDEX('Items'!$D$6:$D$1005,MATCH(D1550,'Items'!$A$6:$A$1005,0)),"MISSING ID")</x:f>
        <x:v>Crafting components</x:v>
      </x:c>
      <x:c r="H1550" s="4" t="str">
        <x:f>IFERROR(INDEX('Items'!$X$6:$X$1005,MATCH(D1550,'Items'!$A$6:$A$1005,0)),"MISSING ID")</x:f>
        <x:v>Crafting component</x:v>
      </x:c>
      <x:c r="I1550" s="4"/>
      <x:c r="J1550" s="4" t="str">
        <x:v>Unspecified</x:v>
      </x:c>
      <x:c r="K1550" s="4" t="str">
        <x:f>IFERROR(INDEX('Crafting recipes'!$D$6:$D$1005,MATCH(B1550,'Crafting recipes'!$A$6:$A$1005,0)),"MISSING ID")</x:f>
        <x:v>Proposal</x:v>
      </x:c>
      <x:c r="L1550" s="4" t="str">
        <x:f>IFERROR(INDEX('Items'!$AD$6:$AD$1005,MATCH(D1550,'Items'!$A$6:$A$1005,0)),"MISSING ID")</x:f>
        <x:v>Proposal</x:v>
      </x:c>
      <x:c r="M1550" s="4" t="str">
        <x:f>IFERROR(INDEX('Crafting recipes'!$E$6:$E$1005,MATCH(B1550,'Crafting recipes'!$A$6:$A$1005,0)),"MISSING ID")</x:f>
        <x:v>Partial proposal</x:v>
      </x:c>
      <x:c r="N1550" s="4" t="str">
        <x:v>Partial audit candidate; quantity, fit and performance remain unresolved.</x:v>
      </x:c>
      <x:c r="O1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0" s="4" t="n">
        <x:f>IF(OR(C1550="Ingredient candidate",C1550="Consumed input",C1550="Contained input",C1550="Transform input"),IF(F1550="T0",0,IF(F1550="T1",1,IF(F1550="T2",2,IF(F1550="T3",3,IF(F1550="T4",4,-1))))),-1)</x:f>
        <x:v>4</x:v>
      </x:c>
      <x:c r="Q1550" s="4" t="n">
        <x:f>IF(AND(OR(C1550="Ingredient candidate",C1550="Consumed input",C1550="Contained input",C1550="Transform input"),P1550=-1),1,0)</x:f>
        <x:v>0</x:v>
      </x:c>
    </x:row>
    <x:row r="1551" ht="64" customHeight="1">
      <x:c r="A1551" s="4" t="str">
        <x:v>design.audit.proposal_container_sealed_box.audit.out</x:v>
      </x:c>
      <x:c r="B1551" s="4" t="str">
        <x:v>design.audit.proposal_container_sealed_box</x:v>
      </x:c>
      <x:c r="C1551" s="4" t="str">
        <x:v>Output</x:v>
      </x:c>
      <x:c r="D1551" s="4" t="str">
        <x:v>proposal.container.sealed_box</x:v>
      </x:c>
      <x:c r="E1551" s="4" t="str">
        <x:f>IFERROR(INDEX('Items'!$B$6:$B$1005,MATCH(D1551,'Items'!$A$6:$A$1005,0)),"MISSING ID")</x:f>
        <x:v>Sealed cargo box</x:v>
      </x:c>
      <x:c r="F1551" s="4" t="str">
        <x:f>IFERROR(INDEX('Items'!$C$6:$C$1005,MATCH(D1551,'Items'!$A$6:$A$1005,0)),"MISSING ID")</x:f>
        <x:v>Not applicable</x:v>
      </x:c>
      <x:c r="G1551" s="4" t="str">
        <x:f>IFERROR(INDEX('Items'!$D$6:$D$1005,MATCH(D1551,'Items'!$A$6:$A$1005,0)),"MISSING ID")</x:f>
        <x:v>Containers</x:v>
      </x:c>
      <x:c r="H1551" s="4" t="str">
        <x:f>IFERROR(INDEX('Items'!$X$6:$X$1005,MATCH(D1551,'Items'!$A$6:$A$1005,0)),"MISSING ID")</x:f>
        <x:v>Carrier</x:v>
      </x:c>
      <x:c r="I1551" s="4"/>
      <x:c r="J1551" s="4" t="str">
        <x:v>Unspecified</x:v>
      </x:c>
      <x:c r="K1551" s="4" t="str">
        <x:f>IFERROR(INDEX('Crafting recipes'!$D$6:$D$1005,MATCH(B1551,'Crafting recipes'!$A$6:$A$1005,0)),"MISSING ID")</x:f>
        <x:v>Proposal</x:v>
      </x:c>
      <x:c r="L1551" s="4" t="str">
        <x:f>IFERROR(INDEX('Items'!$AD$6:$AD$1005,MATCH(D1551,'Items'!$A$6:$A$1005,0)),"MISSING ID")</x:f>
        <x:v>Proposal</x:v>
      </x:c>
      <x:c r="M1551" s="4" t="str">
        <x:f>IFERROR(INDEX('Crafting recipes'!$E$6:$E$1005,MATCH(B1551,'Crafting recipes'!$A$6:$A$1005,0)),"MISSING ID")</x:f>
        <x:v>Partial proposal</x:v>
      </x:c>
      <x:c r="N1551" s="4" t="str">
        <x:v>Partial audit candidate; quantity, fit and performance remain unresolved.</x:v>
      </x:c>
      <x:c r="O1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1" s="4" t="n">
        <x:f>IF(OR(C1551="Ingredient candidate",C1551="Consumed input",C1551="Contained input",C1551="Transform input"),IF(F1551="T0",0,IF(F1551="T1",1,IF(F1551="T2",2,IF(F1551="T3",3,IF(F1551="T4",4,-1))))),-1)</x:f>
        <x:v>-1</x:v>
      </x:c>
      <x:c r="Q1551" s="4" t="n">
        <x:f>IF(AND(OR(C1551="Ingredient candidate",C1551="Consumed input",C1551="Contained input",C1551="Transform input"),P1551=-1),1,0)</x:f>
        <x:v>0</x:v>
      </x:c>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t="str">
        <x:v>design.audit.proposal_gear_mail_shirt.audit.in.1</x:v>
      </x:c>
      <x:c r="B1560" s="4" t="str">
        <x:v>design.audit.proposal_gear_mail_shirt</x:v>
      </x:c>
      <x:c r="C1560" s="4" t="str">
        <x:v>Ingredient candidate</x:v>
      </x:c>
      <x:c r="D1560" s="4" t="str">
        <x:v>proposal.audit.linked_steel_mail_rings</x:v>
      </x:c>
      <x:c r="E1560" s="4" t="str">
        <x:f>IFERROR(INDEX('Items'!$B$6:$B$1005,MATCH(D1560,'Items'!$A$6:$A$1005,0)),"MISSING ID")</x:f>
        <x:v>Linked steel mail rings</x:v>
      </x:c>
      <x:c r="F1560" s="4" t="str">
        <x:f>IFERROR(INDEX('Items'!$C$6:$C$1005,MATCH(D1560,'Items'!$A$6:$A$1005,0)),"MISSING ID")</x:f>
        <x:v>T4</x:v>
      </x:c>
      <x:c r="G1560" s="4" t="str">
        <x:f>IFERROR(INDEX('Items'!$D$6:$D$1005,MATCH(D1560,'Items'!$A$6:$A$1005,0)),"MISSING ID")</x:f>
        <x:v>Crafting components</x:v>
      </x:c>
      <x:c r="H1560" s="4" t="str">
        <x:f>IFERROR(INDEX('Items'!$X$6:$X$1005,MATCH(D1560,'Items'!$A$6:$A$1005,0)),"MISSING ID")</x:f>
        <x:v>Crafting component</x:v>
      </x:c>
      <x:c r="I1560" s="4"/>
      <x:c r="J1560" s="4" t="str">
        <x:v>Unspecified</x:v>
      </x:c>
      <x:c r="K1560" s="4" t="str">
        <x:f>IFERROR(INDEX('Crafting recipes'!$D$6:$D$1005,MATCH(B1560,'Crafting recipes'!$A$6:$A$1005,0)),"MISSING ID")</x:f>
        <x:v>Proposal</x:v>
      </x:c>
      <x:c r="L1560" s="4" t="str">
        <x:f>IFERROR(INDEX('Items'!$AD$6:$AD$1005,MATCH(D1560,'Items'!$A$6:$A$1005,0)),"MISSING ID")</x:f>
        <x:v>Proposal</x:v>
      </x:c>
      <x:c r="M1560" s="4" t="str">
        <x:f>IFERROR(INDEX('Crafting recipes'!$E$6:$E$1005,MATCH(B1560,'Crafting recipes'!$A$6:$A$1005,0)),"MISSING ID")</x:f>
        <x:v>Partial proposal</x:v>
      </x:c>
      <x:c r="N1560" s="4" t="str">
        <x:v>Partial audit candidate; quantity, fit and performance remain unresolved.</x:v>
      </x:c>
      <x:c r="O1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0" s="4" t="n">
        <x:f>IF(OR(C1560="Ingredient candidate",C1560="Consumed input",C1560="Contained input",C1560="Transform input"),IF(F1560="T0",0,IF(F1560="T1",1,IF(F1560="T2",2,IF(F1560="T3",3,IF(F1560="T4",4,-1))))),-1)</x:f>
        <x:v>4</x:v>
      </x:c>
      <x:c r="Q1560" s="4" t="n">
        <x:f>IF(AND(OR(C1560="Ingredient candidate",C1560="Consumed input",C1560="Contained input",C1560="Transform input"),P1560=-1),1,0)</x:f>
        <x:v>0</x:v>
      </x:c>
    </x:row>
    <x:row r="1561" ht="64" customHeight="1">
      <x:c r="A1561" s="4" t="str">
        <x:v>design.audit.proposal_gear_mail_shirt.audit.in.2</x:v>
      </x:c>
      <x:c r="B1561" s="4" t="str">
        <x:v>design.audit.proposal_gear_mail_shirt</x:v>
      </x:c>
      <x:c r="C1561" s="4" t="str">
        <x:v>Ingredient candidate</x:v>
      </x:c>
      <x:c r="D1561" s="4" t="str">
        <x:v>proposal.audit.pressed_hide_fastening_strips</x:v>
      </x:c>
      <x:c r="E1561" s="4" t="str">
        <x:f>IFERROR(INDEX('Items'!$B$6:$B$1005,MATCH(D1561,'Items'!$A$6:$A$1005,0)),"MISSING ID")</x:f>
        <x:v>Pressed hide fastening strips</x:v>
      </x:c>
      <x:c r="F1561" s="4" t="str">
        <x:f>IFERROR(INDEX('Items'!$C$6:$C$1005,MATCH(D1561,'Items'!$A$6:$A$1005,0)),"MISSING ID")</x:f>
        <x:v>T2</x:v>
      </x:c>
      <x:c r="G1561" s="4" t="str">
        <x:f>IFERROR(INDEX('Items'!$D$6:$D$1005,MATCH(D1561,'Items'!$A$6:$A$1005,0)),"MISSING ID")</x:f>
        <x:v>Manufactured stock</x:v>
      </x:c>
      <x:c r="H1561" s="4" t="str">
        <x:f>IFERROR(INDEX('Items'!$X$6:$X$1005,MATCH(D1561,'Items'!$A$6:$A$1005,0)),"MISSING ID")</x:f>
        <x:v>Processed material</x:v>
      </x:c>
      <x:c r="I1561" s="4"/>
      <x:c r="J1561" s="4" t="str">
        <x:v>Unspecified</x:v>
      </x:c>
      <x:c r="K1561" s="4" t="str">
        <x:f>IFERROR(INDEX('Crafting recipes'!$D$6:$D$1005,MATCH(B1561,'Crafting recipes'!$A$6:$A$1005,0)),"MISSING ID")</x:f>
        <x:v>Proposal</x:v>
      </x:c>
      <x:c r="L1561" s="4" t="str">
        <x:f>IFERROR(INDEX('Items'!$AD$6:$AD$1005,MATCH(D1561,'Items'!$A$6:$A$1005,0)),"MISSING ID")</x:f>
        <x:v>Proposal</x:v>
      </x:c>
      <x:c r="M1561" s="4" t="str">
        <x:f>IFERROR(INDEX('Crafting recipes'!$E$6:$E$1005,MATCH(B1561,'Crafting recipes'!$A$6:$A$1005,0)),"MISSING ID")</x:f>
        <x:v>Partial proposal</x:v>
      </x:c>
      <x:c r="N1561" s="4" t="str">
        <x:v>Partial audit candidate; quantity, fit and performance remain unresolved.</x:v>
      </x:c>
      <x:c r="O1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1" s="4" t="n">
        <x:f>IF(OR(C1561="Ingredient candidate",C1561="Consumed input",C1561="Contained input",C1561="Transform input"),IF(F1561="T0",0,IF(F1561="T1",1,IF(F1561="T2",2,IF(F1561="T3",3,IF(F1561="T4",4,-1))))),-1)</x:f>
        <x:v>2</x:v>
      </x:c>
      <x:c r="Q1561" s="4" t="n">
        <x:f>IF(AND(OR(C1561="Ingredient candidate",C1561="Consumed input",C1561="Contained input",C1561="Transform input"),P1561=-1),1,0)</x:f>
        <x:v>0</x:v>
      </x:c>
    </x:row>
    <x:row r="1562" ht="64" customHeight="1">
      <x:c r="A1562" s="4" t="str">
        <x:v>design.audit.proposal_gear_mail_shirt.audit.out</x:v>
      </x:c>
      <x:c r="B1562" s="4" t="str">
        <x:v>design.audit.proposal_gear_mail_shirt</x:v>
      </x:c>
      <x:c r="C1562" s="4" t="str">
        <x:v>Output</x:v>
      </x:c>
      <x:c r="D1562" s="4" t="str">
        <x:v>proposal.gear.mail_shirt</x:v>
      </x:c>
      <x:c r="E1562" s="4" t="str">
        <x:f>IFERROR(INDEX('Items'!$B$6:$B$1005,MATCH(D1562,'Items'!$A$6:$A$1005,0)),"MISSING ID")</x:f>
        <x:v>Chainmail shirt</x:v>
      </x:c>
      <x:c r="F1562" s="4" t="str">
        <x:f>IFERROR(INDEX('Items'!$C$6:$C$1005,MATCH(D1562,'Items'!$A$6:$A$1005,0)),"MISSING ID")</x:f>
        <x:v>Not applicable</x:v>
      </x:c>
      <x:c r="G1562" s="4" t="str">
        <x:f>IFERROR(INDEX('Items'!$D$6:$D$1005,MATCH(D1562,'Items'!$A$6:$A$1005,0)),"MISSING ID")</x:f>
        <x:v>Armor</x:v>
      </x:c>
      <x:c r="H1562" s="4" t="str">
        <x:f>IFERROR(INDEX('Items'!$X$6:$X$1005,MATCH(D1562,'Items'!$A$6:$A$1005,0)),"MISSING ID")</x:f>
        <x:v>Armor</x:v>
      </x:c>
      <x:c r="I1562" s="4"/>
      <x:c r="J1562" s="4" t="str">
        <x:v>Unspecified</x:v>
      </x:c>
      <x:c r="K1562" s="4" t="str">
        <x:f>IFERROR(INDEX('Crafting recipes'!$D$6:$D$1005,MATCH(B1562,'Crafting recipes'!$A$6:$A$1005,0)),"MISSING ID")</x:f>
        <x:v>Proposal</x:v>
      </x:c>
      <x:c r="L1562" s="4" t="str">
        <x:f>IFERROR(INDEX('Items'!$AD$6:$AD$1005,MATCH(D1562,'Items'!$A$6:$A$1005,0)),"MISSING ID")</x:f>
        <x:v>Author direction</x:v>
      </x:c>
      <x:c r="M1562" s="4" t="str">
        <x:f>IFERROR(INDEX('Crafting recipes'!$E$6:$E$1005,MATCH(B1562,'Crafting recipes'!$A$6:$A$1005,0)),"MISSING ID")</x:f>
        <x:v>Partial proposal</x:v>
      </x:c>
      <x:c r="N1562" s="4" t="str">
        <x:v>Partial audit candidate; quantity, fit and performance remain unresolved.</x:v>
      </x:c>
      <x:c r="O1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2" s="4" t="n">
        <x:f>IF(OR(C1562="Ingredient candidate",C1562="Consumed input",C1562="Contained input",C1562="Transform input"),IF(F1562="T0",0,IF(F1562="T1",1,IF(F1562="T2",2,IF(F1562="T3",3,IF(F1562="T4",4,-1))))),-1)</x:f>
        <x:v>-1</x:v>
      </x:c>
      <x:c r="Q1562" s="4" t="n">
        <x:f>IF(AND(OR(C1562="Ingredient candidate",C1562="Consumed input",C1562="Contained input",C1562="Transform input"),P1562=-1),1,0)</x:f>
        <x:v>0</x:v>
      </x:c>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Armor</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Armor</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Accessories</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Accessories</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Accessories</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Accessories</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Accessories</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Attachments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t="str">
        <x:v>design.audit.proposal_fire_cooking_slab.audit.in.1</x:v>
      </x:c>
      <x:c r="B1748" s="4" t="str">
        <x:v>design.audit.proposal_fire_cooking_slab</x:v>
      </x:c>
      <x:c r="C1748" s="4" t="str">
        <x:v>Ingredient candidate</x:v>
      </x:c>
      <x:c r="D1748" s="4" t="str">
        <x:v>proposal.t1.dressed_stone</x:v>
      </x:c>
      <x:c r="E1748" s="4" t="str">
        <x:f>IFERROR(INDEX('Items'!$B$6:$B$1005,MATCH(D1748,'Items'!$A$6:$A$1005,0)),"MISSING ID")</x:f>
        <x:v>Dressed building-stone stock</x:v>
      </x:c>
      <x:c r="F1748" s="4" t="str">
        <x:f>IFERROR(INDEX('Items'!$C$6:$C$1005,MATCH(D1748,'Items'!$A$6:$A$1005,0)),"MISSING ID")</x:f>
        <x:v>T1</x:v>
      </x:c>
      <x:c r="G1748" s="4" t="str">
        <x:f>IFERROR(INDEX('Items'!$D$6:$D$1005,MATCH(D1748,'Items'!$A$6:$A$1005,0)),"MISSING ID")</x:f>
        <x:v>Manufactured stock</x:v>
      </x:c>
      <x:c r="H1748" s="4" t="str">
        <x:f>IFERROR(INDEX('Items'!$X$6:$X$1005,MATCH(D1748,'Items'!$A$6:$A$1005,0)),"MISSING ID")</x:f>
        <x:v>Processed material</x:v>
      </x:c>
      <x:c r="I1748" s="4"/>
      <x:c r="J1748" s="4" t="str">
        <x:v>Unspecified</x:v>
      </x:c>
      <x:c r="K1748" s="4" t="str">
        <x:f>IFERROR(INDEX('Crafting recipes'!$D$6:$D$1005,MATCH(B1748,'Crafting recipes'!$A$6:$A$1005,0)),"MISSING ID")</x:f>
        <x:v>Proposal</x:v>
      </x:c>
      <x:c r="L1748" s="4" t="str">
        <x:f>IFERROR(INDEX('Items'!$AD$6:$AD$1005,MATCH(D1748,'Items'!$A$6:$A$1005,0)),"MISSING ID")</x:f>
        <x:v>Proposal</x:v>
      </x:c>
      <x:c r="M1748" s="4" t="str">
        <x:f>IFERROR(INDEX('Crafting recipes'!$E$6:$E$1005,MATCH(B1748,'Crafting recipes'!$A$6:$A$1005,0)),"MISSING ID")</x:f>
        <x:v>Partial proposal</x:v>
      </x:c>
      <x:c r="N1748" s="4" t="str">
        <x:v>Partial audit candidate; quantity, fit and performance remain unresolved.</x:v>
      </x:c>
      <x:c r="O17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8" s="4" t="n">
        <x:f>IF(OR(C1748="Ingredient candidate",C1748="Consumed input",C1748="Contained input",C1748="Transform input"),IF(F1748="T0",0,IF(F1748="T1",1,IF(F1748="T2",2,IF(F1748="T3",3,IF(F1748="T4",4,-1))))),-1)</x:f>
        <x:v>1</x:v>
      </x:c>
      <x:c r="Q1748" s="4" t="n">
        <x:f>IF(AND(OR(C1748="Ingredient candidate",C1748="Consumed input",C1748="Contained input",C1748="Transform input"),P1748=-1),1,0)</x:f>
        <x:v>0</x:v>
      </x:c>
    </x:row>
    <x:row r="1749" ht="64" customHeight="1">
      <x:c r="A1749" s="4" t="str">
        <x:v>design.audit.proposal_fire_cooking_slab.audit.out</x:v>
      </x:c>
      <x:c r="B1749" s="4" t="str">
        <x:v>design.audit.proposal_fire_cooking_slab</x:v>
      </x:c>
      <x:c r="C1749" s="4" t="str">
        <x:v>Output</x:v>
      </x:c>
      <x:c r="D1749" s="4" t="str">
        <x:v>proposal.fire.cooking_slab</x:v>
      </x:c>
      <x:c r="E1749" s="4" t="str">
        <x:f>IFERROR(INDEX('Items'!$B$6:$B$1005,MATCH(D1749,'Items'!$A$6:$A$1005,0)),"MISSING ID")</x:f>
        <x:v>Cooking stone slab</x:v>
      </x:c>
      <x:c r="F1749" s="4" t="str">
        <x:f>IFERROR(INDEX('Items'!$C$6:$C$1005,MATCH(D1749,'Items'!$A$6:$A$1005,0)),"MISSING ID")</x:f>
        <x:v>Not applicable</x:v>
      </x:c>
      <x:c r="G1749" s="4" t="str">
        <x:f>IFERROR(INDEX('Items'!$D$6:$D$1005,MATCH(D1749,'Items'!$A$6:$A$1005,0)),"MISSING ID")</x:f>
        <x:v>Tools</x:v>
      </x:c>
      <x:c r="H1749" s="4" t="str">
        <x:f>IFERROR(INDEX('Items'!$X$6:$X$1005,MATCH(D1749,'Items'!$A$6:$A$1005,0)),"MISSING ID")</x:f>
        <x:v>Tool</x:v>
      </x:c>
      <x:c r="I1749" s="4"/>
      <x:c r="J1749" s="4" t="str">
        <x:v>Unspecified</x:v>
      </x:c>
      <x:c r="K1749" s="4" t="str">
        <x:f>IFERROR(INDEX('Crafting recipes'!$D$6:$D$1005,MATCH(B1749,'Crafting recipes'!$A$6:$A$1005,0)),"MISSING ID")</x:f>
        <x:v>Proposal</x:v>
      </x:c>
      <x:c r="L1749" s="4" t="str">
        <x:f>IFERROR(INDEX('Items'!$AD$6:$AD$1005,MATCH(D1749,'Items'!$A$6:$A$1005,0)),"MISSING ID")</x:f>
        <x:v>Proposal</x:v>
      </x:c>
      <x:c r="M1749" s="4" t="str">
        <x:f>IFERROR(INDEX('Crafting recipes'!$E$6:$E$1005,MATCH(B1749,'Crafting recipes'!$A$6:$A$1005,0)),"MISSING ID")</x:f>
        <x:v>Partial proposal</x:v>
      </x:c>
      <x:c r="N1749" s="4" t="str">
        <x:v>Partial audit candidate; quantity, fit and performance remain unresolved.</x:v>
      </x:c>
      <x:c r="O17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9" s="4" t="n">
        <x:f>IF(OR(C1749="Ingredient candidate",C1749="Consumed input",C1749="Contained input",C1749="Transform input"),IF(F1749="T0",0,IF(F1749="T1",1,IF(F1749="T2",2,IF(F1749="T3",3,IF(F1749="T4",4,-1))))),-1)</x:f>
        <x:v>-1</x:v>
      </x:c>
      <x:c r="Q1749" s="4" t="n">
        <x:f>IF(AND(OR(C1749="Ingredient candidate",C1749="Consumed input",C1749="Contained input",C1749="Transform input"),P1749=-1),1,0)</x:f>
        <x:v>0</x:v>
      </x:c>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Tools</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t="str">
        <x:v>design.audit.proposal_legger_joint_guard.audit.in.1</x:v>
      </x:c>
      <x:c r="B1799" s="4" t="str">
        <x:v>design.audit.proposal_legger_joint_guard</x:v>
      </x:c>
      <x:c r="C1799" s="4" t="str">
        <x:v>Ingredient candidate</x:v>
      </x:c>
      <x:c r="D1799" s="4" t="str">
        <x:v>author.metallurgy.steel_stock</x:v>
      </x:c>
      <x:c r="E1799" s="4" t="str">
        <x:f>IFERROR(INDEX('Items'!$B$6:$B$1005,MATCH(D1799,'Items'!$A$6:$A$1005,0)),"MISSING ID")</x:f>
        <x:v>Steel stock</x:v>
      </x:c>
      <x:c r="F1799" s="4" t="str">
        <x:f>IFERROR(INDEX('Items'!$C$6:$C$1005,MATCH(D1799,'Items'!$A$6:$A$1005,0)),"MISSING ID")</x:f>
        <x:v>T2</x:v>
      </x:c>
      <x:c r="G1799" s="4" t="str">
        <x:f>IFERROR(INDEX('Items'!$D$6:$D$1005,MATCH(D1799,'Items'!$A$6:$A$1005,0)),"MISSING ID")</x:f>
        <x:v>Manufactured stock</x:v>
      </x:c>
      <x:c r="H1799" s="4" t="str">
        <x:f>IFERROR(INDEX('Items'!$X$6:$X$1005,MATCH(D1799,'Items'!$A$6:$A$1005,0)),"MISSING ID")</x:f>
        <x:v>Processed material</x:v>
      </x:c>
      <x:c r="I1799" s="4"/>
      <x:c r="J1799" s="4" t="str">
        <x:v>Unspecified</x:v>
      </x:c>
      <x:c r="K1799" s="4" t="str">
        <x:f>IFERROR(INDEX('Crafting recipes'!$D$6:$D$1005,MATCH(B1799,'Crafting recipes'!$A$6:$A$1005,0)),"MISSING ID")</x:f>
        <x:v>Proposal</x:v>
      </x:c>
      <x:c r="L1799" s="4" t="str">
        <x:f>IFERROR(INDEX('Items'!$AD$6:$AD$1005,MATCH(D1799,'Items'!$A$6:$A$1005,0)),"MISSING ID")</x:f>
        <x:v>Author direction</x:v>
      </x:c>
      <x:c r="M1799" s="4" t="str">
        <x:f>IFERROR(INDEX('Crafting recipes'!$E$6:$E$1005,MATCH(B1799,'Crafting recipes'!$A$6:$A$1005,0)),"MISSING ID")</x:f>
        <x:v>Partial proposal</x:v>
      </x:c>
      <x:c r="N1799" s="4" t="str">
        <x:v>Partial audit candidate; quantity, fit and performance remain unresolved.</x:v>
      </x:c>
      <x:c r="O1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9" s="4" t="n">
        <x:f>IF(OR(C1799="Ingredient candidate",C1799="Consumed input",C1799="Contained input",C1799="Transform input"),IF(F1799="T0",0,IF(F1799="T1",1,IF(F1799="T2",2,IF(F1799="T3",3,IF(F1799="T4",4,-1))))),-1)</x:f>
        <x:v>2</x:v>
      </x:c>
      <x:c r="Q1799" s="4" t="n">
        <x:f>IF(AND(OR(C1799="Ingredient candidate",C1799="Consumed input",C1799="Contained input",C1799="Transform input"),P1799=-1),1,0)</x:f>
        <x:v>0</x:v>
      </x:c>
    </x:row>
    <x:row r="1800" ht="64" customHeight="1">
      <x:c r="A1800" s="4" t="str">
        <x:v>design.audit.proposal_legger_joint_guard.audit.in.2</x:v>
      </x:c>
      <x:c r="B1800" s="4" t="str">
        <x:v>design.audit.proposal_legger_joint_guard</x:v>
      </x:c>
      <x:c r="C1800" s="4" t="str">
        <x:v>Ingredient candidate</x:v>
      </x:c>
      <x:c r="D1800" s="4" t="str">
        <x:v>proposal.lore.fastener_set</x:v>
      </x:c>
      <x:c r="E1800" s="4" t="str">
        <x:f>IFERROR(INDEX('Items'!$B$6:$B$1005,MATCH(D1800,'Items'!$A$6:$A$1005,0)),"MISSING ID")</x:f>
        <x:v>Matched metal fastener set</x:v>
      </x:c>
      <x:c r="F1800" s="4" t="str">
        <x:f>IFERROR(INDEX('Items'!$C$6:$C$1005,MATCH(D1800,'Items'!$A$6:$A$1005,0)),"MISSING ID")</x:f>
        <x:v>T3</x:v>
      </x:c>
      <x:c r="G1800" s="4" t="str">
        <x:f>IFERROR(INDEX('Items'!$D$6:$D$1005,MATCH(D1800,'Items'!$A$6:$A$1005,0)),"MISSING ID")</x:f>
        <x:v>Crafting components</x:v>
      </x:c>
      <x:c r="H1800" s="4" t="str">
        <x:f>IFERROR(INDEX('Items'!$X$6:$X$1005,MATCH(D1800,'Items'!$A$6:$A$1005,0)),"MISSING ID")</x:f>
        <x:v>Crafting component</x:v>
      </x:c>
      <x:c r="I1800" s="4"/>
      <x:c r="J1800" s="4" t="str">
        <x:v>Unspecified</x:v>
      </x:c>
      <x:c r="K1800" s="4" t="str">
        <x:f>IFERROR(INDEX('Crafting recipes'!$D$6:$D$1005,MATCH(B1800,'Crafting recipes'!$A$6:$A$1005,0)),"MISSING ID")</x:f>
        <x:v>Proposal</x:v>
      </x:c>
      <x:c r="L1800" s="4" t="str">
        <x:f>IFERROR(INDEX('Items'!$AD$6:$AD$1005,MATCH(D1800,'Items'!$A$6:$A$1005,0)),"MISSING ID")</x:f>
        <x:v>Proposal</x:v>
      </x:c>
      <x:c r="M1800" s="4" t="str">
        <x:f>IFERROR(INDEX('Crafting recipes'!$E$6:$E$1005,MATCH(B1800,'Crafting recipes'!$A$6:$A$1005,0)),"MISSING ID")</x:f>
        <x:v>Partial proposal</x:v>
      </x:c>
      <x:c r="N1800" s="4" t="str">
        <x:v>Partial audit candidate; quantity, fit and performance remain unresolved.</x:v>
      </x:c>
      <x:c r="O1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0" s="4" t="n">
        <x:f>IF(OR(C1800="Ingredient candidate",C1800="Consumed input",C1800="Contained input",C1800="Transform input"),IF(F1800="T0",0,IF(F1800="T1",1,IF(F1800="T2",2,IF(F1800="T3",3,IF(F1800="T4",4,-1))))),-1)</x:f>
        <x:v>3</x:v>
      </x:c>
      <x:c r="Q1800" s="4" t="n">
        <x:f>IF(AND(OR(C1800="Ingredient candidate",C1800="Consumed input",C1800="Contained input",C1800="Transform input"),P1800=-1),1,0)</x:f>
        <x:v>0</x:v>
      </x:c>
    </x:row>
    <x:row r="1801" ht="64" customHeight="1">
      <x:c r="A1801" s="4" t="str">
        <x:v>design.audit.proposal_legger_joint_guard.audit.in.3</x:v>
      </x:c>
      <x:c r="B1801" s="4" t="str">
        <x:v>design.audit.proposal_legger_joint_guard</x:v>
      </x:c>
      <x:c r="C1801" s="4" t="str">
        <x:v>Ingredient candidate</x:v>
      </x:c>
      <x:c r="D1801" s="4" t="str">
        <x:v>proposal.t3.packing_stock</x:v>
      </x:c>
      <x:c r="E1801" s="4" t="str">
        <x:f>IFERROR(INDEX('Items'!$B$6:$B$1005,MATCH(D1801,'Items'!$A$6:$A$1005,0)),"MISSING ID")</x:f>
        <x:v>Husk-reinforced packing stock</x:v>
      </x:c>
      <x:c r="F1801" s="4" t="str">
        <x:f>IFERROR(INDEX('Items'!$C$6:$C$1005,MATCH(D1801,'Items'!$A$6:$A$1005,0)),"MISSING ID")</x:f>
        <x:v>T3</x:v>
      </x:c>
      <x:c r="G1801" s="4" t="str">
        <x:f>IFERROR(INDEX('Items'!$D$6:$D$1005,MATCH(D1801,'Items'!$A$6:$A$1005,0)),"MISSING ID")</x:f>
        <x:v>Manufactured stock</x:v>
      </x:c>
      <x:c r="H1801" s="4" t="str">
        <x:f>IFERROR(INDEX('Items'!$X$6:$X$1005,MATCH(D1801,'Items'!$A$6:$A$1005,0)),"MISSING ID")</x:f>
        <x:v>Processed material</x:v>
      </x:c>
      <x:c r="I1801" s="4"/>
      <x:c r="J1801" s="4" t="str">
        <x:v>Unspecified</x:v>
      </x:c>
      <x:c r="K1801" s="4" t="str">
        <x:f>IFERROR(INDEX('Crafting recipes'!$D$6:$D$1005,MATCH(B1801,'Crafting recipes'!$A$6:$A$1005,0)),"MISSING ID")</x:f>
        <x:v>Proposal</x:v>
      </x:c>
      <x:c r="L1801" s="4" t="str">
        <x:f>IFERROR(INDEX('Items'!$AD$6:$AD$1005,MATCH(D1801,'Items'!$A$6:$A$1005,0)),"MISSING ID")</x:f>
        <x:v>Proposal</x:v>
      </x:c>
      <x:c r="M1801" s="4" t="str">
        <x:f>IFERROR(INDEX('Crafting recipes'!$E$6:$E$1005,MATCH(B1801,'Crafting recipes'!$A$6:$A$1005,0)),"MISSING ID")</x:f>
        <x:v>Partial proposal</x:v>
      </x:c>
      <x:c r="N1801" s="4" t="str">
        <x:v>Partial audit candidate; quantity, fit and performance remain unresolved.</x:v>
      </x:c>
      <x:c r="O1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1" s="4" t="n">
        <x:f>IF(OR(C1801="Ingredient candidate",C1801="Consumed input",C1801="Contained input",C1801="Transform input"),IF(F1801="T0",0,IF(F1801="T1",1,IF(F1801="T2",2,IF(F1801="T3",3,IF(F1801="T4",4,-1))))),-1)</x:f>
        <x:v>3</x:v>
      </x:c>
      <x:c r="Q1801" s="4" t="n">
        <x:f>IF(AND(OR(C1801="Ingredient candidate",C1801="Consumed input",C1801="Contained input",C1801="Transform input"),P1801=-1),1,0)</x:f>
        <x:v>0</x:v>
      </x:c>
    </x:row>
    <x:row r="1802" ht="64" customHeight="1">
      <x:c r="A1802" s="4" t="str">
        <x:v>design.audit.proposal_legger_joint_guard.audit.out</x:v>
      </x:c>
      <x:c r="B1802" s="4" t="str">
        <x:v>design.audit.proposal_legger_joint_guard</x:v>
      </x:c>
      <x:c r="C1802" s="4" t="str">
        <x:v>Output</x:v>
      </x:c>
      <x:c r="D1802" s="4" t="str">
        <x:v>proposal.legger.joint_guard</x:v>
      </x:c>
      <x:c r="E1802" s="4" t="str">
        <x:f>IFERROR(INDEX('Items'!$B$6:$B$1005,MATCH(D1802,'Items'!$A$6:$A$1005,0)),"MISSING ID")</x:f>
        <x:v>Articulated joint guard</x:v>
      </x:c>
      <x:c r="F1802" s="4" t="str">
        <x:f>IFERROR(INDEX('Items'!$C$6:$C$1005,MATCH(D1802,'Items'!$A$6:$A$1005,0)),"MISSING ID")</x:f>
        <x:v>Not applicable</x:v>
      </x:c>
      <x:c r="G1802" s="4" t="str">
        <x:f>IFERROR(INDEX('Items'!$D$6:$D$1005,MATCH(D1802,'Items'!$A$6:$A$1005,0)),"MISSING ID")</x:f>
        <x:v>Armor</x:v>
      </x:c>
      <x:c r="H1802" s="4" t="str">
        <x:f>IFERROR(INDEX('Items'!$X$6:$X$1005,MATCH(D1802,'Items'!$A$6:$A$1005,0)),"MISSING ID")</x:f>
        <x:v>Armor</x:v>
      </x:c>
      <x:c r="I1802" s="4"/>
      <x:c r="J1802" s="4" t="str">
        <x:v>Unspecified</x:v>
      </x:c>
      <x:c r="K1802" s="4" t="str">
        <x:f>IFERROR(INDEX('Crafting recipes'!$D$6:$D$1005,MATCH(B1802,'Crafting recipes'!$A$6:$A$1005,0)),"MISSING ID")</x:f>
        <x:v>Proposal</x:v>
      </x:c>
      <x:c r="L1802" s="4" t="str">
        <x:f>IFERROR(INDEX('Items'!$AD$6:$AD$1005,MATCH(D1802,'Items'!$A$6:$A$1005,0)),"MISSING ID")</x:f>
        <x:v>Proposal</x:v>
      </x:c>
      <x:c r="M1802" s="4" t="str">
        <x:f>IFERROR(INDEX('Crafting recipes'!$E$6:$E$1005,MATCH(B1802,'Crafting recipes'!$A$6:$A$1005,0)),"MISSING ID")</x:f>
        <x:v>Partial proposal</x:v>
      </x:c>
      <x:c r="N1802" s="4" t="str">
        <x:v>Partial audit candidate; quantity, fit and performance remain unresolved.</x:v>
      </x:c>
      <x:c r="O1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2" s="4" t="n">
        <x:f>IF(OR(C1802="Ingredient candidate",C1802="Consumed input",C1802="Contained input",C1802="Transform input"),IF(F1802="T0",0,IF(F1802="T1",1,IF(F1802="T2",2,IF(F1802="T3",3,IF(F1802="T4",4,-1))))),-1)</x:f>
        <x:v>-1</x:v>
      </x:c>
      <x:c r="Q1802" s="4" t="n">
        <x:f>IF(AND(OR(C1802="Ingredient candidate",C1802="Consumed input",C1802="Contained input",C1802="Transform input"),P1802=-1),1,0)</x:f>
        <x:v>0</x:v>
      </x:c>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t="str">
        <x:v>design.audit.proposal_legger_pannier_frame.audit.in.1</x:v>
      </x:c>
      <x:c r="B1806" s="4" t="str">
        <x:v>design.audit.proposal_legger_pannier_frame</x:v>
      </x:c>
      <x:c r="C1806" s="4" t="str">
        <x:v>Ingredient candidate</x:v>
      </x:c>
      <x:c r="D1806" s="4" t="str">
        <x:v>author.metallurgy.steel_stock</x:v>
      </x:c>
      <x:c r="E1806" s="4" t="str">
        <x:f>IFERROR(INDEX('Items'!$B$6:$B$1005,MATCH(D1806,'Items'!$A$6:$A$1005,0)),"MISSING ID")</x:f>
        <x:v>Steel stock</x:v>
      </x:c>
      <x:c r="F1806" s="4" t="str">
        <x:f>IFERROR(INDEX('Items'!$C$6:$C$1005,MATCH(D1806,'Items'!$A$6:$A$1005,0)),"MISSING ID")</x:f>
        <x:v>T2</x:v>
      </x:c>
      <x:c r="G1806" s="4" t="str">
        <x:f>IFERROR(INDEX('Items'!$D$6:$D$1005,MATCH(D1806,'Items'!$A$6:$A$1005,0)),"MISSING ID")</x:f>
        <x:v>Manufactured stock</x:v>
      </x:c>
      <x:c r="H1806" s="4" t="str">
        <x:f>IFERROR(INDEX('Items'!$X$6:$X$1005,MATCH(D1806,'Items'!$A$6:$A$1005,0)),"MISSING ID")</x:f>
        <x:v>Processed material</x:v>
      </x:c>
      <x:c r="I1806" s="4"/>
      <x:c r="J1806" s="4" t="str">
        <x:v>Unspecified</x:v>
      </x:c>
      <x:c r="K1806" s="4" t="str">
        <x:f>IFERROR(INDEX('Crafting recipes'!$D$6:$D$1005,MATCH(B1806,'Crafting recipes'!$A$6:$A$1005,0)),"MISSING ID")</x:f>
        <x:v>Proposal</x:v>
      </x:c>
      <x:c r="L1806" s="4" t="str">
        <x:f>IFERROR(INDEX('Items'!$AD$6:$AD$1005,MATCH(D1806,'Items'!$A$6:$A$1005,0)),"MISSING ID")</x:f>
        <x:v>Author direction</x:v>
      </x:c>
      <x:c r="M1806" s="4" t="str">
        <x:f>IFERROR(INDEX('Crafting recipes'!$E$6:$E$1005,MATCH(B1806,'Crafting recipes'!$A$6:$A$1005,0)),"MISSING ID")</x:f>
        <x:v>Partial proposal</x:v>
      </x:c>
      <x:c r="N1806" s="4" t="str">
        <x:v>Partial audit candidate; quantity, fit and performance remain unresolved.</x:v>
      </x:c>
      <x:c r="O1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6" s="4" t="n">
        <x:f>IF(OR(C1806="Ingredient candidate",C1806="Consumed input",C1806="Contained input",C1806="Transform input"),IF(F1806="T0",0,IF(F1806="T1",1,IF(F1806="T2",2,IF(F1806="T3",3,IF(F1806="T4",4,-1))))),-1)</x:f>
        <x:v>2</x:v>
      </x:c>
      <x:c r="Q1806" s="4" t="n">
        <x:f>IF(AND(OR(C1806="Ingredient candidate",C1806="Consumed input",C1806="Contained input",C1806="Transform input"),P1806=-1),1,0)</x:f>
        <x:v>0</x:v>
      </x:c>
    </x:row>
    <x:row r="1807" ht="64" customHeight="1">
      <x:c r="A1807" s="4" t="str">
        <x:v>design.audit.proposal_legger_pannier_frame.audit.in.2</x:v>
      </x:c>
      <x:c r="B1807" s="4" t="str">
        <x:v>design.audit.proposal_legger_pannier_frame</x:v>
      </x:c>
      <x:c r="C1807" s="4" t="str">
        <x:v>Ingredient candidate</x:v>
      </x:c>
      <x:c r="D1807" s="4" t="str">
        <x:v>proposal.legger.mount_rail</x:v>
      </x:c>
      <x:c r="E1807" s="4" t="str">
        <x:f>IFERROR(INDEX('Items'!$B$6:$B$1005,MATCH(D1807,'Items'!$A$6:$A$1005,0)),"MISSING ID")</x:f>
        <x:v>Legger attachment rail</x:v>
      </x:c>
      <x:c r="F1807" s="4" t="str">
        <x:f>IFERROR(INDEX('Items'!$C$6:$C$1005,MATCH(D1807,'Items'!$A$6:$A$1005,0)),"MISSING ID")</x:f>
        <x:v>T3</x:v>
      </x:c>
      <x:c r="G1807" s="4" t="str">
        <x:f>IFERROR(INDEX('Items'!$D$6:$D$1005,MATCH(D1807,'Items'!$A$6:$A$1005,0)),"MISSING ID")</x:f>
        <x:v>Crafting components</x:v>
      </x:c>
      <x:c r="H1807" s="4" t="str">
        <x:f>IFERROR(INDEX('Items'!$X$6:$X$1005,MATCH(D1807,'Items'!$A$6:$A$1005,0)),"MISSING ID")</x:f>
        <x:v>Crafting component</x:v>
      </x:c>
      <x:c r="I1807" s="4"/>
      <x:c r="J1807" s="4" t="str">
        <x:v>Unspecified</x:v>
      </x:c>
      <x:c r="K1807" s="4" t="str">
        <x:f>IFERROR(INDEX('Crafting recipes'!$D$6:$D$1005,MATCH(B1807,'Crafting recipes'!$A$6:$A$1005,0)),"MISSING ID")</x:f>
        <x:v>Proposal</x:v>
      </x:c>
      <x:c r="L1807" s="4" t="str">
        <x:f>IFERROR(INDEX('Items'!$AD$6:$AD$1005,MATCH(D1807,'Items'!$A$6:$A$1005,0)),"MISSING ID")</x:f>
        <x:v>Proposal</x:v>
      </x:c>
      <x:c r="M1807" s="4" t="str">
        <x:f>IFERROR(INDEX('Crafting recipes'!$E$6:$E$1005,MATCH(B1807,'Crafting recipes'!$A$6:$A$1005,0)),"MISSING ID")</x:f>
        <x:v>Partial proposal</x:v>
      </x:c>
      <x:c r="N1807" s="4" t="str">
        <x:v>Partial audit candidate; quantity, fit and performance remain unresolved.</x:v>
      </x:c>
      <x:c r="O1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7" s="4" t="n">
        <x:f>IF(OR(C1807="Ingredient candidate",C1807="Consumed input",C1807="Contained input",C1807="Transform input"),IF(F1807="T0",0,IF(F1807="T1",1,IF(F1807="T2",2,IF(F1807="T3",3,IF(F1807="T4",4,-1))))),-1)</x:f>
        <x:v>3</x:v>
      </x:c>
      <x:c r="Q1807" s="4" t="n">
        <x:f>IF(AND(OR(C1807="Ingredient candidate",C1807="Consumed input",C1807="Contained input",C1807="Transform input"),P1807=-1),1,0)</x:f>
        <x:v>0</x:v>
      </x:c>
    </x:row>
    <x:row r="1808" ht="64" customHeight="1">
      <x:c r="A1808" s="4" t="str">
        <x:v>design.audit.proposal_legger_pannier_frame.audit.in.3</x:v>
      </x:c>
      <x:c r="B1808" s="4" t="str">
        <x:v>design.audit.proposal_legger_pannier_frame</x:v>
      </x:c>
      <x:c r="C1808" s="4" t="str">
        <x:v>Ingredient candidate</x:v>
      </x:c>
      <x:c r="D1808" s="4" t="str">
        <x:v>proposal.legger.release_latch</x:v>
      </x:c>
      <x:c r="E1808" s="4" t="str">
        <x:f>IFERROR(INDEX('Items'!$B$6:$B$1005,MATCH(D1808,'Items'!$A$6:$A$1005,0)),"MISSING ID")</x:f>
        <x:v>Cargo quick-release latch</x:v>
      </x:c>
      <x:c r="F1808" s="4" t="str">
        <x:f>IFERROR(INDEX('Items'!$C$6:$C$1005,MATCH(D1808,'Items'!$A$6:$A$1005,0)),"MISSING ID")</x:f>
        <x:v>T4</x:v>
      </x:c>
      <x:c r="G1808" s="4" t="str">
        <x:f>IFERROR(INDEX('Items'!$D$6:$D$1005,MATCH(D1808,'Items'!$A$6:$A$1005,0)),"MISSING ID")</x:f>
        <x:v>Crafting components</x:v>
      </x:c>
      <x:c r="H1808" s="4" t="str">
        <x:f>IFERROR(INDEX('Items'!$X$6:$X$1005,MATCH(D1808,'Items'!$A$6:$A$1005,0)),"MISSING ID")</x:f>
        <x:v>Crafting component</x:v>
      </x:c>
      <x:c r="I1808" s="4"/>
      <x:c r="J1808" s="4" t="str">
        <x:v>Unspecified</x:v>
      </x:c>
      <x:c r="K1808" s="4" t="str">
        <x:f>IFERROR(INDEX('Crafting recipes'!$D$6:$D$1005,MATCH(B1808,'Crafting recipes'!$A$6:$A$1005,0)),"MISSING ID")</x:f>
        <x:v>Proposal</x:v>
      </x:c>
      <x:c r="L1808" s="4" t="str">
        <x:f>IFERROR(INDEX('Items'!$AD$6:$AD$1005,MATCH(D1808,'Items'!$A$6:$A$1005,0)),"MISSING ID")</x:f>
        <x:v>Proposal</x:v>
      </x:c>
      <x:c r="M1808" s="4" t="str">
        <x:f>IFERROR(INDEX('Crafting recipes'!$E$6:$E$1005,MATCH(B1808,'Crafting recipes'!$A$6:$A$1005,0)),"MISSING ID")</x:f>
        <x:v>Partial proposal</x:v>
      </x:c>
      <x:c r="N1808" s="4" t="str">
        <x:v>Partial audit candidate; quantity, fit and performance remain unresolved.</x:v>
      </x:c>
      <x:c r="O1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8" s="4" t="n">
        <x:f>IF(OR(C1808="Ingredient candidate",C1808="Consumed input",C1808="Contained input",C1808="Transform input"),IF(F1808="T0",0,IF(F1808="T1",1,IF(F1808="T2",2,IF(F1808="T3",3,IF(F1808="T4",4,-1))))),-1)</x:f>
        <x:v>4</x:v>
      </x:c>
      <x:c r="Q1808" s="4" t="n">
        <x:f>IF(AND(OR(C1808="Ingredient candidate",C1808="Consumed input",C1808="Contained input",C1808="Transform input"),P1808=-1),1,0)</x:f>
        <x:v>0</x:v>
      </x:c>
    </x:row>
    <x:row r="1809" ht="64" customHeight="1">
      <x:c r="A1809" s="4" t="str">
        <x:v>design.audit.proposal_legger_pannier_frame.audit.out</x:v>
      </x:c>
      <x:c r="B1809" s="4" t="str">
        <x:v>design.audit.proposal_legger_pannier_frame</x:v>
      </x:c>
      <x:c r="C1809" s="4" t="str">
        <x:v>Output</x:v>
      </x:c>
      <x:c r="D1809" s="4" t="str">
        <x:v>proposal.legger.pannier_frame</x:v>
      </x:c>
      <x:c r="E1809" s="4" t="str">
        <x:f>IFERROR(INDEX('Items'!$B$6:$B$1005,MATCH(D1809,'Items'!$A$6:$A$1005,0)),"MISSING ID")</x:f>
        <x:v>Legger side-pannier frame</x:v>
      </x:c>
      <x:c r="F1809" s="4" t="str">
        <x:f>IFERROR(INDEX('Items'!$C$6:$C$1005,MATCH(D1809,'Items'!$A$6:$A$1005,0)),"MISSING ID")</x:f>
        <x:v>Not applicable</x:v>
      </x:c>
      <x:c r="G1809" s="4" t="str">
        <x:f>IFERROR(INDEX('Items'!$D$6:$D$1005,MATCH(D1809,'Items'!$A$6:$A$1005,0)),"MISSING ID")</x:f>
        <x:v>Attachments</x:v>
      </x:c>
      <x:c r="H1809" s="4" t="str">
        <x:f>IFERROR(INDEX('Items'!$X$6:$X$1005,MATCH(D1809,'Items'!$A$6:$A$1005,0)),"MISSING ID")</x:f>
        <x:v>Carrier</x:v>
      </x:c>
      <x:c r="I1809" s="4"/>
      <x:c r="J1809" s="4" t="str">
        <x:v>Unspecified</x:v>
      </x:c>
      <x:c r="K1809" s="4" t="str">
        <x:f>IFERROR(INDEX('Crafting recipes'!$D$6:$D$1005,MATCH(B1809,'Crafting recipes'!$A$6:$A$1005,0)),"MISSING ID")</x:f>
        <x:v>Proposal</x:v>
      </x:c>
      <x:c r="L1809" s="4" t="str">
        <x:f>IFERROR(INDEX('Items'!$AD$6:$AD$1005,MATCH(D1809,'Items'!$A$6:$A$1005,0)),"MISSING ID")</x:f>
        <x:v>Proposal</x:v>
      </x:c>
      <x:c r="M1809" s="4" t="str">
        <x:f>IFERROR(INDEX('Crafting recipes'!$E$6:$E$1005,MATCH(B1809,'Crafting recipes'!$A$6:$A$1005,0)),"MISSING ID")</x:f>
        <x:v>Partial proposal</x:v>
      </x:c>
      <x:c r="N1809" s="4" t="str">
        <x:v>Partial audit candidate; quantity, fit and performance remain unresolved.</x:v>
      </x:c>
      <x:c r="O1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9" s="4" t="n">
        <x:f>IF(OR(C1809="Ingredient candidate",C1809="Consumed input",C1809="Contained input",C1809="Transform input"),IF(F1809="T0",0,IF(F1809="T1",1,IF(F1809="T2",2,IF(F1809="T3",3,IF(F1809="T4",4,-1))))),-1)</x:f>
        <x:v>-1</x:v>
      </x:c>
      <x:c r="Q1809" s="4" t="n">
        <x:f>IF(AND(OR(C1809="Ingredient candidate",C1809="Consumed input",C1809="Contained input",C1809="Transform input"),P1809=-1),1,0)</x:f>
        <x:v>0</x:v>
      </x:c>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Attachments</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t="str">
        <x:v>design.audit.proposal_legger_ore_bin.audit.in.1</x:v>
      </x:c>
      <x:c r="B1814" s="4" t="str">
        <x:v>design.audit.proposal_legger_ore_bin</x:v>
      </x:c>
      <x:c r="C1814" s="4" t="str">
        <x:v>Ingredient candidate</x:v>
      </x:c>
      <x:c r="D1814" s="4" t="str">
        <x:v>proposal.collection.annealed_iron_sheet_stock</x:v>
      </x:c>
      <x:c r="E1814" s="4" t="str">
        <x:f>IFERROR(INDEX('Items'!$B$6:$B$1005,MATCH(D1814,'Items'!$A$6:$A$1005,0)),"MISSING ID")</x:f>
        <x:v>Annealed iron sheet stock</x:v>
      </x:c>
      <x:c r="F1814" s="4" t="str">
        <x:f>IFERROR(INDEX('Items'!$C$6:$C$1005,MATCH(D1814,'Items'!$A$6:$A$1005,0)),"MISSING ID")</x:f>
        <x:v>T3</x:v>
      </x:c>
      <x:c r="G1814" s="4" t="str">
        <x:f>IFERROR(INDEX('Items'!$D$6:$D$1005,MATCH(D1814,'Items'!$A$6:$A$1005,0)),"MISSING ID")</x:f>
        <x:v>Manufactured stock</x:v>
      </x:c>
      <x:c r="H1814" s="4" t="str">
        <x:f>IFERROR(INDEX('Items'!$X$6:$X$1005,MATCH(D1814,'Items'!$A$6:$A$1005,0)),"MISSING ID")</x:f>
        <x:v>Processed material</x:v>
      </x:c>
      <x:c r="I1814" s="4"/>
      <x:c r="J1814" s="4" t="str">
        <x:v>Unspecified</x:v>
      </x:c>
      <x:c r="K1814" s="4" t="str">
        <x:f>IFERROR(INDEX('Crafting recipes'!$D$6:$D$1005,MATCH(B1814,'Crafting recipes'!$A$6:$A$1005,0)),"MISSING ID")</x:f>
        <x:v>Proposal</x:v>
      </x:c>
      <x:c r="L1814" s="4" t="str">
        <x:f>IFERROR(INDEX('Items'!$AD$6:$AD$1005,MATCH(D1814,'Items'!$A$6:$A$1005,0)),"MISSING ID")</x:f>
        <x:v>Proposal</x:v>
      </x:c>
      <x:c r="M1814" s="4" t="str">
        <x:f>IFERROR(INDEX('Crafting recipes'!$E$6:$E$1005,MATCH(B1814,'Crafting recipes'!$A$6:$A$1005,0)),"MISSING ID")</x:f>
        <x:v>Partial proposal</x:v>
      </x:c>
      <x:c r="N1814" s="4" t="str">
        <x:v>Partial audit candidate; quantity, fit and performance remain unresolved.</x:v>
      </x:c>
      <x:c r="O1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4" s="4" t="n">
        <x:f>IF(OR(C1814="Ingredient candidate",C1814="Consumed input",C1814="Contained input",C1814="Transform input"),IF(F1814="T0",0,IF(F1814="T1",1,IF(F1814="T2",2,IF(F1814="T3",3,IF(F1814="T4",4,-1))))),-1)</x:f>
        <x:v>3</x:v>
      </x:c>
      <x:c r="Q1814" s="4" t="n">
        <x:f>IF(AND(OR(C1814="Ingredient candidate",C1814="Consumed input",C1814="Contained input",C1814="Transform input"),P1814=-1),1,0)</x:f>
        <x:v>0</x:v>
      </x:c>
    </x:row>
    <x:row r="1815" ht="64" customHeight="1">
      <x:c r="A1815" s="4" t="str">
        <x:v>design.audit.proposal_legger_ore_bin.audit.in.2</x:v>
      </x:c>
      <x:c r="B1815" s="4" t="str">
        <x:v>design.audit.proposal_legger_ore_bin</x:v>
      </x:c>
      <x:c r="C1815" s="4" t="str">
        <x:v>Ingredient candidate</x:v>
      </x:c>
      <x:c r="D1815" s="4" t="str">
        <x:v>proposal.legger.release_latch</x:v>
      </x:c>
      <x:c r="E1815" s="4" t="str">
        <x:f>IFERROR(INDEX('Items'!$B$6:$B$1005,MATCH(D1815,'Items'!$A$6:$A$1005,0)),"MISSING ID")</x:f>
        <x:v>Cargo quick-release latch</x:v>
      </x:c>
      <x:c r="F1815" s="4" t="str">
        <x:f>IFERROR(INDEX('Items'!$C$6:$C$1005,MATCH(D1815,'Items'!$A$6:$A$1005,0)),"MISSING ID")</x:f>
        <x:v>T4</x:v>
      </x:c>
      <x:c r="G1815" s="4" t="str">
        <x:f>IFERROR(INDEX('Items'!$D$6:$D$1005,MATCH(D1815,'Items'!$A$6:$A$1005,0)),"MISSING ID")</x:f>
        <x:v>Crafting components</x:v>
      </x:c>
      <x:c r="H1815" s="4" t="str">
        <x:f>IFERROR(INDEX('Items'!$X$6:$X$1005,MATCH(D1815,'Items'!$A$6:$A$1005,0)),"MISSING ID")</x:f>
        <x:v>Crafting component</x:v>
      </x:c>
      <x:c r="I1815" s="4"/>
      <x:c r="J1815" s="4" t="str">
        <x:v>Unspecified</x:v>
      </x:c>
      <x:c r="K1815" s="4" t="str">
        <x:f>IFERROR(INDEX('Crafting recipes'!$D$6:$D$1005,MATCH(B1815,'Crafting recipes'!$A$6:$A$1005,0)),"MISSING ID")</x:f>
        <x:v>Proposal</x:v>
      </x:c>
      <x:c r="L1815" s="4" t="str">
        <x:f>IFERROR(INDEX('Items'!$AD$6:$AD$1005,MATCH(D1815,'Items'!$A$6:$A$1005,0)),"MISSING ID")</x:f>
        <x:v>Proposal</x:v>
      </x:c>
      <x:c r="M1815" s="4" t="str">
        <x:f>IFERROR(INDEX('Crafting recipes'!$E$6:$E$1005,MATCH(B1815,'Crafting recipes'!$A$6:$A$1005,0)),"MISSING ID")</x:f>
        <x:v>Partial proposal</x:v>
      </x:c>
      <x:c r="N1815" s="4" t="str">
        <x:v>Partial audit candidate; quantity, fit and performance remain unresolved.</x:v>
      </x:c>
      <x:c r="O1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5" s="4" t="n">
        <x:f>IF(OR(C1815="Ingredient candidate",C1815="Consumed input",C1815="Contained input",C1815="Transform input"),IF(F1815="T0",0,IF(F1815="T1",1,IF(F1815="T2",2,IF(F1815="T3",3,IF(F1815="T4",4,-1))))),-1)</x:f>
        <x:v>4</x:v>
      </x:c>
      <x:c r="Q1815" s="4" t="n">
        <x:f>IF(AND(OR(C1815="Ingredient candidate",C1815="Consumed input",C1815="Contained input",C1815="Transform input"),P1815=-1),1,0)</x:f>
        <x:v>0</x:v>
      </x:c>
    </x:row>
    <x:row r="1816" ht="64" customHeight="1">
      <x:c r="A1816" s="4" t="str">
        <x:v>design.audit.proposal_legger_ore_bin.audit.out</x:v>
      </x:c>
      <x:c r="B1816" s="4" t="str">
        <x:v>design.audit.proposal_legger_ore_bin</x:v>
      </x:c>
      <x:c r="C1816" s="4" t="str">
        <x:v>Output</x:v>
      </x:c>
      <x:c r="D1816" s="4" t="str">
        <x:v>proposal.legger.ore_bin</x:v>
      </x:c>
      <x:c r="E1816" s="4" t="str">
        <x:f>IFERROR(INDEX('Items'!$B$6:$B$1005,MATCH(D1816,'Items'!$A$6:$A$1005,0)),"MISSING ID")</x:f>
        <x:v>Legger removable ore bin</x:v>
      </x:c>
      <x:c r="F1816" s="4" t="str">
        <x:f>IFERROR(INDEX('Items'!$C$6:$C$1005,MATCH(D1816,'Items'!$A$6:$A$1005,0)),"MISSING ID")</x:f>
        <x:v>Not applicable</x:v>
      </x:c>
      <x:c r="G1816" s="4" t="str">
        <x:f>IFERROR(INDEX('Items'!$D$6:$D$1005,MATCH(D1816,'Items'!$A$6:$A$1005,0)),"MISSING ID")</x:f>
        <x:v>Attachments</x:v>
      </x:c>
      <x:c r="H1816" s="4" t="str">
        <x:f>IFERROR(INDEX('Items'!$X$6:$X$1005,MATCH(D1816,'Items'!$A$6:$A$1005,0)),"MISSING ID")</x:f>
        <x:v>Container</x:v>
      </x:c>
      <x:c r="I1816" s="4"/>
      <x:c r="J1816" s="4" t="str">
        <x:v>Unspecified</x:v>
      </x:c>
      <x:c r="K1816" s="4" t="str">
        <x:f>IFERROR(INDEX('Crafting recipes'!$D$6:$D$1005,MATCH(B1816,'Crafting recipes'!$A$6:$A$1005,0)),"MISSING ID")</x:f>
        <x:v>Proposal</x:v>
      </x:c>
      <x:c r="L1816" s="4" t="str">
        <x:f>IFERROR(INDEX('Items'!$AD$6:$AD$1005,MATCH(D1816,'Items'!$A$6:$A$1005,0)),"MISSING ID")</x:f>
        <x:v>Proposal</x:v>
      </x:c>
      <x:c r="M1816" s="4" t="str">
        <x:f>IFERROR(INDEX('Crafting recipes'!$E$6:$E$1005,MATCH(B1816,'Crafting recipes'!$A$6:$A$1005,0)),"MISSING ID")</x:f>
        <x:v>Partial proposal</x:v>
      </x:c>
      <x:c r="N1816" s="4" t="str">
        <x:v>Partial audit candidate; quantity, fit and performance remain unresolved.</x:v>
      </x:c>
      <x:c r="O1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6" s="4" t="n">
        <x:f>IF(OR(C1816="Ingredient candidate",C1816="Consumed input",C1816="Contained input",C1816="Transform input"),IF(F1816="T0",0,IF(F1816="T1",1,IF(F1816="T2",2,IF(F1816="T3",3,IF(F1816="T4",4,-1))))),-1)</x:f>
        <x:v>-1</x:v>
      </x:c>
      <x:c r="Q1816" s="4" t="n">
        <x:f>IF(AND(OR(C1816="Ingredient candidate",C1816="Consumed input",C1816="Contained input",C1816="Transform input"),P1816=-1),1,0)</x:f>
        <x:v>0</x:v>
      </x:c>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t="str">
        <x:v>design.audit.proposal_legger_spares_case.audit.in.1</x:v>
      </x:c>
      <x:c r="B1833" s="4" t="str">
        <x:v>design.audit.proposal_legger_spares_case</x:v>
      </x:c>
      <x:c r="C1833" s="4" t="str">
        <x:v>Ingredient candidate</x:v>
      </x:c>
      <x:c r="D1833" s="4" t="str">
        <x:v>proposal.collection.annealed_iron_sheet_stock</x:v>
      </x:c>
      <x:c r="E1833" s="4" t="str">
        <x:f>IFERROR(INDEX('Items'!$B$6:$B$1005,MATCH(D1833,'Items'!$A$6:$A$1005,0)),"MISSING ID")</x:f>
        <x:v>Annealed iron sheet stock</x:v>
      </x:c>
      <x:c r="F1833" s="4" t="str">
        <x:f>IFERROR(INDEX('Items'!$C$6:$C$1005,MATCH(D1833,'Items'!$A$6:$A$1005,0)),"MISSING ID")</x:f>
        <x:v>T3</x:v>
      </x:c>
      <x:c r="G1833" s="4" t="str">
        <x:f>IFERROR(INDEX('Items'!$D$6:$D$1005,MATCH(D1833,'Items'!$A$6:$A$1005,0)),"MISSING ID")</x:f>
        <x:v>Manufactured stock</x:v>
      </x:c>
      <x:c r="H1833" s="4" t="str">
        <x:f>IFERROR(INDEX('Items'!$X$6:$X$1005,MATCH(D1833,'Items'!$A$6:$A$1005,0)),"MISSING ID")</x:f>
        <x:v>Processed material</x:v>
      </x:c>
      <x:c r="I1833" s="4"/>
      <x:c r="J1833" s="4" t="str">
        <x:v>Unspecified</x:v>
      </x:c>
      <x:c r="K1833" s="4" t="str">
        <x:f>IFERROR(INDEX('Crafting recipes'!$D$6:$D$1005,MATCH(B1833,'Crafting recipes'!$A$6:$A$1005,0)),"MISSING ID")</x:f>
        <x:v>Proposal</x:v>
      </x:c>
      <x:c r="L1833" s="4" t="str">
        <x:f>IFERROR(INDEX('Items'!$AD$6:$AD$1005,MATCH(D1833,'Items'!$A$6:$A$1005,0)),"MISSING ID")</x:f>
        <x:v>Proposal</x:v>
      </x:c>
      <x:c r="M1833" s="4" t="str">
        <x:f>IFERROR(INDEX('Crafting recipes'!$E$6:$E$1005,MATCH(B1833,'Crafting recipes'!$A$6:$A$1005,0)),"MISSING ID")</x:f>
        <x:v>Partial proposal</x:v>
      </x:c>
      <x:c r="N1833" s="4" t="str">
        <x:v>Partial audit candidate; quantity, fit and performance remain unresolved.</x:v>
      </x:c>
      <x:c r="O18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3" s="4" t="n">
        <x:f>IF(OR(C1833="Ingredient candidate",C1833="Consumed input",C1833="Contained input",C1833="Transform input"),IF(F1833="T0",0,IF(F1833="T1",1,IF(F1833="T2",2,IF(F1833="T3",3,IF(F1833="T4",4,-1))))),-1)</x:f>
        <x:v>3</x:v>
      </x:c>
      <x:c r="Q1833" s="4" t="n">
        <x:f>IF(AND(OR(C1833="Ingredient candidate",C1833="Consumed input",C1833="Contained input",C1833="Transform input"),P1833=-1),1,0)</x:f>
        <x:v>0</x:v>
      </x:c>
    </x:row>
    <x:row r="1834" ht="64" customHeight="1">
      <x:c r="A1834" s="4" t="str">
        <x:v>design.audit.proposal_legger_spares_case.audit.in.2</x:v>
      </x:c>
      <x:c r="B1834" s="4" t="str">
        <x:v>design.audit.proposal_legger_spares_case</x:v>
      </x:c>
      <x:c r="C1834" s="4" t="str">
        <x:v>Ingredient candidate</x:v>
      </x:c>
      <x:c r="D1834" s="4" t="str">
        <x:v>proposal.audit.small_metal_hinge_pair</x:v>
      </x:c>
      <x:c r="E1834" s="4" t="str">
        <x:f>IFERROR(INDEX('Items'!$B$6:$B$1005,MATCH(D1834,'Items'!$A$6:$A$1005,0)),"MISSING ID")</x:f>
        <x:v>Small metal hinge pair</x:v>
      </x:c>
      <x:c r="F1834" s="4" t="str">
        <x:f>IFERROR(INDEX('Items'!$C$6:$C$1005,MATCH(D1834,'Items'!$A$6:$A$1005,0)),"MISSING ID")</x:f>
        <x:v>T3</x:v>
      </x:c>
      <x:c r="G1834" s="4" t="str">
        <x:f>IFERROR(INDEX('Items'!$D$6:$D$1005,MATCH(D1834,'Items'!$A$6:$A$1005,0)),"MISSING ID")</x:f>
        <x:v>Crafting components</x:v>
      </x:c>
      <x:c r="H1834" s="4" t="str">
        <x:f>IFERROR(INDEX('Items'!$X$6:$X$1005,MATCH(D1834,'Items'!$A$6:$A$1005,0)),"MISSING ID")</x:f>
        <x:v>Crafting component</x:v>
      </x:c>
      <x:c r="I1834" s="4"/>
      <x:c r="J1834" s="4" t="str">
        <x:v>Unspecified</x:v>
      </x:c>
      <x:c r="K1834" s="4" t="str">
        <x:f>IFERROR(INDEX('Crafting recipes'!$D$6:$D$1005,MATCH(B1834,'Crafting recipes'!$A$6:$A$1005,0)),"MISSING ID")</x:f>
        <x:v>Proposal</x:v>
      </x:c>
      <x:c r="L1834" s="4" t="str">
        <x:f>IFERROR(INDEX('Items'!$AD$6:$AD$1005,MATCH(D1834,'Items'!$A$6:$A$1005,0)),"MISSING ID")</x:f>
        <x:v>Proposal</x:v>
      </x:c>
      <x:c r="M1834" s="4" t="str">
        <x:f>IFERROR(INDEX('Crafting recipes'!$E$6:$E$1005,MATCH(B1834,'Crafting recipes'!$A$6:$A$1005,0)),"MISSING ID")</x:f>
        <x:v>Partial proposal</x:v>
      </x:c>
      <x:c r="N1834" s="4" t="str">
        <x:v>Partial audit candidate; quantity, fit and performance remain unresolved.</x:v>
      </x:c>
      <x:c r="O18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4" s="4" t="n">
        <x:f>IF(OR(C1834="Ingredient candidate",C1834="Consumed input",C1834="Contained input",C1834="Transform input"),IF(F1834="T0",0,IF(F1834="T1",1,IF(F1834="T2",2,IF(F1834="T3",3,IF(F1834="T4",4,-1))))),-1)</x:f>
        <x:v>3</x:v>
      </x:c>
      <x:c r="Q1834" s="4" t="n">
        <x:f>IF(AND(OR(C1834="Ingredient candidate",C1834="Consumed input",C1834="Contained input",C1834="Transform input"),P1834=-1),1,0)</x:f>
        <x:v>0</x:v>
      </x:c>
    </x:row>
    <x:row r="1835" ht="64" customHeight="1">
      <x:c r="A1835" s="4" t="str">
        <x:v>design.audit.proposal_legger_spares_case.audit.in.3</x:v>
      </x:c>
      <x:c r="B1835" s="4" t="str">
        <x:v>design.audit.proposal_legger_spares_case</x:v>
      </x:c>
      <x:c r="C1835" s="4" t="str">
        <x:v>Ingredient candidate</x:v>
      </x:c>
      <x:c r="D1835" s="4" t="str">
        <x:v>proposal.legger.release_latch</x:v>
      </x:c>
      <x:c r="E1835" s="4" t="str">
        <x:f>IFERROR(INDEX('Items'!$B$6:$B$1005,MATCH(D1835,'Items'!$A$6:$A$1005,0)),"MISSING ID")</x:f>
        <x:v>Cargo quick-release latch</x:v>
      </x:c>
      <x:c r="F1835" s="4" t="str">
        <x:f>IFERROR(INDEX('Items'!$C$6:$C$1005,MATCH(D1835,'Items'!$A$6:$A$1005,0)),"MISSING ID")</x:f>
        <x:v>T4</x:v>
      </x:c>
      <x:c r="G1835" s="4" t="str">
        <x:f>IFERROR(INDEX('Items'!$D$6:$D$1005,MATCH(D1835,'Items'!$A$6:$A$1005,0)),"MISSING ID")</x:f>
        <x:v>Crafting components</x:v>
      </x:c>
      <x:c r="H1835" s="4" t="str">
        <x:f>IFERROR(INDEX('Items'!$X$6:$X$1005,MATCH(D1835,'Items'!$A$6:$A$1005,0)),"MISSING ID")</x:f>
        <x:v>Crafting component</x:v>
      </x:c>
      <x:c r="I1835" s="4"/>
      <x:c r="J1835" s="4" t="str">
        <x:v>Unspecified</x:v>
      </x:c>
      <x:c r="K1835" s="4" t="str">
        <x:f>IFERROR(INDEX('Crafting recipes'!$D$6:$D$1005,MATCH(B1835,'Crafting recipes'!$A$6:$A$1005,0)),"MISSING ID")</x:f>
        <x:v>Proposal</x:v>
      </x:c>
      <x:c r="L1835" s="4" t="str">
        <x:f>IFERROR(INDEX('Items'!$AD$6:$AD$1005,MATCH(D1835,'Items'!$A$6:$A$1005,0)),"MISSING ID")</x:f>
        <x:v>Proposal</x:v>
      </x:c>
      <x:c r="M1835" s="4" t="str">
        <x:f>IFERROR(INDEX('Crafting recipes'!$E$6:$E$1005,MATCH(B1835,'Crafting recipes'!$A$6:$A$1005,0)),"MISSING ID")</x:f>
        <x:v>Partial proposal</x:v>
      </x:c>
      <x:c r="N1835" s="4" t="str">
        <x:v>Partial audit candidate; quantity, fit and performance remain unresolved.</x:v>
      </x:c>
      <x:c r="O18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5" s="4" t="n">
        <x:f>IF(OR(C1835="Ingredient candidate",C1835="Consumed input",C1835="Contained input",C1835="Transform input"),IF(F1835="T0",0,IF(F1835="T1",1,IF(F1835="T2",2,IF(F1835="T3",3,IF(F1835="T4",4,-1))))),-1)</x:f>
        <x:v>4</x:v>
      </x:c>
      <x:c r="Q1835" s="4" t="n">
        <x:f>IF(AND(OR(C1835="Ingredient candidate",C1835="Consumed input",C1835="Contained input",C1835="Transform input"),P1835=-1),1,0)</x:f>
        <x:v>0</x:v>
      </x:c>
    </x:row>
    <x:row r="1836" ht="64" customHeight="1">
      <x:c r="A1836" s="4" t="str">
        <x:v>design.audit.proposal_legger_spares_case.audit.out</x:v>
      </x:c>
      <x:c r="B1836" s="4" t="str">
        <x:v>design.audit.proposal_legger_spares_case</x:v>
      </x:c>
      <x:c r="C1836" s="4" t="str">
        <x:v>Output</x:v>
      </x:c>
      <x:c r="D1836" s="4" t="str">
        <x:v>proposal.legger.spares_case</x:v>
      </x:c>
      <x:c r="E1836" s="4" t="str">
        <x:f>IFERROR(INDEX('Items'!$B$6:$B$1005,MATCH(D1836,'Items'!$A$6:$A$1005,0)),"MISSING ID")</x:f>
        <x:v>Legger fitted spares case</x:v>
      </x:c>
      <x:c r="F1836" s="4" t="str">
        <x:f>IFERROR(INDEX('Items'!$C$6:$C$1005,MATCH(D1836,'Items'!$A$6:$A$1005,0)),"MISSING ID")</x:f>
        <x:v>Not applicable</x:v>
      </x:c>
      <x:c r="G1836" s="4" t="str">
        <x:f>IFERROR(INDEX('Items'!$D$6:$D$1005,MATCH(D1836,'Items'!$A$6:$A$1005,0)),"MISSING ID")</x:f>
        <x:v>Attachments</x:v>
      </x:c>
      <x:c r="H1836" s="4" t="str">
        <x:f>IFERROR(INDEX('Items'!$X$6:$X$1005,MATCH(D1836,'Items'!$A$6:$A$1005,0)),"MISSING ID")</x:f>
        <x:v>Container</x:v>
      </x:c>
      <x:c r="I1836" s="4"/>
      <x:c r="J1836" s="4" t="str">
        <x:v>Unspecified</x:v>
      </x:c>
      <x:c r="K1836" s="4" t="str">
        <x:f>IFERROR(INDEX('Crafting recipes'!$D$6:$D$1005,MATCH(B1836,'Crafting recipes'!$A$6:$A$1005,0)),"MISSING ID")</x:f>
        <x:v>Proposal</x:v>
      </x:c>
      <x:c r="L1836" s="4" t="str">
        <x:f>IFERROR(INDEX('Items'!$AD$6:$AD$1005,MATCH(D1836,'Items'!$A$6:$A$1005,0)),"MISSING ID")</x:f>
        <x:v>Proposal</x:v>
      </x:c>
      <x:c r="M1836" s="4" t="str">
        <x:f>IFERROR(INDEX('Crafting recipes'!$E$6:$E$1005,MATCH(B1836,'Crafting recipes'!$A$6:$A$1005,0)),"MISSING ID")</x:f>
        <x:v>Partial proposal</x:v>
      </x:c>
      <x:c r="N1836" s="4" t="str">
        <x:v>Partial audit candidate; quantity, fit and performance remain unresolved.</x:v>
      </x:c>
      <x:c r="O18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6" s="4" t="n">
        <x:f>IF(OR(C1836="Ingredient candidate",C1836="Consumed input",C1836="Contained input",C1836="Transform input"),IF(F1836="T0",0,IF(F1836="T1",1,IF(F1836="T2",2,IF(F1836="T3",3,IF(F1836="T4",4,-1))))),-1)</x:f>
        <x:v>-1</x:v>
      </x:c>
      <x:c r="Q1836" s="4" t="n">
        <x:f>IF(AND(OR(C1836="Ingredient candidate",C1836="Consumed input",C1836="Contained input",C1836="Transform input"),P1836=-1),1,0)</x:f>
        <x:v>0</x:v>
      </x:c>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Consumables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Consumables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Consumables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Consumables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Consumables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Consumables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Consumables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Consumables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Consumables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Consumables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Consumables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Consumables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Biological resources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Consumables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Consumables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Consumables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Consumables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Armor</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t="str">
        <x:v>design.audit.author_forging_anvil.audit.in.1</x:v>
      </x:c>
      <x:c r="B1946" s="4" t="str">
        <x:v>design.audit.author_forging_anvil</x:v>
      </x:c>
      <x:c r="C1946" s="4" t="str">
        <x:v>Ingredient candidate</x:v>
      </x:c>
      <x:c r="D1946" s="4" t="str">
        <x:v>author.metallurgy.steel_stock</x:v>
      </x:c>
      <x:c r="E1946" s="4" t="str">
        <x:f>IFERROR(INDEX('Items'!$B$6:$B$1005,MATCH(D1946,'Items'!$A$6:$A$1005,0)),"MISSING ID")</x:f>
        <x:v>Steel stock</x:v>
      </x:c>
      <x:c r="F1946" s="4" t="str">
        <x:f>IFERROR(INDEX('Items'!$C$6:$C$1005,MATCH(D1946,'Items'!$A$6:$A$1005,0)),"MISSING ID")</x:f>
        <x:v>T2</x:v>
      </x:c>
      <x:c r="G1946" s="4" t="str">
        <x:f>IFERROR(INDEX('Items'!$D$6:$D$1005,MATCH(D1946,'Items'!$A$6:$A$1005,0)),"MISSING ID")</x:f>
        <x:v>Manufactured stock</x:v>
      </x:c>
      <x:c r="H1946" s="4" t="str">
        <x:f>IFERROR(INDEX('Items'!$X$6:$X$1005,MATCH(D1946,'Items'!$A$6:$A$1005,0)),"MISSING ID")</x:f>
        <x:v>Processed material</x:v>
      </x:c>
      <x:c r="I1946" s="4"/>
      <x:c r="J1946" s="4" t="str">
        <x:v>Unspecified</x:v>
      </x:c>
      <x:c r="K1946" s="4" t="str">
        <x:f>IFERROR(INDEX('Crafting recipes'!$D$6:$D$1005,MATCH(B1946,'Crafting recipes'!$A$6:$A$1005,0)),"MISSING ID")</x:f>
        <x:v>Proposal</x:v>
      </x:c>
      <x:c r="L1946" s="4" t="str">
        <x:f>IFERROR(INDEX('Items'!$AD$6:$AD$1005,MATCH(D1946,'Items'!$A$6:$A$1005,0)),"MISSING ID")</x:f>
        <x:v>Author direction</x:v>
      </x:c>
      <x:c r="M1946" s="4" t="str">
        <x:f>IFERROR(INDEX('Crafting recipes'!$E$6:$E$1005,MATCH(B1946,'Crafting recipes'!$A$6:$A$1005,0)),"MISSING ID")</x:f>
        <x:v>Partial proposal</x:v>
      </x:c>
      <x:c r="N1946" s="4" t="str">
        <x:v>Partial audit candidate; quantity, fit and performance remain unresolved.</x:v>
      </x:c>
      <x:c r="O19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6" s="4" t="n">
        <x:f>IF(OR(C1946="Ingredient candidate",C1946="Consumed input",C1946="Contained input",C1946="Transform input"),IF(F1946="T0",0,IF(F1946="T1",1,IF(F1946="T2",2,IF(F1946="T3",3,IF(F1946="T4",4,-1))))),-1)</x:f>
        <x:v>2</x:v>
      </x:c>
      <x:c r="Q1946" s="4" t="n">
        <x:f>IF(AND(OR(C1946="Ingredient candidate",C1946="Consumed input",C1946="Contained input",C1946="Transform input"),P1946=-1),1,0)</x:f>
        <x:v>0</x:v>
      </x:c>
    </x:row>
    <x:row r="1947" ht="64" customHeight="1">
      <x:c r="A1947" s="4" t="str">
        <x:v>design.audit.author_forging_anvil.audit.in.2</x:v>
      </x:c>
      <x:c r="B1947" s="4" t="str">
        <x:v>design.audit.author_forging_anvil</x:v>
      </x:c>
      <x:c r="C1947" s="4" t="str">
        <x:v>Ingredient candidate</x:v>
      </x:c>
      <x:c r="D1947" s="4" t="str">
        <x:v>proposal.natural.iron_stock</x:v>
      </x:c>
      <x:c r="E1947" s="4" t="str">
        <x:f>IFERROR(INDEX('Items'!$B$6:$B$1005,MATCH(D1947,'Items'!$A$6:$A$1005,0)),"MISSING ID")</x:f>
        <x:v>Worked iron stock</x:v>
      </x:c>
      <x:c r="F1947" s="4" t="str">
        <x:f>IFERROR(INDEX('Items'!$C$6:$C$1005,MATCH(D1947,'Items'!$A$6:$A$1005,0)),"MISSING ID")</x:f>
        <x:v>T2</x:v>
      </x:c>
      <x:c r="G1947" s="4" t="str">
        <x:f>IFERROR(INDEX('Items'!$D$6:$D$1005,MATCH(D1947,'Items'!$A$6:$A$1005,0)),"MISSING ID")</x:f>
        <x:v>Manufactured stock</x:v>
      </x:c>
      <x:c r="H1947" s="4" t="str">
        <x:f>IFERROR(INDEX('Items'!$X$6:$X$1005,MATCH(D1947,'Items'!$A$6:$A$1005,0)),"MISSING ID")</x:f>
        <x:v>Processed material</x:v>
      </x:c>
      <x:c r="I1947" s="4"/>
      <x:c r="J1947" s="4" t="str">
        <x:v>Unspecified</x:v>
      </x:c>
      <x:c r="K1947" s="4" t="str">
        <x:f>IFERROR(INDEX('Crafting recipes'!$D$6:$D$1005,MATCH(B1947,'Crafting recipes'!$A$6:$A$1005,0)),"MISSING ID")</x:f>
        <x:v>Proposal</x:v>
      </x:c>
      <x:c r="L1947" s="4" t="str">
        <x:f>IFERROR(INDEX('Items'!$AD$6:$AD$1005,MATCH(D1947,'Items'!$A$6:$A$1005,0)),"MISSING ID")</x:f>
        <x:v>Proposal</x:v>
      </x:c>
      <x:c r="M1947" s="4" t="str">
        <x:f>IFERROR(INDEX('Crafting recipes'!$E$6:$E$1005,MATCH(B1947,'Crafting recipes'!$A$6:$A$1005,0)),"MISSING ID")</x:f>
        <x:v>Partial proposal</x:v>
      </x:c>
      <x:c r="N1947" s="4" t="str">
        <x:v>Partial audit candidate; quantity, fit and performance remain unresolved.</x:v>
      </x:c>
      <x:c r="O19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7" s="4" t="n">
        <x:f>IF(OR(C1947="Ingredient candidate",C1947="Consumed input",C1947="Contained input",C1947="Transform input"),IF(F1947="T0",0,IF(F1947="T1",1,IF(F1947="T2",2,IF(F1947="T3",3,IF(F1947="T4",4,-1))))),-1)</x:f>
        <x:v>2</x:v>
      </x:c>
      <x:c r="Q1947" s="4" t="n">
        <x:f>IF(AND(OR(C1947="Ingredient candidate",C1947="Consumed input",C1947="Contained input",C1947="Transform input"),P1947=-1),1,0)</x:f>
        <x:v>0</x:v>
      </x:c>
    </x:row>
    <x:row r="1948" ht="64" customHeight="1">
      <x:c r="A1948" s="4" t="str">
        <x:v>design.audit.author_forging_anvil.audit.out</x:v>
      </x:c>
      <x:c r="B1948" s="4" t="str">
        <x:v>design.audit.author_forging_anvil</x:v>
      </x:c>
      <x:c r="C1948" s="4" t="str">
        <x:v>Output</x:v>
      </x:c>
      <x:c r="D1948" s="4" t="str">
        <x:v>author.forging.anvil</x:v>
      </x:c>
      <x:c r="E1948" s="4" t="str">
        <x:f>IFERROR(INDEX('Items'!$B$6:$B$1005,MATCH(D1948,'Items'!$A$6:$A$1005,0)),"MISSING ID")</x:f>
        <x:v>Anvil</x:v>
      </x:c>
      <x:c r="F1948" s="4" t="str">
        <x:f>IFERROR(INDEX('Items'!$C$6:$C$1005,MATCH(D1948,'Items'!$A$6:$A$1005,0)),"MISSING ID")</x:f>
        <x:v>Not applicable</x:v>
      </x:c>
      <x:c r="G1948" s="4" t="str">
        <x:f>IFERROR(INDEX('Items'!$D$6:$D$1005,MATCH(D1948,'Items'!$A$6:$A$1005,0)),"MISSING ID")</x:f>
        <x:v>Tools</x:v>
      </x:c>
      <x:c r="H1948" s="4" t="str">
        <x:f>IFERROR(INDEX('Items'!$X$6:$X$1005,MATCH(D1948,'Items'!$A$6:$A$1005,0)),"MISSING ID")</x:f>
        <x:v>Tool</x:v>
      </x:c>
      <x:c r="I1948" s="4"/>
      <x:c r="J1948" s="4" t="str">
        <x:v>Unspecified</x:v>
      </x:c>
      <x:c r="K1948" s="4" t="str">
        <x:f>IFERROR(INDEX('Crafting recipes'!$D$6:$D$1005,MATCH(B1948,'Crafting recipes'!$A$6:$A$1005,0)),"MISSING ID")</x:f>
        <x:v>Proposal</x:v>
      </x:c>
      <x:c r="L1948" s="4" t="str">
        <x:f>IFERROR(INDEX('Items'!$AD$6:$AD$1005,MATCH(D1948,'Items'!$A$6:$A$1005,0)),"MISSING ID")</x:f>
        <x:v>Author direction</x:v>
      </x:c>
      <x:c r="M1948" s="4" t="str">
        <x:f>IFERROR(INDEX('Crafting recipes'!$E$6:$E$1005,MATCH(B1948,'Crafting recipes'!$A$6:$A$1005,0)),"MISSING ID")</x:f>
        <x:v>Partial proposal</x:v>
      </x:c>
      <x:c r="N1948" s="4" t="str">
        <x:v>Partial audit candidate; quantity, fit and performance remain unresolved.</x:v>
      </x:c>
      <x:c r="O19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8" s="4" t="n">
        <x:f>IF(OR(C1948="Ingredient candidate",C1948="Consumed input",C1948="Contained input",C1948="Transform input"),IF(F1948="T0",0,IF(F1948="T1",1,IF(F1948="T2",2,IF(F1948="T3",3,IF(F1948="T4",4,-1))))),-1)</x:f>
        <x:v>-1</x:v>
      </x:c>
      <x:c r="Q1948" s="4" t="n">
        <x:f>IF(AND(OR(C1948="Ingredient candidate",C1948="Consumed input",C1948="Contained input",C1948="Transform input"),P1948=-1),1,0)</x:f>
        <x:v>0</x:v>
      </x:c>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Tools</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t="str">
        <x:v>design.audit.author_city_transport_carriage.audit.in.1</x:v>
      </x:c>
      <x:c r="B1971" s="4" t="str">
        <x:v>design.audit.author_city_transport_carriage</x:v>
      </x:c>
      <x:c r="C1971" s="4" t="str">
        <x:v>Ingredient candidate</x:v>
      </x:c>
      <x:c r="D1971" s="4" t="str">
        <x:v>proposal.t4.drive_cassette</x:v>
      </x:c>
      <x:c r="E1971" s="4" t="str">
        <x:f>IFERROR(INDEX('Items'!$B$6:$B$1005,MATCH(D1971,'Items'!$A$6:$A$1005,0)),"MISSING ID")</x:f>
        <x:v>Matched mechanical drive cassette</x:v>
      </x:c>
      <x:c r="F1971" s="4" t="str">
        <x:f>IFERROR(INDEX('Items'!$C$6:$C$1005,MATCH(D1971,'Items'!$A$6:$A$1005,0)),"MISSING ID")</x:f>
        <x:v>T4</x:v>
      </x:c>
      <x:c r="G1971" s="4" t="str">
        <x:f>IFERROR(INDEX('Items'!$D$6:$D$1005,MATCH(D1971,'Items'!$A$6:$A$1005,0)),"MISSING ID")</x:f>
        <x:v>Crafting components</x:v>
      </x:c>
      <x:c r="H1971" s="4" t="str">
        <x:f>IFERROR(INDEX('Items'!$X$6:$X$1005,MATCH(D1971,'Items'!$A$6:$A$1005,0)),"MISSING ID")</x:f>
        <x:v>Crafting component</x:v>
      </x:c>
      <x:c r="I1971" s="4"/>
      <x:c r="J1971" s="4" t="str">
        <x:v>Unspecified</x:v>
      </x:c>
      <x:c r="K1971" s="4" t="str">
        <x:f>IFERROR(INDEX('Crafting recipes'!$D$6:$D$1005,MATCH(B1971,'Crafting recipes'!$A$6:$A$1005,0)),"MISSING ID")</x:f>
        <x:v>Proposal</x:v>
      </x:c>
      <x:c r="L1971" s="4" t="str">
        <x:f>IFERROR(INDEX('Items'!$AD$6:$AD$1005,MATCH(D1971,'Items'!$A$6:$A$1005,0)),"MISSING ID")</x:f>
        <x:v>Proposal</x:v>
      </x:c>
      <x:c r="M1971" s="4" t="str">
        <x:f>IFERROR(INDEX('Crafting recipes'!$E$6:$E$1005,MATCH(B1971,'Crafting recipes'!$A$6:$A$1005,0)),"MISSING ID")</x:f>
        <x:v>Partial proposal</x:v>
      </x:c>
      <x:c r="N1971" s="4" t="str">
        <x:v>Partial audit candidate; quantity, fit and performance remain unresolved.</x:v>
      </x:c>
      <x:c r="O19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1" s="4" t="n">
        <x:f>IF(OR(C1971="Ingredient candidate",C1971="Consumed input",C1971="Contained input",C1971="Transform input"),IF(F1971="T0",0,IF(F1971="T1",1,IF(F1971="T2",2,IF(F1971="T3",3,IF(F1971="T4",4,-1))))),-1)</x:f>
        <x:v>4</x:v>
      </x:c>
      <x:c r="Q1971" s="4" t="n">
        <x:f>IF(AND(OR(C1971="Ingredient candidate",C1971="Consumed input",C1971="Contained input",C1971="Transform input"),P1971=-1),1,0)</x:f>
        <x:v>0</x:v>
      </x:c>
    </x:row>
    <x:row r="1972" ht="64" customHeight="1">
      <x:c r="A1972" s="4" t="str">
        <x:v>design.audit.author_city_transport_carriage.audit.in.2</x:v>
      </x:c>
      <x:c r="B1972" s="4" t="str">
        <x:v>design.audit.author_city_transport_carriage</x:v>
      </x:c>
      <x:c r="C1972" s="4" t="str">
        <x:v>Ingredient candidate</x:v>
      </x:c>
      <x:c r="D1972" s="4" t="str">
        <x:v>proposal.legger.actuator_rod</x:v>
      </x:c>
      <x:c r="E1972" s="4" t="str">
        <x:f>IFERROR(INDEX('Items'!$B$6:$B$1005,MATCH(D1972,'Items'!$A$6:$A$1005,0)),"MISSING ID")</x:f>
        <x:v>Replacement actuator link</x:v>
      </x:c>
      <x:c r="F1972" s="4" t="str">
        <x:f>IFERROR(INDEX('Items'!$C$6:$C$1005,MATCH(D1972,'Items'!$A$6:$A$1005,0)),"MISSING ID")</x:f>
        <x:v>T3</x:v>
      </x:c>
      <x:c r="G1972" s="4" t="str">
        <x:f>IFERROR(INDEX('Items'!$D$6:$D$1005,MATCH(D1972,'Items'!$A$6:$A$1005,0)),"MISSING ID")</x:f>
        <x:v>Crafting components</x:v>
      </x:c>
      <x:c r="H1972" s="4" t="str">
        <x:f>IFERROR(INDEX('Items'!$X$6:$X$1005,MATCH(D1972,'Items'!$A$6:$A$1005,0)),"MISSING ID")</x:f>
        <x:v>Crafting component</x:v>
      </x:c>
      <x:c r="I1972" s="4"/>
      <x:c r="J1972" s="4" t="str">
        <x:v>Unspecified</x:v>
      </x:c>
      <x:c r="K1972" s="4" t="str">
        <x:f>IFERROR(INDEX('Crafting recipes'!$D$6:$D$1005,MATCH(B1972,'Crafting recipes'!$A$6:$A$1005,0)),"MISSING ID")</x:f>
        <x:v>Proposal</x:v>
      </x:c>
      <x:c r="L1972" s="4" t="str">
        <x:f>IFERROR(INDEX('Items'!$AD$6:$AD$1005,MATCH(D1972,'Items'!$A$6:$A$1005,0)),"MISSING ID")</x:f>
        <x:v>Proposal</x:v>
      </x:c>
      <x:c r="M1972" s="4" t="str">
        <x:f>IFERROR(INDEX('Crafting recipes'!$E$6:$E$1005,MATCH(B1972,'Crafting recipes'!$A$6:$A$1005,0)),"MISSING ID")</x:f>
        <x:v>Partial proposal</x:v>
      </x:c>
      <x:c r="N1972" s="4" t="str">
        <x:v>Partial audit candidate; quantity, fit and performance remain unresolved.</x:v>
      </x:c>
      <x:c r="O19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2" s="4" t="n">
        <x:f>IF(OR(C1972="Ingredient candidate",C1972="Consumed input",C1972="Contained input",C1972="Transform input"),IF(F1972="T0",0,IF(F1972="T1",1,IF(F1972="T2",2,IF(F1972="T3",3,IF(F1972="T4",4,-1))))),-1)</x:f>
        <x:v>3</x:v>
      </x:c>
      <x:c r="Q1972" s="4" t="n">
        <x:f>IF(AND(OR(C1972="Ingredient candidate",C1972="Consumed input",C1972="Contained input",C1972="Transform input"),P1972=-1),1,0)</x:f>
        <x:v>0</x:v>
      </x:c>
    </x:row>
    <x:row r="1973" ht="64" customHeight="1">
      <x:c r="A1973" s="4" t="str">
        <x:v>design.audit.author_city_transport_carriage.audit.in.3</x:v>
      </x:c>
      <x:c r="B1973" s="4" t="str">
        <x:v>design.audit.author_city_transport_carriage</x:v>
      </x:c>
      <x:c r="C1973" s="4" t="str">
        <x:v>Ingredient candidate</x:v>
      </x:c>
      <x:c r="D1973" s="4" t="str">
        <x:v>proposal.legger.iron_rib</x:v>
      </x:c>
      <x:c r="E1973" s="4" t="str">
        <x:f>IFERROR(INDEX('Items'!$B$6:$B$1005,MATCH(D1973,'Items'!$A$6:$A$1005,0)),"MISSING ID")</x:f>
        <x:v>Iron chassis replacement rib</x:v>
      </x:c>
      <x:c r="F1973" s="4" t="str">
        <x:f>IFERROR(INDEX('Items'!$C$6:$C$1005,MATCH(D1973,'Items'!$A$6:$A$1005,0)),"MISSING ID")</x:f>
        <x:v>T3</x:v>
      </x:c>
      <x:c r="G1973" s="4" t="str">
        <x:f>IFERROR(INDEX('Items'!$D$6:$D$1005,MATCH(D1973,'Items'!$A$6:$A$1005,0)),"MISSING ID")</x:f>
        <x:v>Crafting components</x:v>
      </x:c>
      <x:c r="H1973" s="4" t="str">
        <x:f>IFERROR(INDEX('Items'!$X$6:$X$1005,MATCH(D1973,'Items'!$A$6:$A$1005,0)),"MISSING ID")</x:f>
        <x:v>Crafting component</x:v>
      </x:c>
      <x:c r="I1973" s="4"/>
      <x:c r="J1973" s="4" t="str">
        <x:v>Unspecified</x:v>
      </x:c>
      <x:c r="K1973" s="4" t="str">
        <x:f>IFERROR(INDEX('Crafting recipes'!$D$6:$D$1005,MATCH(B1973,'Crafting recipes'!$A$6:$A$1005,0)),"MISSING ID")</x:f>
        <x:v>Proposal</x:v>
      </x:c>
      <x:c r="L1973" s="4" t="str">
        <x:f>IFERROR(INDEX('Items'!$AD$6:$AD$1005,MATCH(D1973,'Items'!$A$6:$A$1005,0)),"MISSING ID")</x:f>
        <x:v>Proposal</x:v>
      </x:c>
      <x:c r="M1973" s="4" t="str">
        <x:f>IFERROR(INDEX('Crafting recipes'!$E$6:$E$1005,MATCH(B1973,'Crafting recipes'!$A$6:$A$1005,0)),"MISSING ID")</x:f>
        <x:v>Partial proposal</x:v>
      </x:c>
      <x:c r="N1973" s="4" t="str">
        <x:v>Partial audit candidate; quantity, fit and performance remain unresolved.</x:v>
      </x:c>
      <x:c r="O19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3" s="4" t="n">
        <x:f>IF(OR(C1973="Ingredient candidate",C1973="Consumed input",C1973="Contained input",C1973="Transform input"),IF(F1973="T0",0,IF(F1973="T1",1,IF(F1973="T2",2,IF(F1973="T3",3,IF(F1973="T4",4,-1))))),-1)</x:f>
        <x:v>3</x:v>
      </x:c>
      <x:c r="Q1973" s="4" t="n">
        <x:f>IF(AND(OR(C1973="Ingredient candidate",C1973="Consumed input",C1973="Contained input",C1973="Transform input"),P1973=-1),1,0)</x:f>
        <x:v>0</x:v>
      </x:c>
    </x:row>
    <x:row r="1974" ht="64" customHeight="1">
      <x:c r="A1974" s="4" t="str">
        <x:v>design.audit.author_city_transport_carriage.audit.in.4</x:v>
      </x:c>
      <x:c r="B1974" s="4" t="str">
        <x:v>design.audit.author_city_transport_carriage</x:v>
      </x:c>
      <x:c r="C1974" s="4" t="str">
        <x:v>Ingredient candidate</x:v>
      </x:c>
      <x:c r="D1974" s="4" t="str">
        <x:v>proposal.legger.release_latch</x:v>
      </x:c>
      <x:c r="E1974" s="4" t="str">
        <x:f>IFERROR(INDEX('Items'!$B$6:$B$1005,MATCH(D1974,'Items'!$A$6:$A$1005,0)),"MISSING ID")</x:f>
        <x:v>Cargo quick-release latch</x:v>
      </x:c>
      <x:c r="F1974" s="4" t="str">
        <x:f>IFERROR(INDEX('Items'!$C$6:$C$1005,MATCH(D1974,'Items'!$A$6:$A$1005,0)),"MISSING ID")</x:f>
        <x:v>T4</x:v>
      </x:c>
      <x:c r="G1974" s="4" t="str">
        <x:f>IFERROR(INDEX('Items'!$D$6:$D$1005,MATCH(D1974,'Items'!$A$6:$A$1005,0)),"MISSING ID")</x:f>
        <x:v>Crafting components</x:v>
      </x:c>
      <x:c r="H1974" s="4" t="str">
        <x:f>IFERROR(INDEX('Items'!$X$6:$X$1005,MATCH(D1974,'Items'!$A$6:$A$1005,0)),"MISSING ID")</x:f>
        <x:v>Crafting component</x:v>
      </x:c>
      <x:c r="I1974" s="4"/>
      <x:c r="J1974" s="4" t="str">
        <x:v>Unspecified</x:v>
      </x:c>
      <x:c r="K1974" s="4" t="str">
        <x:f>IFERROR(INDEX('Crafting recipes'!$D$6:$D$1005,MATCH(B1974,'Crafting recipes'!$A$6:$A$1005,0)),"MISSING ID")</x:f>
        <x:v>Proposal</x:v>
      </x:c>
      <x:c r="L1974" s="4" t="str">
        <x:f>IFERROR(INDEX('Items'!$AD$6:$AD$1005,MATCH(D1974,'Items'!$A$6:$A$1005,0)),"MISSING ID")</x:f>
        <x:v>Proposal</x:v>
      </x:c>
      <x:c r="M1974" s="4" t="str">
        <x:f>IFERROR(INDEX('Crafting recipes'!$E$6:$E$1005,MATCH(B1974,'Crafting recipes'!$A$6:$A$1005,0)),"MISSING ID")</x:f>
        <x:v>Partial proposal</x:v>
      </x:c>
      <x:c r="N1974" s="4" t="str">
        <x:v>Partial audit candidate; quantity, fit and performance remain unresolved.</x:v>
      </x:c>
      <x:c r="O19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4" s="4" t="n">
        <x:f>IF(OR(C1974="Ingredient candidate",C1974="Consumed input",C1974="Contained input",C1974="Transform input"),IF(F1974="T0",0,IF(F1974="T1",1,IF(F1974="T2",2,IF(F1974="T3",3,IF(F1974="T4",4,-1))))),-1)</x:f>
        <x:v>4</x:v>
      </x:c>
      <x:c r="Q1974" s="4" t="n">
        <x:f>IF(AND(OR(C1974="Ingredient candidate",C1974="Consumed input",C1974="Contained input",C1974="Transform input"),P1974=-1),1,0)</x:f>
        <x:v>0</x:v>
      </x:c>
    </x:row>
    <x:row r="1975" ht="64" customHeight="1">
      <x:c r="A1975" s="4" t="str">
        <x:v>design.audit.author_city_transport_carriage.audit.in.5</x:v>
      </x:c>
      <x:c r="B1975" s="4" t="str">
        <x:v>design.audit.author_city_transport_carriage</x:v>
      </x:c>
      <x:c r="C1975" s="4" t="str">
        <x:v>Ingredient candidate</x:v>
      </x:c>
      <x:c r="D1975" s="4" t="str">
        <x:v>proposal.legger.joint_shroud</x:v>
      </x:c>
      <x:c r="E1975" s="4" t="str">
        <x:f>IFERROR(INDEX('Items'!$B$6:$B$1005,MATCH(D1975,'Items'!$A$6:$A$1005,0)),"MISSING ID")</x:f>
        <x:v>Joint dust shroud</x:v>
      </x:c>
      <x:c r="F1975" s="4" t="str">
        <x:f>IFERROR(INDEX('Items'!$C$6:$C$1005,MATCH(D1975,'Items'!$A$6:$A$1005,0)),"MISSING ID")</x:f>
        <x:v>T3</x:v>
      </x:c>
      <x:c r="G1975" s="4" t="str">
        <x:f>IFERROR(INDEX('Items'!$D$6:$D$1005,MATCH(D1975,'Items'!$A$6:$A$1005,0)),"MISSING ID")</x:f>
        <x:v>Crafting components</x:v>
      </x:c>
      <x:c r="H1975" s="4" t="str">
        <x:f>IFERROR(INDEX('Items'!$X$6:$X$1005,MATCH(D1975,'Items'!$A$6:$A$1005,0)),"MISSING ID")</x:f>
        <x:v>Crafting component</x:v>
      </x:c>
      <x:c r="I1975" s="4"/>
      <x:c r="J1975" s="4" t="str">
        <x:v>Unspecified</x:v>
      </x:c>
      <x:c r="K1975" s="4" t="str">
        <x:f>IFERROR(INDEX('Crafting recipes'!$D$6:$D$1005,MATCH(B1975,'Crafting recipes'!$A$6:$A$1005,0)),"MISSING ID")</x:f>
        <x:v>Proposal</x:v>
      </x:c>
      <x:c r="L1975" s="4" t="str">
        <x:f>IFERROR(INDEX('Items'!$AD$6:$AD$1005,MATCH(D1975,'Items'!$A$6:$A$1005,0)),"MISSING ID")</x:f>
        <x:v>Proposal</x:v>
      </x:c>
      <x:c r="M1975" s="4" t="str">
        <x:f>IFERROR(INDEX('Crafting recipes'!$E$6:$E$1005,MATCH(B1975,'Crafting recipes'!$A$6:$A$1005,0)),"MISSING ID")</x:f>
        <x:v>Partial proposal</x:v>
      </x:c>
      <x:c r="N1975" s="4" t="str">
        <x:v>Partial audit candidate; quantity, fit and performance remain unresolved.</x:v>
      </x:c>
      <x:c r="O19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5" s="4" t="n">
        <x:f>IF(OR(C1975="Ingredient candidate",C1975="Consumed input",C1975="Contained input",C1975="Transform input"),IF(F1975="T0",0,IF(F1975="T1",1,IF(F1975="T2",2,IF(F1975="T3",3,IF(F1975="T4",4,-1))))),-1)</x:f>
        <x:v>3</x:v>
      </x:c>
      <x:c r="Q1975" s="4" t="n">
        <x:f>IF(AND(OR(C1975="Ingredient candidate",C1975="Consumed input",C1975="Contained input",C1975="Transform input"),P1975=-1),1,0)</x:f>
        <x:v>0</x:v>
      </x:c>
    </x:row>
    <x:row r="1976" ht="64" customHeight="1">
      <x:c r="A1976" s="4" t="str">
        <x:v>design.audit.author_city_transport_carriage.audit.in.6</x:v>
      </x:c>
      <x:c r="B1976" s="4" t="str">
        <x:v>design.audit.author_city_transport_carriage</x:v>
      </x:c>
      <x:c r="C1976" s="4" t="str">
        <x:v>Ingredient candidate</x:v>
      </x:c>
      <x:c r="D1976" s="4" t="str">
        <x:v>proposal.collection.ceramic_housed_mineral_battery</x:v>
      </x:c>
      <x:c r="E1976" s="4" t="str">
        <x:f>IFERROR(INDEX('Items'!$B$6:$B$1005,MATCH(D1976,'Items'!$A$6:$A$1005,0)),"MISSING ID")</x:f>
        <x:v>Ceramic-housed mineral battery</x:v>
      </x:c>
      <x:c r="F1976" s="4" t="str">
        <x:f>IFERROR(INDEX('Items'!$C$6:$C$1005,MATCH(D1976,'Items'!$A$6:$A$1005,0)),"MISSING ID")</x:f>
        <x:v>Not applicable</x:v>
      </x:c>
      <x:c r="G1976" s="4" t="str">
        <x:f>IFERROR(INDEX('Items'!$D$6:$D$1005,MATCH(D1976,'Items'!$A$6:$A$1005,0)),"MISSING ID")</x:f>
        <x:v>Field supplies</x:v>
      </x:c>
      <x:c r="H1976" s="4" t="str">
        <x:f>IFERROR(INDEX('Items'!$X$6:$X$1005,MATCH(D1976,'Items'!$A$6:$A$1005,0)),"MISSING ID")</x:f>
        <x:v>Energy storage</x:v>
      </x:c>
      <x:c r="I1976" s="4"/>
      <x:c r="J1976" s="4" t="str">
        <x:v>Unspecified</x:v>
      </x:c>
      <x:c r="K1976" s="4" t="str">
        <x:f>IFERROR(INDEX('Crafting recipes'!$D$6:$D$1005,MATCH(B1976,'Crafting recipes'!$A$6:$A$1005,0)),"MISSING ID")</x:f>
        <x:v>Proposal</x:v>
      </x:c>
      <x:c r="L1976" s="4" t="str">
        <x:f>IFERROR(INDEX('Items'!$AD$6:$AD$1005,MATCH(D1976,'Items'!$A$6:$A$1005,0)),"MISSING ID")</x:f>
        <x:v>Proposal</x:v>
      </x:c>
      <x:c r="M1976" s="4" t="str">
        <x:f>IFERROR(INDEX('Crafting recipes'!$E$6:$E$1005,MATCH(B1976,'Crafting recipes'!$A$6:$A$1005,0)),"MISSING ID")</x:f>
        <x:v>Partial proposal</x:v>
      </x:c>
      <x:c r="N1976" s="4" t="str">
        <x:v>Partial audit candidate; quantity, fit and performance remain unresolved.</x:v>
      </x:c>
      <x:c r="O19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6" s="4" t="n">
        <x:f>IF(OR(C1976="Ingredient candidate",C1976="Consumed input",C1976="Contained input",C1976="Transform input"),IF(F1976="T0",0,IF(F1976="T1",1,IF(F1976="T2",2,IF(F1976="T3",3,IF(F1976="T4",4,-1))))),-1)</x:f>
        <x:v>-1</x:v>
      </x:c>
      <x:c r="Q1976" s="4" t="n">
        <x:f>IF(AND(OR(C1976="Ingredient candidate",C1976="Consumed input",C1976="Contained input",C1976="Transform input"),P1976=-1),1,0)</x:f>
        <x:v>1</x:v>
      </x:c>
    </x:row>
    <x:row r="1977" ht="64" customHeight="1">
      <x:c r="A1977" s="4" t="str">
        <x:v>design.audit.author_city_transport_carriage.audit.out</x:v>
      </x:c>
      <x:c r="B1977" s="4" t="str">
        <x:v>design.audit.author_city_transport_carriage</x:v>
      </x:c>
      <x:c r="C1977" s="4" t="str">
        <x:v>Output</x:v>
      </x:c>
      <x:c r="D1977" s="4" t="str">
        <x:v>author.city_transport.carriage</x:v>
      </x:c>
      <x:c r="E1977" s="4" t="str">
        <x:f>IFERROR(INDEX('Items'!$B$6:$B$1005,MATCH(D1977,'Items'!$A$6:$A$1005,0)),"MISSING ID")</x:f>
        <x:v>Inner-city carriage</x:v>
      </x:c>
      <x:c r="F1977" s="4" t="str">
        <x:f>IFERROR(INDEX('Items'!$C$6:$C$1005,MATCH(D1977,'Items'!$A$6:$A$1005,0)),"MISSING ID")</x:f>
        <x:v>Not applicable</x:v>
      </x:c>
      <x:c r="G1977" s="4" t="str">
        <x:f>IFERROR(INDEX('Items'!$D$6:$D$1005,MATCH(D1977,'Items'!$A$6:$A$1005,0)),"MISSING ID")</x:f>
        <x:v>Tools</x:v>
      </x:c>
      <x:c r="H1977" s="4" t="str">
        <x:f>IFERROR(INDEX('Items'!$X$6:$X$1005,MATCH(D1977,'Items'!$A$6:$A$1005,0)),"MISSING ID")</x:f>
        <x:v>Machine</x:v>
      </x:c>
      <x:c r="I1977" s="4"/>
      <x:c r="J1977" s="4" t="str">
        <x:v>Unspecified</x:v>
      </x:c>
      <x:c r="K1977" s="4" t="str">
        <x:f>IFERROR(INDEX('Crafting recipes'!$D$6:$D$1005,MATCH(B1977,'Crafting recipes'!$A$6:$A$1005,0)),"MISSING ID")</x:f>
        <x:v>Proposal</x:v>
      </x:c>
      <x:c r="L1977" s="4" t="str">
        <x:f>IFERROR(INDEX('Items'!$AD$6:$AD$1005,MATCH(D1977,'Items'!$A$6:$A$1005,0)),"MISSING ID")</x:f>
        <x:v>Author direction</x:v>
      </x:c>
      <x:c r="M1977" s="4" t="str">
        <x:f>IFERROR(INDEX('Crafting recipes'!$E$6:$E$1005,MATCH(B1977,'Crafting recipes'!$A$6:$A$1005,0)),"MISSING ID")</x:f>
        <x:v>Partial proposal</x:v>
      </x:c>
      <x:c r="N1977" s="4" t="str">
        <x:v>Partial audit candidate; quantity, fit and performance remain unresolved.</x:v>
      </x:c>
      <x:c r="O19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7" s="4" t="n">
        <x:f>IF(OR(C1977="Ingredient candidate",C1977="Consumed input",C1977="Contained input",C1977="Transform input"),IF(F1977="T0",0,IF(F1977="T1",1,IF(F1977="T2",2,IF(F1977="T3",3,IF(F1977="T4",4,-1))))),-1)</x:f>
        <x:v>-1</x:v>
      </x:c>
      <x:c r="Q1977" s="4" t="n">
        <x:f>IF(AND(OR(C1977="Ingredient candidate",C1977="Consumed input",C1977="Contained input",C1977="Transform input"),P1977=-1),1,0)</x:f>
        <x:v>0</x:v>
      </x:c>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Tools</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Field supplies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Field supplies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Tools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Field supplies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'Items'!$A$6:$A$832</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Forge hearth, Anvil, Forging hammer, Smithing tongs, Metalworking file and Hand-cranked metal drill as applicable. Existing workshop bootstrap and controlled heating/cooling required; no free-water quench assumed.</x:v>
      </x:c>
      <x:c r="H77" s="4" t="str">
        <x:f>IF(I77=0,"Unassigned",IF(SUMIFS('Material routes'!$Q$6:$Q$2205,'Material routes'!$B$6:$B$2205,A77)&gt;0,"Unassigned","T"&amp;_xlfn.MAXIFS('Material routes'!$P$6:$P$2205,'Material routes'!$B$6:$B$2205,A77)))</x:f>
        <x:v>T2</x:v>
      </x:c>
      <x:c r="I77" s="4" t="n">
        <x:f>SUM(COUNTIFS('Material routes'!$B$6:$B$2205,A77,'Material routes'!$C$6:$C$2205,"Ingredient candidate"),COUNTIFS('Material routes'!$B$6:$B$2205,A77,'Material routes'!$C$6:$C$2205,"Consumed input"),COUNTIFS('Material routes'!$B$6:$B$2205,A77,'Material routes'!$C$6:$C$2205,"Contained input"),COUNTIFS('Material routes'!$B$6:$B$2205,A77,'Material routes'!$C$6:$C$2205,"Transform input"))</x:f>
        <x:v>1</x:v>
      </x:c>
      <x:c r="J77" s="4" t="n">
        <x:f>COUNTIFS('Material routes'!$B$6:$B$2205,A77,'Material routes'!$C$6:$C$2205,"Output")</x:f>
        <x:v>1</x:v>
      </x:c>
      <x:c r="K77" s="4" t="n">
        <x:f>COUNTIFS('Material routes'!$B$6:$B$2205,A77,'Material routes'!$C$6:$C$2205,"Tool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Forge hearth, Anvil, Forging hammer, Smithing tongs, Metalworking file and Hand-cranked metal drill as applicable. Existing workshop bootstrap and controlled heating/cooling required; no free-water quench assumed.</x:v>
      </x:c>
      <x:c r="H216" s="4" t="str">
        <x:f>IF(I216=0,"Unassigned",IF(SUMIFS('Material routes'!$Q$6:$Q$2205,'Material routes'!$B$6:$B$2205,A216)&gt;0,"Unassigned","T"&amp;_xlfn.MAXIFS('Material routes'!$P$6:$P$2205,'Material routes'!$B$6:$B$2205,A216)))</x:f>
        <x:v>T3</x:v>
      </x:c>
      <x:c r="I216" s="4" t="n">
        <x:f>SUM(COUNTIFS('Material routes'!$B$6:$B$2205,A216,'Material routes'!$C$6:$C$2205,"Ingredient candidate"),COUNTIFS('Material routes'!$B$6:$B$2205,A216,'Material routes'!$C$6:$C$2205,"Consumed input"),COUNTIFS('Material routes'!$B$6:$B$2205,A216,'Material routes'!$C$6:$C$2205,"Contained input"),COUNTIFS('Material routes'!$B$6:$B$2205,A216,'Material routes'!$C$6:$C$2205,"Transform input"))</x:f>
        <x:v>3</x:v>
      </x:c>
      <x:c r="J216" s="4" t="n">
        <x:f>COUNTIFS('Material routes'!$B$6:$B$2205,A216,'Material routes'!$C$6:$C$2205,"Output")</x:f>
        <x:v>1</x:v>
      </x:c>
      <x:c r="K216" s="4" t="n">
        <x:f>COUNTIFS('Material routes'!$B$6:$B$2205,A216,'Material routes'!$C$6:$C$2205,"Tool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Husk-sheet cutting shears, pressure fixtures and dedicated preparation surfaces. Very low hide/fur yield; no ordinary cloth or plant inputs.</x:v>
      </x:c>
      <x:c r="H287" s="4" t="str">
        <x:f>IF(I287=0,"Unassigned",IF(SUMIFS('Material routes'!$Q$6:$Q$2205,'Material routes'!$B$6:$B$2205,A287)&gt;0,"Unassigned","T"&amp;_xlfn.MAXIFS('Material routes'!$P$6:$P$2205,'Material routes'!$B$6:$B$2205,A287)))</x:f>
        <x:v>T3</x:v>
      </x:c>
      <x:c r="I287" s="4" t="n">
        <x:f>SUM(COUNTIFS('Material routes'!$B$6:$B$2205,A287,'Material routes'!$C$6:$C$2205,"Ingredient candidate"),COUNTIFS('Material routes'!$B$6:$B$2205,A287,'Material routes'!$C$6:$C$2205,"Consumed input"),COUNTIFS('Material routes'!$B$6:$B$2205,A287,'Material routes'!$C$6:$C$2205,"Contained input"),COUNTIFS('Material routes'!$B$6:$B$2205,A287,'Material routes'!$C$6:$C$2205,"Transform input"))</x:f>
        <x:v>2</x:v>
      </x:c>
      <x:c r="J287" s="4" t="n">
        <x:f>COUNTIFS('Material routes'!$B$6:$B$2205,A287,'Material routes'!$C$6:$C$2205,"Output")</x:f>
        <x:v>1</x:v>
      </x:c>
      <x:c r="K287" s="4" t="n">
        <x:f>COUNTIFS('Material routes'!$B$6:$B$2205,A287,'Material routes'!$C$6:$C$2205,"Tool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Forge hearth, Anvil, Forging hammer, Smithing tongs, Metalworking file and Hand-cranked metal drill as applicable. Existing workshop bootstrap and controlled heating/cooling required; no free-water quench assumed.</x:v>
      </x:c>
      <x:c r="H450" s="4" t="str">
        <x:f>IF(I450=0,"Unassigned",IF(SUMIFS('Material routes'!$Q$6:$Q$2205,'Material routes'!$B$6:$B$2205,A450)&gt;0,"Unassigned","T"&amp;_xlfn.MAXIFS('Material routes'!$P$6:$P$2205,'Material routes'!$B$6:$B$2205,A450)))</x:f>
        <x:v>T2</x:v>
      </x:c>
      <x:c r="I450" s="4" t="n">
        <x:f>SUM(COUNTIFS('Material routes'!$B$6:$B$2205,A450,'Material routes'!$C$6:$C$2205,"Ingredient candidate"),COUNTIFS('Material routes'!$B$6:$B$2205,A450,'Material routes'!$C$6:$C$2205,"Consumed input"),COUNTIFS('Material routes'!$B$6:$B$2205,A450,'Material routes'!$C$6:$C$2205,"Contained input"),COUNTIFS('Material routes'!$B$6:$B$2205,A450,'Material routes'!$C$6:$C$2205,"Transform input"))</x:f>
        <x:v>1</x:v>
      </x:c>
      <x:c r="J450" s="4" t="n">
        <x:f>COUNTIFS('Material routes'!$B$6:$B$2205,A450,'Material routes'!$C$6:$C$2205,"Output")</x:f>
        <x:v>1</x:v>
      </x:c>
      <x:c r="K450" s="4" t="n">
        <x:f>COUNTIFS('Material routes'!$B$6:$B$2205,A450,'Material routes'!$C$6:$C$2205,"Tool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Forge hearth, Anvil, Forging hammer, Smithing tongs, Metalworking file and Hand-cranked metal drill as applicable. Existing workshop bootstrap and controlled heating/cooling required; no free-water quench assumed.</x:v>
      </x:c>
      <x:c r="H457" s="4" t="str">
        <x:f>IF(I457=0,"Unassigned",IF(SUMIFS('Material routes'!$Q$6:$Q$2205,'Material routes'!$B$6:$B$2205,A457)&gt;0,"Unassigned","T"&amp;_xlfn.MAXIFS('Material routes'!$P$6:$P$2205,'Material routes'!$B$6:$B$2205,A457)))</x:f>
        <x:v>T4</x:v>
      </x:c>
      <x:c r="I457" s="4" t="n">
        <x:f>SUM(COUNTIFS('Material routes'!$B$6:$B$2205,A457,'Material routes'!$C$6:$C$2205,"Ingredient candidate"),COUNTIFS('Material routes'!$B$6:$B$2205,A457,'Material routes'!$C$6:$C$2205,"Consumed input"),COUNTIFS('Material routes'!$B$6:$B$2205,A457,'Material routes'!$C$6:$C$2205,"Contained input"),COUNTIFS('Material routes'!$B$6:$B$2205,A457,'Material routes'!$C$6:$C$2205,"Transform input"))</x:f>
        <x:v>2</x:v>
      </x:c>
      <x:c r="J457" s="4" t="n">
        <x:f>COUNTIFS('Material routes'!$B$6:$B$2205,A457,'Material routes'!$C$6:$C$2205,"Output")</x:f>
        <x:v>1</x:v>
      </x:c>
      <x:c r="K457" s="4" t="n">
        <x:f>COUNTIFS('Material routes'!$B$6:$B$2205,A457,'Material routes'!$C$6:$C$2205,"Tool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Forge hearth, Anvil, Forging hammer, Smithing tongs, Metalworking file and Hand-cranked metal drill as applicable. Existing workshop bootstrap and controlled heating/cooling required; no free-water quench assumed.</x:v>
      </x:c>
      <x:c r="H471" s="4" t="str">
        <x:f>IF(I471=0,"Unassigned",IF(SUMIFS('Material routes'!$Q$6:$Q$2205,'Material routes'!$B$6:$B$2205,A471)&gt;0,"Unassigned","T"&amp;_xlfn.MAXIFS('Material routes'!$P$6:$P$2205,'Material routes'!$B$6:$B$2205,A471)))</x:f>
        <x:v>T4</x:v>
      </x:c>
      <x:c r="I471" s="4" t="n">
        <x:f>SUM(COUNTIFS('Material routes'!$B$6:$B$2205,A471,'Material routes'!$C$6:$C$2205,"Ingredient candidate"),COUNTIFS('Material routes'!$B$6:$B$2205,A471,'Material routes'!$C$6:$C$2205,"Consumed input"),COUNTIFS('Material routes'!$B$6:$B$2205,A471,'Material routes'!$C$6:$C$2205,"Contained input"),COUNTIFS('Material routes'!$B$6:$B$2205,A471,'Material routes'!$C$6:$C$2205,"Transform input"))</x:f>
        <x:v>3</x:v>
      </x:c>
      <x:c r="J471" s="4" t="n">
        <x:f>COUNTIFS('Material routes'!$B$6:$B$2205,A471,'Material routes'!$C$6:$C$2205,"Output")</x:f>
        <x:v>1</x:v>
      </x:c>
      <x:c r="K471" s="4" t="n">
        <x:f>COUNTIFS('Material routes'!$B$6:$B$2205,A471,'Material routes'!$C$6:$C$2205,"Tool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t="str">
        <x:v>design.audit.proposal_container_vial_case</x:v>
      </x:c>
      <x:c r="B537" s="4" t="str">
        <x:v>Divided vial case candidate preparation</x:v>
      </x:c>
      <x:c r="C537" s="4" t="str">
        <x:v>Finished-item crafting</x:v>
      </x:c>
      <x:c r="D537" s="4" t="str">
        <x:v>Proposal</x:v>
      </x:c>
      <x:c r="E537" s="4" t="str">
        <x:v>Partial proposal</x:v>
      </x:c>
      <x:c r="F537" s="4" t="str">
        <x:v>Candidate preparation of Divided vial case</x:v>
      </x:c>
      <x:c r="G537" s="4" t="str">
        <x:v>Forge hearth, Anvil, Forging hammer, Smithing tongs, Metalworking file and Hand-cranked metal drill as applicable. Existing workshop bootstrap and controlled heating/cooling required; no free-water quench assumed.</x:v>
      </x:c>
      <x:c r="H537" s="4" t="str">
        <x:f>IF(I537=0,"Unassigned",IF(SUMIFS('Material routes'!$Q$6:$Q$2205,'Material routes'!$B$6:$B$2205,A537)&gt;0,"Unassigned","T"&amp;_xlfn.MAXIFS('Material routes'!$P$6:$P$2205,'Material routes'!$B$6:$B$2205,A537)))</x:f>
        <x:v>T4</x:v>
      </x:c>
      <x:c r="I537" s="4" t="n">
        <x:f>SUM(COUNTIFS('Material routes'!$B$6:$B$2205,A537,'Material routes'!$C$6:$C$2205,"Ingredient candidate"),COUNTIFS('Material routes'!$B$6:$B$2205,A537,'Material routes'!$C$6:$C$2205,"Consumed input"),COUNTIFS('Material routes'!$B$6:$B$2205,A537,'Material routes'!$C$6:$C$2205,"Contained input"),COUNTIFS('Material routes'!$B$6:$B$2205,A537,'Material routes'!$C$6:$C$2205,"Transform input"))</x:f>
        <x:v>3</x:v>
      </x:c>
      <x:c r="J537" s="4" t="n">
        <x:f>COUNTIFS('Material routes'!$B$6:$B$2205,A537,'Material routes'!$C$6:$C$2205,"Output")</x:f>
        <x:v>1</x:v>
      </x:c>
      <x:c r="K537" s="4" t="n">
        <x:f>COUNTIFS('Material routes'!$B$6:$B$2205,A537,'Material routes'!$C$6:$C$2205,"Tool candidate")</x:f>
        <x:v>0</x:v>
      </x:c>
      <x:c r="L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7" s="4" t="str">
        <x:v>Partial design only. Exact materials, joining, fit and qualification remain open. October 15 audit: candidate inputs / reusable prerequisites clarified. Structural coverage is not a qualified manufacturing recipe.</x:v>
      </x:c>
    </x:row>
    <x:row r="538" ht="115" customHeight="1">
      <x:c r="A538" s="4" t="str">
        <x:v>design.audit.proposal_container_sealed_box</x:v>
      </x:c>
      <x:c r="B538" s="4" t="str">
        <x:v>Sealed cargo box candidate preparation</x:v>
      </x:c>
      <x:c r="C538" s="4" t="str">
        <x:v>Finished-item crafting</x:v>
      </x:c>
      <x:c r="D538" s="4" t="str">
        <x:v>Proposal</x:v>
      </x:c>
      <x:c r="E538" s="4" t="str">
        <x:v>Partial proposal</x:v>
      </x:c>
      <x:c r="F538" s="4" t="str">
        <x:v>Candidate preparation of Sealed cargo box</x:v>
      </x:c>
      <x:c r="G538" s="4" t="str">
        <x:v>Forge hearth, Anvil, Forging hammer, Smithing tongs, Metalworking file and Hand-cranked metal drill as applicable. Existing workshop bootstrap and controlled heating/cooling required; no free-water quench assumed.</x:v>
      </x:c>
      <x:c r="H538" s="4" t="str">
        <x:f>IF(I538=0,"Unassigned",IF(SUMIFS('Material routes'!$Q$6:$Q$2205,'Material routes'!$B$6:$B$2205,A538)&gt;0,"Unassigned","T"&amp;_xlfn.MAXIFS('Material routes'!$P$6:$P$2205,'Material routes'!$B$6:$B$2205,A538)))</x:f>
        <x:v>T4</x:v>
      </x:c>
      <x:c r="I538" s="4" t="n">
        <x:f>SUM(COUNTIFS('Material routes'!$B$6:$B$2205,A538,'Material routes'!$C$6:$C$2205,"Ingredient candidate"),COUNTIFS('Material routes'!$B$6:$B$2205,A538,'Material routes'!$C$6:$C$2205,"Consumed input"),COUNTIFS('Material routes'!$B$6:$B$2205,A538,'Material routes'!$C$6:$C$2205,"Contained input"),COUNTIFS('Material routes'!$B$6:$B$2205,A538,'Material routes'!$C$6:$C$2205,"Transform input"))</x:f>
        <x:v>4</x:v>
      </x:c>
      <x:c r="J538" s="4" t="n">
        <x:f>COUNTIFS('Material routes'!$B$6:$B$2205,A538,'Material routes'!$C$6:$C$2205,"Output")</x:f>
        <x:v>1</x:v>
      </x:c>
      <x:c r="K538" s="4" t="n">
        <x:f>COUNTIFS('Material routes'!$B$6:$B$2205,A538,'Material routes'!$C$6:$C$2205,"Tool candidate")</x:f>
        <x:v>0</x:v>
      </x:c>
      <x:c r="L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8" s="4" t="str">
        <x:v>Partial design only. Exact materials, joining, fit and qualification remain open. October 15 audit: candidate inputs / reusable prerequisites clarified. Structural coverage is not a qualified manufacturing recipe.</x:v>
      </x:c>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t="str">
        <x:v>design.audit.proposal_gear_mail_shirt</x:v>
      </x:c>
      <x:c r="B542" s="4" t="str">
        <x:v>Chainmail shirt candidate preparation</x:v>
      </x:c>
      <x:c r="C542" s="4" t="str">
        <x:v>Finished-item crafting</x:v>
      </x:c>
      <x:c r="D542" s="4" t="str">
        <x:v>Proposal</x:v>
      </x:c>
      <x:c r="E542" s="4" t="str">
        <x:v>Partial proposal</x:v>
      </x:c>
      <x:c r="F542" s="4" t="str">
        <x:v>Candidate preparation of Chainmail shirt</x:v>
      </x:c>
      <x:c r="G542" s="4" t="str">
        <x:v>Forge hearth, Anvil, Forging hammer, Smithing tongs, Metalworking file and Hand-cranked metal drill as applicable. Existing workshop bootstrap and controlled heating/cooling required; no free-water quench assumed.</x:v>
      </x:c>
      <x:c r="H542" s="4" t="str">
        <x:f>IF(I542=0,"Unassigned",IF(SUMIFS('Material routes'!$Q$6:$Q$2205,'Material routes'!$B$6:$B$2205,A542)&gt;0,"Unassigned","T"&amp;_xlfn.MAXIFS('Material routes'!$P$6:$P$2205,'Material routes'!$B$6:$B$2205,A542)))</x:f>
        <x:v>T4</x:v>
      </x:c>
      <x:c r="I542" s="4" t="n">
        <x:f>SUM(COUNTIFS('Material routes'!$B$6:$B$2205,A542,'Material routes'!$C$6:$C$2205,"Ingredient candidate"),COUNTIFS('Material routes'!$B$6:$B$2205,A542,'Material routes'!$C$6:$C$2205,"Consumed input"),COUNTIFS('Material routes'!$B$6:$B$2205,A542,'Material routes'!$C$6:$C$2205,"Contained input"),COUNTIFS('Material routes'!$B$6:$B$2205,A542,'Material routes'!$C$6:$C$2205,"Transform input"))</x:f>
        <x:v>2</x:v>
      </x:c>
      <x:c r="J542" s="4" t="n">
        <x:f>COUNTIFS('Material routes'!$B$6:$B$2205,A542,'Material routes'!$C$6:$C$2205,"Output")</x:f>
        <x:v>1</x:v>
      </x:c>
      <x:c r="K542" s="4" t="n">
        <x:f>COUNTIFS('Material routes'!$B$6:$B$2205,A542,'Material routes'!$C$6:$C$2205,"Tool candidate")</x:f>
        <x:v>0</x:v>
      </x:c>
      <x:c r="L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2" s="4" t="str">
        <x:v>Partial design only. Exact materials, joining, fit and qualification remain open. October 15 audit: candidate inputs / reusable prerequisites clarified. Structural coverage is not a qualified manufacturing recipe.</x:v>
      </x:c>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t="str">
        <x:v>design.audit.proposal_fire_cooking_slab</x:v>
      </x:c>
      <x:c r="B599" s="4" t="str">
        <x:v>Cooking stone slab candidate preparation</x:v>
      </x:c>
      <x:c r="C599" s="4" t="str">
        <x:v>Finished-item crafting</x:v>
      </x:c>
      <x:c r="D599" s="4" t="str">
        <x:v>Proposal</x:v>
      </x:c>
      <x:c r="E599" s="4" t="str">
        <x:v>Partial proposal</x:v>
      </x:c>
      <x:c r="F599" s="4" t="str">
        <x:v>Candidate preparation of Cooking stone slab</x:v>
      </x:c>
      <x:c r="G599" s="4" t="str">
        <x:v>Ceramic grinding mortar, Ceramic pestle, Ceramic abrasive disc and stone-cutting fixtures as applicable; grade selection and finishing qualification required.</x:v>
      </x:c>
      <x:c r="H599" s="4" t="str">
        <x:f>IF(I599=0,"Unassigned",IF(SUMIFS('Material routes'!$Q$6:$Q$2205,'Material routes'!$B$6:$B$2205,A599)&gt;0,"Unassigned","T"&amp;_xlfn.MAXIFS('Material routes'!$P$6:$P$2205,'Material routes'!$B$6:$B$2205,A599)))</x:f>
        <x:v>T1</x:v>
      </x:c>
      <x:c r="I599" s="4" t="n">
        <x:f>SUM(COUNTIFS('Material routes'!$B$6:$B$2205,A599,'Material routes'!$C$6:$C$2205,"Ingredient candidate"),COUNTIFS('Material routes'!$B$6:$B$2205,A599,'Material routes'!$C$6:$C$2205,"Consumed input"),COUNTIFS('Material routes'!$B$6:$B$2205,A599,'Material routes'!$C$6:$C$2205,"Contained input"),COUNTIFS('Material routes'!$B$6:$B$2205,A599,'Material routes'!$C$6:$C$2205,"Transform input"))</x:f>
        <x:v>1</x:v>
      </x:c>
      <x:c r="J599" s="4" t="n">
        <x:f>COUNTIFS('Material routes'!$B$6:$B$2205,A599,'Material routes'!$C$6:$C$2205,"Output")</x:f>
        <x:v>1</x:v>
      </x:c>
      <x:c r="K599" s="4" t="n">
        <x:f>COUNTIFS('Material routes'!$B$6:$B$2205,A599,'Material routes'!$C$6:$C$2205,"Tool candidate")</x:f>
        <x:v>0</x:v>
      </x:c>
      <x:c r="L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9" s="4" t="str">
        <x:v>Partial design only. Exact materials, joining, fit and qualification remain open. October 15 audit: candidate inputs / reusable prerequisites clarified. Structural coverage is not a qualified manufacturing recipe.</x:v>
      </x:c>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t="str">
        <x:v>design.audit.proposal_legger_joint_guard</x:v>
      </x:c>
      <x:c r="B613" s="4" t="str">
        <x:v>Articulated joint guard candidate preparation</x:v>
      </x:c>
      <x:c r="C613" s="4" t="str">
        <x:v>Finished-item crafting</x:v>
      </x:c>
      <x:c r="D613" s="4" t="str">
        <x:v>Proposal</x:v>
      </x:c>
      <x:c r="E613" s="4" t="str">
        <x:v>Partial proposal</x:v>
      </x:c>
      <x:c r="F613" s="4" t="str">
        <x:v>Candidate preparation of Articulated joint guard</x:v>
      </x:c>
      <x:c r="G613" s="4" t="str">
        <x:v>Forge hearth, Anvil, Forging hammer, Smithing tongs, Metalworking file and Hand-cranked metal drill as applicable. Existing workshop bootstrap and controlled heating/cooling required; no free-water quench assumed.</x:v>
      </x:c>
      <x:c r="H613" s="4" t="str">
        <x:f>IF(I613=0,"Unassigned",IF(SUMIFS('Material routes'!$Q$6:$Q$2205,'Material routes'!$B$6:$B$2205,A613)&gt;0,"Unassigned","T"&amp;_xlfn.MAXIFS('Material routes'!$P$6:$P$2205,'Material routes'!$B$6:$B$2205,A613)))</x:f>
        <x:v>T3</x:v>
      </x:c>
      <x:c r="I613" s="4" t="n">
        <x:f>SUM(COUNTIFS('Material routes'!$B$6:$B$2205,A613,'Material routes'!$C$6:$C$2205,"Ingredient candidate"),COUNTIFS('Material routes'!$B$6:$B$2205,A613,'Material routes'!$C$6:$C$2205,"Consumed input"),COUNTIFS('Material routes'!$B$6:$B$2205,A613,'Material routes'!$C$6:$C$2205,"Contained input"),COUNTIFS('Material routes'!$B$6:$B$2205,A613,'Material routes'!$C$6:$C$2205,"Transform input"))</x:f>
        <x:v>3</x:v>
      </x:c>
      <x:c r="J613" s="4" t="n">
        <x:f>COUNTIFS('Material routes'!$B$6:$B$2205,A613,'Material routes'!$C$6:$C$2205,"Output")</x:f>
        <x:v>1</x:v>
      </x:c>
      <x:c r="K613" s="4" t="n">
        <x:f>COUNTIFS('Material routes'!$B$6:$B$2205,A613,'Material routes'!$C$6:$C$2205,"Tool candidate")</x:f>
        <x:v>0</x:v>
      </x:c>
      <x:c r="L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3" s="4" t="str">
        <x:v>Partial design only. Exact materials, joining, fit and qualification remain open. October 15 audit: candidate inputs / reusable prerequisites clarified. Structural coverage is not a qualified manufacturing recipe.</x:v>
      </x:c>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t="str">
        <x:v>design.audit.proposal_legger_pannier_frame</x:v>
      </x:c>
      <x:c r="B615" s="4" t="str">
        <x:v>Legger side-pannier frame candidate preparation</x:v>
      </x:c>
      <x:c r="C615" s="4" t="str">
        <x:v>Finished-item crafting</x:v>
      </x:c>
      <x:c r="D615" s="4" t="str">
        <x:v>Proposal</x:v>
      </x:c>
      <x:c r="E615" s="4" t="str">
        <x:v>Partial proposal</x:v>
      </x:c>
      <x:c r="F615" s="4" t="str">
        <x:v>Candidate preparation of Legger side-pannier frame</x:v>
      </x:c>
      <x:c r="G615" s="4" t="str">
        <x:v>Forge hearth, Anvil, Forging hammer, Smithing tongs, Metalworking file and Hand-cranked metal drill as applicable. Existing workshop bootstrap and controlled heating/cooling required; no free-water quench assumed.</x:v>
      </x:c>
      <x:c r="H615" s="4" t="str">
        <x:f>IF(I615=0,"Unassigned",IF(SUMIFS('Material routes'!$Q$6:$Q$2205,'Material routes'!$B$6:$B$2205,A615)&gt;0,"Unassigned","T"&amp;_xlfn.MAXIFS('Material routes'!$P$6:$P$2205,'Material routes'!$B$6:$B$2205,A615)))</x:f>
        <x:v>T4</x:v>
      </x:c>
      <x:c r="I615" s="4" t="n">
        <x:f>SUM(COUNTIFS('Material routes'!$B$6:$B$2205,A615,'Material routes'!$C$6:$C$2205,"Ingredient candidate"),COUNTIFS('Material routes'!$B$6:$B$2205,A615,'Material routes'!$C$6:$C$2205,"Consumed input"),COUNTIFS('Material routes'!$B$6:$B$2205,A615,'Material routes'!$C$6:$C$2205,"Contained input"),COUNTIFS('Material routes'!$B$6:$B$2205,A615,'Material routes'!$C$6:$C$2205,"Transform input"))</x:f>
        <x:v>3</x:v>
      </x:c>
      <x:c r="J615" s="4" t="n">
        <x:f>COUNTIFS('Material routes'!$B$6:$B$2205,A615,'Material routes'!$C$6:$C$2205,"Output")</x:f>
        <x:v>1</x:v>
      </x:c>
      <x:c r="K615" s="4" t="n">
        <x:f>COUNTIFS('Material routes'!$B$6:$B$2205,A615,'Material routes'!$C$6:$C$2205,"Tool candidate")</x:f>
        <x:v>0</x:v>
      </x:c>
      <x:c r="L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5" s="4" t="str">
        <x:v>Partial design only. Exact materials, joining, fit and qualification remain open. October 15 audit: candidate inputs / reusable prerequisites clarified. Structural coverage is not a qualified manufacturing recipe.</x:v>
      </x:c>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t="str">
        <x:v>design.audit.proposal_legger_ore_bin</x:v>
      </x:c>
      <x:c r="B617" s="4" t="str">
        <x:v>Legger removable ore bin candidate preparation</x:v>
      </x:c>
      <x:c r="C617" s="4" t="str">
        <x:v>Finished-item crafting</x:v>
      </x:c>
      <x:c r="D617" s="4" t="str">
        <x:v>Proposal</x:v>
      </x:c>
      <x:c r="E617" s="4" t="str">
        <x:v>Partial proposal</x:v>
      </x:c>
      <x:c r="F617" s="4" t="str">
        <x:v>Candidate preparation of Legger removable ore bin</x:v>
      </x:c>
      <x:c r="G617" s="4" t="str">
        <x:v>Forge hearth, Anvil, Forging hammer, Smithing tongs, Metalworking file and Hand-cranked metal drill as applicable. Existing workshop bootstrap and controlled heating/cooling required; no free-water quench assumed.</x:v>
      </x:c>
      <x:c r="H617" s="4" t="str">
        <x:f>IF(I617=0,"Unassigned",IF(SUMIFS('Material routes'!$Q$6:$Q$2205,'Material routes'!$B$6:$B$2205,A617)&gt;0,"Unassigned","T"&amp;_xlfn.MAXIFS('Material routes'!$P$6:$P$2205,'Material routes'!$B$6:$B$2205,A617)))</x:f>
        <x:v>T4</x:v>
      </x:c>
      <x:c r="I617" s="4" t="n">
        <x:f>SUM(COUNTIFS('Material routes'!$B$6:$B$2205,A617,'Material routes'!$C$6:$C$2205,"Ingredient candidate"),COUNTIFS('Material routes'!$B$6:$B$2205,A617,'Material routes'!$C$6:$C$2205,"Consumed input"),COUNTIFS('Material routes'!$B$6:$B$2205,A617,'Material routes'!$C$6:$C$2205,"Contained input"),COUNTIFS('Material routes'!$B$6:$B$2205,A617,'Material routes'!$C$6:$C$2205,"Transform input"))</x:f>
        <x:v>2</x:v>
      </x:c>
      <x:c r="J617" s="4" t="n">
        <x:f>COUNTIFS('Material routes'!$B$6:$B$2205,A617,'Material routes'!$C$6:$C$2205,"Output")</x:f>
        <x:v>1</x:v>
      </x:c>
      <x:c r="K617" s="4" t="n">
        <x:f>COUNTIFS('Material routes'!$B$6:$B$2205,A617,'Material routes'!$C$6:$C$2205,"Tool candidate")</x:f>
        <x:v>0</x:v>
      </x:c>
      <x:c r="L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7" s="4" t="str">
        <x:v>Partial design only. Exact materials, joining, fit and qualification remain open. October 15 audit: candidate inputs / reusable prerequisites clarified. Structural coverage is not a qualified manufacturing recipe.</x:v>
      </x:c>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t="str">
        <x:v>design.audit.proposal_legger_spares_case</x:v>
      </x:c>
      <x:c r="B623" s="4" t="str">
        <x:v>Legger fitted spares case candidate preparation</x:v>
      </x:c>
      <x:c r="C623" s="4" t="str">
        <x:v>Finished-item crafting</x:v>
      </x:c>
      <x:c r="D623" s="4" t="str">
        <x:v>Proposal</x:v>
      </x:c>
      <x:c r="E623" s="4" t="str">
        <x:v>Partial proposal</x:v>
      </x:c>
      <x:c r="F623" s="4" t="str">
        <x:v>Candidate preparation of Legger fitted spares case</x:v>
      </x:c>
      <x:c r="G623" s="4" t="str">
        <x:v>Forge hearth, Anvil, Forging hammer, Smithing tongs, Metalworking file and Hand-cranked metal drill as applicable. Existing workshop bootstrap and controlled heating/cooling required; no free-water quench assumed.</x:v>
      </x:c>
      <x:c r="H623" s="4" t="str">
        <x:f>IF(I623=0,"Unassigned",IF(SUMIFS('Material routes'!$Q$6:$Q$2205,'Material routes'!$B$6:$B$2205,A623)&gt;0,"Unassigned","T"&amp;_xlfn.MAXIFS('Material routes'!$P$6:$P$2205,'Material routes'!$B$6:$B$2205,A623)))</x:f>
        <x:v>T4</x:v>
      </x:c>
      <x:c r="I623" s="4" t="n">
        <x:f>SUM(COUNTIFS('Material routes'!$B$6:$B$2205,A623,'Material routes'!$C$6:$C$2205,"Ingredient candidate"),COUNTIFS('Material routes'!$B$6:$B$2205,A623,'Material routes'!$C$6:$C$2205,"Consumed input"),COUNTIFS('Material routes'!$B$6:$B$2205,A623,'Material routes'!$C$6:$C$2205,"Contained input"),COUNTIFS('Material routes'!$B$6:$B$2205,A623,'Material routes'!$C$6:$C$2205,"Transform input"))</x:f>
        <x:v>3</x:v>
      </x:c>
      <x:c r="J623" s="4" t="n">
        <x:f>COUNTIFS('Material routes'!$B$6:$B$2205,A623,'Material routes'!$C$6:$C$2205,"Output")</x:f>
        <x:v>1</x:v>
      </x:c>
      <x:c r="K623" s="4" t="n">
        <x:f>COUNTIFS('Material routes'!$B$6:$B$2205,A623,'Material routes'!$C$6:$C$2205,"Tool candidate")</x:f>
        <x:v>0</x:v>
      </x:c>
      <x:c r="L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3" s="4" t="str">
        <x:v>Partial design only. Exact materials, joining, fit and qualification remain open. October 15 audit: candidate inputs / reusable prerequisites clarified. Structural coverage is not a qualified manufacturing recipe.</x:v>
      </x:c>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t="str">
        <x:v>design.audit.author_forging_anvil</x:v>
      </x:c>
      <x:c r="B650" s="4" t="str">
        <x:v>Anvil candidate preparation</x:v>
      </x:c>
      <x:c r="C650" s="4" t="str">
        <x:v>Finished-item crafting</x:v>
      </x:c>
      <x:c r="D650" s="4" t="str">
        <x:v>Proposal</x:v>
      </x:c>
      <x:c r="E650" s="4" t="str">
        <x:v>Partial proposal</x:v>
      </x:c>
      <x:c r="F650" s="4" t="str">
        <x:v>Candidate preparation of Anvil</x:v>
      </x:c>
      <x:c r="G650" s="4" t="str">
        <x:v>Forge hearth, Anvil, Forging hammer, Smithing tongs, Metalworking file and Hand-cranked metal drill as applicable. Existing workshop bootstrap and controlled heating/cooling required; no free-water quench assumed.</x:v>
      </x:c>
      <x:c r="H650" s="4" t="str">
        <x:f>IF(I650=0,"Unassigned",IF(SUMIFS('Material routes'!$Q$6:$Q$2205,'Material routes'!$B$6:$B$2205,A650)&gt;0,"Unassigned","T"&amp;_xlfn.MAXIFS('Material routes'!$P$6:$P$2205,'Material routes'!$B$6:$B$2205,A650)))</x:f>
        <x:v>T2</x:v>
      </x:c>
      <x:c r="I650" s="4" t="n">
        <x:f>SUM(COUNTIFS('Material routes'!$B$6:$B$2205,A650,'Material routes'!$C$6:$C$2205,"Ingredient candidate"),COUNTIFS('Material routes'!$B$6:$B$2205,A650,'Material routes'!$C$6:$C$2205,"Consumed input"),COUNTIFS('Material routes'!$B$6:$B$2205,A650,'Material routes'!$C$6:$C$2205,"Contained input"),COUNTIFS('Material routes'!$B$6:$B$2205,A650,'Material routes'!$C$6:$C$2205,"Transform input"))</x:f>
        <x:v>2</x:v>
      </x:c>
      <x:c r="J650" s="4" t="n">
        <x:f>COUNTIFS('Material routes'!$B$6:$B$2205,A650,'Material routes'!$C$6:$C$2205,"Output")</x:f>
        <x:v>1</x:v>
      </x:c>
      <x:c r="K650" s="4" t="n">
        <x:f>COUNTIFS('Material routes'!$B$6:$B$2205,A650,'Material routes'!$C$6:$C$2205,"Tool candidate")</x:f>
        <x:v>0</x:v>
      </x:c>
      <x:c r="L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0" s="4" t="str">
        <x:v>Partial design only. Exact materials, joining, fit and qualification remain open. October 15 audit: candidate inputs / reusable prerequisites clarified. Structural coverage is not a qualified manufacturing recipe.</x:v>
      </x:c>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t="str">
        <x:v>design.audit.author_city_transport_carriage</x:v>
      </x:c>
      <x:c r="B659" s="4" t="str">
        <x:v>Inner-city carriage candidate preparation</x:v>
      </x:c>
      <x:c r="C659" s="4" t="str">
        <x:v>Finished-item crafting</x:v>
      </x:c>
      <x:c r="D659" s="4" t="str">
        <x:v>Proposal</x:v>
      </x:c>
      <x:c r="E659" s="4" t="str">
        <x:v>Partial proposal</x:v>
      </x:c>
      <x:c r="F659" s="4" t="str">
        <x:v>Candidate preparation of Inner-city carriage</x:v>
      </x:c>
      <x:c r="G659" s="4" t="str">
        <x:v>Specialist engineering workshop; insulation, pressure or control qualification as applicable. Power/working medium and operating theory unresolved.</x:v>
      </x:c>
      <x:c r="H659" s="4" t="str">
        <x:f>IF(I659=0,"Unassigned",IF(SUMIFS('Material routes'!$Q$6:$Q$2205,'Material routes'!$B$6:$B$2205,A659)&gt;0,"Unassigned","T"&amp;_xlfn.MAXIFS('Material routes'!$P$6:$P$2205,'Material routes'!$B$6:$B$2205,A659)))</x:f>
        <x:v>Unassigned</x:v>
      </x:c>
      <x:c r="I659" s="4" t="n">
        <x:f>SUM(COUNTIFS('Material routes'!$B$6:$B$2205,A659,'Material routes'!$C$6:$C$2205,"Ingredient candidate"),COUNTIFS('Material routes'!$B$6:$B$2205,A659,'Material routes'!$C$6:$C$2205,"Consumed input"),COUNTIFS('Material routes'!$B$6:$B$2205,A659,'Material routes'!$C$6:$C$2205,"Contained input"),COUNTIFS('Material routes'!$B$6:$B$2205,A659,'Material routes'!$C$6:$C$2205,"Transform input"))</x:f>
        <x:v>6</x:v>
      </x:c>
      <x:c r="J659" s="4" t="n">
        <x:f>COUNTIFS('Material routes'!$B$6:$B$2205,A659,'Material routes'!$C$6:$C$2205,"Output")</x:f>
        <x:v>1</x:v>
      </x:c>
      <x:c r="K659" s="4" t="n">
        <x:f>COUNTIFS('Material routes'!$B$6:$B$2205,A659,'Material routes'!$C$6:$C$2205,"Tool candidate")</x:f>
        <x:v>0</x:v>
      </x:c>
      <x:c r="L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9" s="4" t="str">
        <x:v>Research gated: bipedal locomotion, balance, control and power are unresolved. No wheeled chassis or engine is assumed. October 15 audit: candidate inputs / reusable prerequisites clarified. Structural coverage is not a qualified manufacturing recipe.</x:v>
      </x:c>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 feedstock</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 feedstock</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 feedstock</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 feedstock</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t="str">
        <x:f>IFERROR(INDEX('Material routes'!$E$6:$E$2205,MATCH(U83,'Material routes'!$A$6:$A$2205,0)),"MISSING ID")</x:f>
        <x:v>Steel stock</x:v>
      </x:c>
      <x:c r="B83" s="4" t="str">
        <x:f>IFERROR(INDEX('Material routes'!$F$6:$F$2205,MATCH(U83,'Material routes'!$A$6:$A$2205,0)),"MISSING ID")</x:f>
        <x:v>T2</x:v>
      </x:c>
      <x:c r="C83" s="4" t="str">
        <x:f>IFERROR(INDEX('Material routes'!$H$6:$H$2205,MATCH(U83,'Material routes'!$A$6:$A$2205,0)),"MISSING ID")</x:f>
        <x:v>Processed material</x:v>
      </x:c>
      <x:c r="D83" s="4" t="str">
        <x:f>IFERROR(INDEX('Material routes'!$G$6:$G$2205,MATCH(U83,'Material routes'!$A$6:$A$2205,0)),"MISSING ID")</x:f>
        <x:v>Manufactured stock</x:v>
      </x:c>
      <x:c r="E83" s="4" t="str">
        <x:f>IFERROR(INDEX('Material routes'!$C$6:$C$2205,MATCH(U83,'Material routes'!$A$6:$A$2205,0)),"MISSING ID")</x:f>
        <x:v>Ingredient candidate</x:v>
      </x:c>
      <x:c r="F83" s="4" t="str">
        <x:f>IFERROR(INDEX('Material routes'!$E$6:$E$2205,MATCH(V83,'Material routes'!$A$6:$A$2205,0)),"MISSING ID")</x:f>
        <x:v>Forging hammer</x:v>
      </x:c>
      <x:c r="G83" s="4" t="str">
        <x:f>IFERROR(INDEX('Material routes'!$F$6:$F$2205,MATCH(V83,'Material routes'!$A$6:$A$2205,0)),"MISSING ID")</x:f>
        <x:v>Not applicable</x:v>
      </x:c>
      <x:c r="H83" s="4" t="str">
        <x:f>IFERROR(INDEX('Material routes'!$H$6:$H$2205,MATCH(V83,'Material routes'!$A$6:$A$2205,0)),"MISSING ID")</x:f>
        <x:v>Tool</x:v>
      </x:c>
      <x:c r="I83" s="4" t="str">
        <x:f>IFERROR(INDEX('Material routes'!$G$6:$G$2205,MATCH(V83,'Material routes'!$A$6:$A$2205,0)),"MISSING ID")</x:f>
        <x:v>Tools</x:v>
      </x:c>
      <x:c r="J83" s="4" t="str">
        <x:f>IFERROR(INDEX('Material routes'!$B$6:$B$2205,MATCH(U83,'Material routes'!$A$6:$A$2205,0)),"MISSING ID")</x:f>
        <x:v>design.finished.steel_hammer</x:v>
      </x:c>
      <x:c r="K83" s="4" t="str">
        <x:f>IFERROR(INDEX('Crafting recipes'!$C$6:$C$1005,MATCH(J83,'Crafting recipes'!$A$6:$A$1005,0)),"MISSING ID")</x:f>
        <x:v>Finished-item crafting</x:v>
      </x:c>
      <x:c r="L83" s="4" t="str">
        <x:f>IFERROR(INDEX('Material routes'!$K$6:$K$2205,MATCH(U83,'Material routes'!$A$6:$A$2205,0)),"MISSING ID")</x:f>
        <x:v>Proposal</x:v>
      </x:c>
      <x:c r="M83" s="4" t="str">
        <x:f>IFERROR(INDEX('Material routes'!$M$6:$M$2205,MATCH(U83,'Material routes'!$A$6:$A$2205,0)),"MISSING ID")</x:f>
        <x:v>Partial proposal</x:v>
      </x:c>
      <x:c r="N83" s="4" t="str">
        <x:f>IF(IFERROR(INDEX('Material routes'!$I$6:$I$1005,MATCH(U83,'Material routes'!$A$6:$A$1005,0)),"MISSING ID")=0,"",IFERROR(INDEX('Material routes'!$I$6:$I$1005,MATCH(U83,'Material routes'!$A$6:$A$1005,0)),"MISSING ID"))</x:f>
      </x:c>
      <x:c r="O83" s="4" t="str">
        <x:f>IFERROR(INDEX('Material routes'!$J$6:$J$2205,MATCH(U83,'Material routes'!$A$6:$A$2205,0)),"MISSING ID")</x:f>
        <x:v>Unspecified</x:v>
      </x:c>
      <x:c r="P83" s="4" t="str">
        <x:f>IF(IFERROR(INDEX('Material routes'!$I$6:$I$1005,MATCH(V83,'Material routes'!$A$6:$A$1005,0)),"MISSING ID")=0,"",IFERROR(INDEX('Material routes'!$I$6:$I$1005,MATCH(V83,'Material routes'!$A$6:$A$1005,0)),"MISSING ID"))</x:f>
      </x:c>
      <x:c r="Q83" s="4" t="str">
        <x:f>IFERROR(INDEX('Material routes'!$J$6:$J$2205,MATCH(V83,'Material routes'!$A$6:$A$2205,0)),"MISSING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routes'!$D$6:$D$2205,MATCH(U83,'Material routes'!$A$6:$A$2205,0)),"MISSING ID")</x:f>
        <x:v>author.metallurgy.steel_stock</x:v>
      </x:c>
      <x:c r="T83" s="4" t="str">
        <x:f>IFERROR(INDEX('Material routes'!$D$6:$D$2205,MATCH(V83,'Material routes'!$A$6:$A$2205,0)),"MISSING ID")</x:f>
        <x:v>author.forging.hammer</x:v>
      </x:c>
      <x:c r="U83" s="4" t="str">
        <x:v>finished.input.steel_hammer</x:v>
      </x:c>
      <x:c r="V83" s="4" t="str">
        <x:v>finished.output.steel_hammer</x:v>
      </x:c>
    </x:row>
    <x:row r="84" ht="85" customHeight="1">
      <x:c r="A84" s="4" t="str">
        <x:f>IFERROR(INDEX('Material routes'!$E$6:$E$2205,MATCH(U84,'Material routes'!$A$6:$A$2205,0)),"MISSING ID")</x:f>
        <x:v>Anvil</x:v>
      </x:c>
      <x:c r="B84" s="4" t="str">
        <x:f>IFERROR(INDEX('Material routes'!$F$6:$F$2205,MATCH(U84,'Material routes'!$A$6:$A$2205,0)),"MISSING ID")</x:f>
        <x:v>Not applicable</x:v>
      </x:c>
      <x:c r="C84" s="4" t="str">
        <x:f>IFERROR(INDEX('Material routes'!$H$6:$H$2205,MATCH(U84,'Material routes'!$A$6:$A$2205,0)),"MISSING ID")</x:f>
        <x:v>Tool</x:v>
      </x:c>
      <x:c r="D84" s="4" t="str">
        <x:f>IFERROR(INDEX('Material routes'!$G$6:$G$2205,MATCH(U84,'Material routes'!$A$6:$A$2205,0)),"MISSING ID")</x:f>
        <x:v>Tools</x:v>
      </x:c>
      <x:c r="E84" s="4" t="str">
        <x:f>IFERROR(INDEX('Material routes'!$C$6:$C$2205,MATCH(U84,'Material routes'!$A$6:$A$2205,0)),"MISSING ID")</x:f>
        <x:v>Tool candidate</x:v>
      </x:c>
      <x:c r="F84" s="4" t="str">
        <x:f>IFERROR(INDEX('Material routes'!$E$6:$E$2205,MATCH(V84,'Material routes'!$A$6:$A$2205,0)),"MISSING ID")</x:f>
        <x:v>Forging hammer</x:v>
      </x:c>
      <x:c r="G84" s="4" t="str">
        <x:f>IFERROR(INDEX('Material routes'!$F$6:$F$2205,MATCH(V84,'Material routes'!$A$6:$A$2205,0)),"MISSING ID")</x:f>
        <x:v>Not applicable</x:v>
      </x:c>
      <x:c r="H84" s="4" t="str">
        <x:f>IFERROR(INDEX('Material routes'!$H$6:$H$2205,MATCH(V84,'Material routes'!$A$6:$A$2205,0)),"MISSING ID")</x:f>
        <x:v>Tool</x:v>
      </x:c>
      <x:c r="I84" s="4" t="str">
        <x:f>IFERROR(INDEX('Material routes'!$G$6:$G$2205,MATCH(V84,'Material routes'!$A$6:$A$2205,0)),"MISSING ID")</x:f>
        <x:v>Tools</x:v>
      </x:c>
      <x:c r="J84" s="4" t="str">
        <x:f>IFERROR(INDEX('Material routes'!$B$6:$B$2205,MATCH(U84,'Material routes'!$A$6:$A$2205,0)),"MISSING ID")</x:f>
        <x:v>design.finished.steel_hammer</x:v>
      </x:c>
      <x:c r="K84" s="4" t="str">
        <x:f>IFERROR(INDEX('Crafting recipes'!$C$6:$C$1005,MATCH(J84,'Crafting recipes'!$A$6:$A$1005,0)),"MISSING ID")</x:f>
        <x:v>Finished-item crafting</x:v>
      </x:c>
      <x:c r="L84" s="4" t="str">
        <x:f>IFERROR(INDEX('Material routes'!$K$6:$K$2205,MATCH(U84,'Material routes'!$A$6:$A$2205,0)),"MISSING ID")</x:f>
        <x:v>Proposal</x:v>
      </x:c>
      <x:c r="M84" s="4" t="str">
        <x:f>IFERROR(INDEX('Material routes'!$M$6:$M$2205,MATCH(U84,'Material routes'!$A$6:$A$2205,0)),"MISSING ID")</x:f>
        <x:v>Partial proposal</x:v>
      </x:c>
      <x:c r="N84" s="4" t="str">
        <x:f>IF(IFERROR(INDEX('Material routes'!$I$6:$I$1005,MATCH(U84,'Material routes'!$A$6:$A$1005,0)),"MISSING ID")=0,"",IFERROR(INDEX('Material routes'!$I$6:$I$1005,MATCH(U84,'Material routes'!$A$6:$A$1005,0)),"MISSING ID"))</x:f>
      </x:c>
      <x:c r="O84" s="4" t="str">
        <x:f>IFERROR(INDEX('Material routes'!$J$6:$J$2205,MATCH(U84,'Material routes'!$A$6:$A$2205,0)),"MISSING ID")</x:f>
        <x:v>Unspecified</x:v>
      </x:c>
      <x:c r="P84" s="4" t="str">
        <x:f>IF(IFERROR(INDEX('Material routes'!$I$6:$I$1005,MATCH(V84,'Material routes'!$A$6:$A$1005,0)),"MISSING ID")=0,"",IFERROR(INDEX('Material routes'!$I$6:$I$1005,MATCH(V84,'Material routes'!$A$6:$A$1005,0)),"MISSING ID"))</x:f>
      </x:c>
      <x:c r="Q84" s="4" t="str">
        <x:f>IFERROR(INDEX('Material routes'!$J$6:$J$2205,MATCH(V84,'Material routes'!$A$6:$A$2205,0)),"MISSING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routes'!$D$6:$D$2205,MATCH(U84,'Material routes'!$A$6:$A$2205,0)),"MISSING ID")</x:f>
        <x:v>author.forging.anvil</x:v>
      </x:c>
      <x:c r="T84" s="4" t="str">
        <x:f>IFERROR(INDEX('Material routes'!$D$6:$D$2205,MATCH(V84,'Material routes'!$A$6:$A$2205,0)),"MISSING ID")</x:f>
        <x:v>author.forging.hammer</x:v>
      </x:c>
      <x:c r="U84" s="4" t="str">
        <x:v>finished.tool.anvil</x:v>
      </x:c>
      <x:c r="V84" s="4" t="str">
        <x:v>finished.output.steel_hammer</x:v>
      </x:c>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Armor</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Armor</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Armor</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t="str">
        <x:f>IFERROR(INDEX('Material routes'!$E$6:$E$2205,MATCH(U396,'Material routes'!$A$6:$A$2205,0)),"MISSING ID")</x:f>
        <x:v>Spring-grade steel stock</x:v>
      </x:c>
      <x:c r="B396" s="4" t="str">
        <x:f>IFERROR(INDEX('Material routes'!$F$6:$F$2205,MATCH(U396,'Material routes'!$A$6:$A$2205,0)),"MISSING ID")</x:f>
        <x:v>T3</x:v>
      </x:c>
      <x:c r="C396" s="4" t="str">
        <x:f>IFERROR(INDEX('Material routes'!$H$6:$H$2205,MATCH(U396,'Material routes'!$A$6:$A$2205,0)),"MISSING ID")</x:f>
        <x:v>Processed material</x:v>
      </x:c>
      <x:c r="D396" s="4" t="str">
        <x:f>IFERROR(INDEX('Material routes'!$G$6:$G$2205,MATCH(U396,'Material routes'!$A$6:$A$2205,0)),"MISSING ID")</x:f>
        <x:v>Manufactured stock</x:v>
      </x:c>
      <x:c r="E396" s="4" t="str">
        <x:f>IFERROR(INDEX('Material routes'!$C$6:$C$2205,MATCH(U396,'Material routes'!$A$6:$A$2205,0)),"MISSING ID")</x:f>
        <x:v>Ingredient candidate</x:v>
      </x:c>
      <x:c r="F396" s="4" t="str">
        <x:f>IFERROR(INDEX('Material routes'!$E$6:$E$2205,MATCH(V396,'Material routes'!$A$6:$A$2205,0)),"MISSING ID")</x:f>
        <x:v>Cargo quick-release latch</x:v>
      </x:c>
      <x:c r="G396" s="4" t="str">
        <x:f>IFERROR(INDEX('Material routes'!$F$6:$F$2205,MATCH(V396,'Material routes'!$A$6:$A$2205,0)),"MISSING ID")</x:f>
        <x:v>T4</x:v>
      </x:c>
      <x:c r="H396" s="4" t="str">
        <x:f>IFERROR(INDEX('Material routes'!$H$6:$H$2205,MATCH(V396,'Material routes'!$A$6:$A$2205,0)),"MISSING ID")</x:f>
        <x:v>Crafting component</x:v>
      </x:c>
      <x:c r="I396" s="4" t="str">
        <x:f>IFERROR(INDEX('Material routes'!$G$6:$G$2205,MATCH(V396,'Material routes'!$A$6:$A$2205,0)),"MISSING ID")</x:f>
        <x:v>Crafting components</x:v>
      </x:c>
      <x:c r="J396" s="4" t="str">
        <x:f>IFERROR(INDEX('Material routes'!$B$6:$B$2205,MATCH(U396,'Material routes'!$A$6:$A$2205,0)),"MISSING ID")</x:f>
        <x:v>design.review.proposal_legger_release_latch</x:v>
      </x:c>
      <x:c r="K396" s="4" t="str">
        <x:f>IFERROR(INDEX('Crafting recipes'!$C$6:$C$1005,MATCH(J396,'Crafting recipes'!$A$6:$A$1005,0)),"MISSING ID")</x:f>
        <x:v>Material refinement</x:v>
      </x:c>
      <x:c r="L396" s="4" t="str">
        <x:f>IFERROR(INDEX('Material routes'!$K$6:$K$2205,MATCH(U396,'Material routes'!$A$6:$A$2205,0)),"MISSING ID")</x:f>
        <x:v>Proposal</x:v>
      </x:c>
      <x:c r="M396" s="4" t="str">
        <x:f>IFERROR(INDEX('Material routes'!$M$6:$M$2205,MATCH(U396,'Material routes'!$A$6:$A$2205,0)),"MISSING ID")</x:f>
        <x:v>Partial proposal</x:v>
      </x:c>
      <x:c r="N396" s="4" t="str">
        <x:f>IF(IFERROR(INDEX('Material routes'!$I$6:$I$1005,MATCH(U396,'Material routes'!$A$6:$A$1005,0)),"MISSING ID")=0,"",IFERROR(INDEX('Material routes'!$I$6:$I$1005,MATCH(U396,'Material routes'!$A$6:$A$1005,0)),"MISSING ID"))</x:f>
      </x:c>
      <x:c r="O396" s="4" t="str">
        <x:f>IFERROR(INDEX('Material routes'!$J$6:$J$2205,MATCH(U396,'Material routes'!$A$6:$A$2205,0)),"MISSING ID")</x:f>
        <x:v>Unspecified</x:v>
      </x:c>
      <x:c r="P396" s="4" t="str">
        <x:f>IF(IFERROR(INDEX('Material routes'!$I$6:$I$1005,MATCH(V396,'Material routes'!$A$6:$A$1005,0)),"MISSING ID")=0,"",IFERROR(INDEX('Material routes'!$I$6:$I$1005,MATCH(V396,'Material routes'!$A$6:$A$1005,0)),"MISSING ID"))</x:f>
      </x:c>
      <x:c r="Q396" s="4" t="str">
        <x:f>IFERROR(INDEX('Material routes'!$J$6:$J$2205,MATCH(V396,'Material routes'!$A$6:$A$2205,0)),"MISSING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routes'!$D$6:$D$2205,MATCH(U396,'Material routes'!$A$6:$A$2205,0)),"MISSING ID")</x:f>
        <x:v>proposal.branch.spring_steel</x:v>
      </x:c>
      <x:c r="T396" s="4" t="str">
        <x:f>IFERROR(INDEX('Material routes'!$D$6:$D$2205,MATCH(V396,'Material routes'!$A$6:$A$2205,0)),"MISSING ID")</x:f>
        <x:v>proposal.legger.release_latch</x:v>
      </x:c>
      <x:c r="U396" s="4" t="str">
        <x:v>design.review.proposal_legger_release_latch.in.1</x:v>
      </x:c>
      <x:c r="V396" s="4" t="str">
        <x:v>design.review.proposal_legger_release_latch.out</x:v>
      </x:c>
    </x:row>
    <x:row r="397" ht="115" customHeight="1">
      <x:c r="A397" s="4" t="str">
        <x:f>IFERROR(INDEX('Material routes'!$E$6:$E$2205,MATCH(U397,'Material routes'!$A$6:$A$2205,0)),"MISSING ID")</x:f>
        <x:v>Steel stock</x:v>
      </x:c>
      <x:c r="B397" s="4" t="str">
        <x:f>IFERROR(INDEX('Material routes'!$F$6:$F$2205,MATCH(U397,'Material routes'!$A$6:$A$2205,0)),"MISSING ID")</x:f>
        <x:v>T2</x:v>
      </x:c>
      <x:c r="C397" s="4" t="str">
        <x:f>IFERROR(INDEX('Material routes'!$H$6:$H$2205,MATCH(U397,'Material routes'!$A$6:$A$2205,0)),"MISSING ID")</x:f>
        <x:v>Processed material</x:v>
      </x:c>
      <x:c r="D397" s="4" t="str">
        <x:f>IFERROR(INDEX('Material routes'!$G$6:$G$2205,MATCH(U397,'Material routes'!$A$6:$A$2205,0)),"MISSING ID")</x:f>
        <x:v>Manufactured stock</x:v>
      </x:c>
      <x:c r="E397" s="4" t="str">
        <x:f>IFERROR(INDEX('Material routes'!$C$6:$C$2205,MATCH(U397,'Material routes'!$A$6:$A$2205,0)),"MISSING ID")</x:f>
        <x:v>Ingredient candidate</x:v>
      </x:c>
      <x:c r="F397" s="4" t="str">
        <x:f>IFERROR(INDEX('Material routes'!$E$6:$E$2205,MATCH(V397,'Material routes'!$A$6:$A$2205,0)),"MISSING ID")</x:f>
        <x:v>Cargo quick-release latch</x:v>
      </x:c>
      <x:c r="G397" s="4" t="str">
        <x:f>IFERROR(INDEX('Material routes'!$F$6:$F$2205,MATCH(V397,'Material routes'!$A$6:$A$2205,0)),"MISSING ID")</x:f>
        <x:v>T4</x:v>
      </x:c>
      <x:c r="H397" s="4" t="str">
        <x:f>IFERROR(INDEX('Material routes'!$H$6:$H$2205,MATCH(V397,'Material routes'!$A$6:$A$2205,0)),"MISSING ID")</x:f>
        <x:v>Crafting component</x:v>
      </x:c>
      <x:c r="I397" s="4" t="str">
        <x:f>IFERROR(INDEX('Material routes'!$G$6:$G$2205,MATCH(V397,'Material routes'!$A$6:$A$2205,0)),"MISSING ID")</x:f>
        <x:v>Crafting components</x:v>
      </x:c>
      <x:c r="J397" s="4" t="str">
        <x:f>IFERROR(INDEX('Material routes'!$B$6:$B$2205,MATCH(U397,'Material routes'!$A$6:$A$2205,0)),"MISSING ID")</x:f>
        <x:v>design.review.proposal_legger_release_latch</x:v>
      </x:c>
      <x:c r="K397" s="4" t="str">
        <x:f>IFERROR(INDEX('Crafting recipes'!$C$6:$C$1005,MATCH(J397,'Crafting recipes'!$A$6:$A$1005,0)),"MISSING ID")</x:f>
        <x:v>Material refinement</x:v>
      </x:c>
      <x:c r="L397" s="4" t="str">
        <x:f>IFERROR(INDEX('Material routes'!$K$6:$K$2205,MATCH(U397,'Material routes'!$A$6:$A$2205,0)),"MISSING ID")</x:f>
        <x:v>Proposal</x:v>
      </x:c>
      <x:c r="M397" s="4" t="str">
        <x:f>IFERROR(INDEX('Material routes'!$M$6:$M$2205,MATCH(U397,'Material routes'!$A$6:$A$2205,0)),"MISSING ID")</x:f>
        <x:v>Partial proposal</x:v>
      </x:c>
      <x:c r="N397" s="4" t="str">
        <x:f>IF(IFERROR(INDEX('Material routes'!$I$6:$I$1005,MATCH(U397,'Material routes'!$A$6:$A$1005,0)),"MISSING ID")=0,"",IFERROR(INDEX('Material routes'!$I$6:$I$1005,MATCH(U397,'Material routes'!$A$6:$A$1005,0)),"MISSING ID"))</x:f>
      </x:c>
      <x:c r="O397" s="4" t="str">
        <x:f>IFERROR(INDEX('Material routes'!$J$6:$J$2205,MATCH(U397,'Material routes'!$A$6:$A$2205,0)),"MISSING ID")</x:f>
        <x:v>Unspecified</x:v>
      </x:c>
      <x:c r="P397" s="4" t="str">
        <x:f>IF(IFERROR(INDEX('Material routes'!$I$6:$I$1005,MATCH(V397,'Material routes'!$A$6:$A$1005,0)),"MISSING ID")=0,"",IFERROR(INDEX('Material routes'!$I$6:$I$1005,MATCH(V397,'Material routes'!$A$6:$A$1005,0)),"MISSING ID"))</x:f>
      </x:c>
      <x:c r="Q397" s="4" t="str">
        <x:f>IFERROR(INDEX('Material routes'!$J$6:$J$2205,MATCH(V397,'Material routes'!$A$6:$A$2205,0)),"MISSING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routes'!$D$6:$D$2205,MATCH(U397,'Material routes'!$A$6:$A$2205,0)),"MISSING ID")</x:f>
        <x:v>author.metallurgy.steel_stock</x:v>
      </x:c>
      <x:c r="T397" s="4" t="str">
        <x:f>IFERROR(INDEX('Material routes'!$D$6:$D$2205,MATCH(V397,'Material routes'!$A$6:$A$2205,0)),"MISSING ID")</x:f>
        <x:v>proposal.legger.release_latch</x:v>
      </x:c>
      <x:c r="U397" s="4" t="str">
        <x:v>design.review.proposal_legger_release_latch.in.2</x:v>
      </x:c>
      <x:c r="V397" s="4" t="str">
        <x:v>design.review.proposal_legger_release_latch.out</x:v>
      </x:c>
    </x:row>
    <x:row r="398" ht="115" customHeight="1">
      <x:c r="A398" s="4" t="str">
        <x:f>IFERROR(INDEX('Material routes'!$E$6:$E$2205,MATCH(U398,'Material routes'!$A$6:$A$2205,0)),"MISSING ID")</x:f>
        <x:v>Prepared bronze bearing stock</x:v>
      </x:c>
      <x:c r="B398" s="4" t="str">
        <x:f>IFERROR(INDEX('Material routes'!$F$6:$F$2205,MATCH(U398,'Material routes'!$A$6:$A$2205,0)),"MISSING ID")</x:f>
        <x:v>T2</x:v>
      </x:c>
      <x:c r="C398" s="4" t="str">
        <x:f>IFERROR(INDEX('Material routes'!$H$6:$H$2205,MATCH(U398,'Material routes'!$A$6:$A$2205,0)),"MISSING ID")</x:f>
        <x:v>Processed material</x:v>
      </x:c>
      <x:c r="D398" s="4" t="str">
        <x:f>IFERROR(INDEX('Material routes'!$G$6:$G$2205,MATCH(U398,'Material routes'!$A$6:$A$2205,0)),"MISSING ID")</x:f>
        <x:v>Manufactured stock</x:v>
      </x:c>
      <x:c r="E398" s="4" t="str">
        <x:f>IFERROR(INDEX('Material routes'!$C$6:$C$2205,MATCH(U398,'Material routes'!$A$6:$A$2205,0)),"MISSING ID")</x:f>
        <x:v>Ingredient candidate</x:v>
      </x:c>
      <x:c r="F398" s="4" t="str">
        <x:f>IFERROR(INDEX('Material routes'!$E$6:$E$2205,MATCH(V398,'Material routes'!$A$6:$A$2205,0)),"MISSING ID")</x:f>
        <x:v>Cargo quick-release latch</x:v>
      </x:c>
      <x:c r="G398" s="4" t="str">
        <x:f>IFERROR(INDEX('Material routes'!$F$6:$F$2205,MATCH(V398,'Material routes'!$A$6:$A$2205,0)),"MISSING ID")</x:f>
        <x:v>T4</x:v>
      </x:c>
      <x:c r="H398" s="4" t="str">
        <x:f>IFERROR(INDEX('Material routes'!$H$6:$H$2205,MATCH(V398,'Material routes'!$A$6:$A$2205,0)),"MISSING ID")</x:f>
        <x:v>Crafting component</x:v>
      </x:c>
      <x:c r="I398" s="4" t="str">
        <x:f>IFERROR(INDEX('Material routes'!$G$6:$G$2205,MATCH(V398,'Material routes'!$A$6:$A$2205,0)),"MISSING ID")</x:f>
        <x:v>Crafting components</x:v>
      </x:c>
      <x:c r="J398" s="4" t="str">
        <x:f>IFERROR(INDEX('Material routes'!$B$6:$B$2205,MATCH(U398,'Material routes'!$A$6:$A$2205,0)),"MISSING ID")</x:f>
        <x:v>design.review.proposal_legger_release_latch</x:v>
      </x:c>
      <x:c r="K398" s="4" t="str">
        <x:f>IFERROR(INDEX('Crafting recipes'!$C$6:$C$1005,MATCH(J398,'Crafting recipes'!$A$6:$A$1005,0)),"MISSING ID")</x:f>
        <x:v>Material refinement</x:v>
      </x:c>
      <x:c r="L398" s="4" t="str">
        <x:f>IFERROR(INDEX('Material routes'!$K$6:$K$2205,MATCH(U398,'Material routes'!$A$6:$A$2205,0)),"MISSING ID")</x:f>
        <x:v>Proposal</x:v>
      </x:c>
      <x:c r="M398" s="4" t="str">
        <x:f>IFERROR(INDEX('Material routes'!$M$6:$M$2205,MATCH(U398,'Material routes'!$A$6:$A$2205,0)),"MISSING ID")</x:f>
        <x:v>Partial proposal</x:v>
      </x:c>
      <x:c r="N398" s="4" t="str">
        <x:f>IF(IFERROR(INDEX('Material routes'!$I$6:$I$1005,MATCH(U398,'Material routes'!$A$6:$A$1005,0)),"MISSING ID")=0,"",IFERROR(INDEX('Material routes'!$I$6:$I$1005,MATCH(U398,'Material routes'!$A$6:$A$1005,0)),"MISSING ID"))</x:f>
      </x:c>
      <x:c r="O398" s="4" t="str">
        <x:f>IFERROR(INDEX('Material routes'!$J$6:$J$2205,MATCH(U398,'Material routes'!$A$6:$A$2205,0)),"MISSING ID")</x:f>
        <x:v>Unspecified</x:v>
      </x:c>
      <x:c r="P398" s="4" t="str">
        <x:f>IF(IFERROR(INDEX('Material routes'!$I$6:$I$1005,MATCH(V398,'Material routes'!$A$6:$A$1005,0)),"MISSING ID")=0,"",IFERROR(INDEX('Material routes'!$I$6:$I$1005,MATCH(V398,'Material routes'!$A$6:$A$1005,0)),"MISSING ID"))</x:f>
      </x:c>
      <x:c r="Q398" s="4" t="str">
        <x:f>IFERROR(INDEX('Material routes'!$J$6:$J$2205,MATCH(V398,'Material routes'!$A$6:$A$2205,0)),"MISSING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routes'!$D$6:$D$2205,MATCH(U398,'Material routes'!$A$6:$A$2205,0)),"MISSING ID")</x:f>
        <x:v>proposal.branch.bearing_bronze</x:v>
      </x:c>
      <x:c r="T398" s="4" t="str">
        <x:f>IFERROR(INDEX('Material routes'!$D$6:$D$2205,MATCH(V398,'Material routes'!$A$6:$A$2205,0)),"MISSING ID")</x:f>
        <x:v>proposal.legger.release_latch</x:v>
      </x:c>
      <x:c r="U398" s="4" t="str">
        <x:v>design.review.proposal_legger_release_latch.in.3</x:v>
      </x:c>
      <x:c r="V398" s="4" t="str">
        <x:v>design.review.proposal_legger_release_latch.out</x:v>
      </x:c>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Biological resources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Biological resources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Biological resources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Biological resources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Armor</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Armor</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Armor</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Armor</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t="str">
        <x:f>IFERROR(INDEX('Material routes'!$E$6:$E$2205,MATCH(U564,'Material routes'!$A$6:$A$2205,0)),"MISSING ID")</x:f>
        <x:v>Bonded husk sheet</x:v>
      </x:c>
      <x:c r="B564" s="4" t="str">
        <x:f>IFERROR(INDEX('Material routes'!$F$6:$F$2205,MATCH(U564,'Material routes'!$A$6:$A$2205,0)),"MISSING ID")</x:f>
        <x:v>T2</x:v>
      </x:c>
      <x:c r="C564" s="4" t="str">
        <x:f>IFERROR(INDEX('Material routes'!$H$6:$H$2205,MATCH(U564,'Material routes'!$A$6:$A$2205,0)),"MISSING ID")</x:f>
        <x:v>Processed material</x:v>
      </x:c>
      <x:c r="D564" s="4" t="str">
        <x:f>IFERROR(INDEX('Material routes'!$G$6:$G$2205,MATCH(U564,'Material routes'!$A$6:$A$2205,0)),"MISSING ID")</x:f>
        <x:v>Manufactured stock</x:v>
      </x:c>
      <x:c r="E564" s="4" t="str">
        <x:f>IFERROR(INDEX('Material routes'!$C$6:$C$2205,MATCH(U564,'Material routes'!$A$6:$A$2205,0)),"MISSING ID")</x:f>
        <x:v>Ingredient candidate</x:v>
      </x:c>
      <x:c r="F564" s="4" t="str">
        <x:f>IFERROR(INDEX('Material routes'!$E$6:$E$2205,MATCH(V564,'Material routes'!$A$6:$A$2205,0)),"MISSING ID")</x:f>
        <x:v>Pressed-husk apron</x:v>
      </x:c>
      <x:c r="G564" s="4" t="str">
        <x:f>IFERROR(INDEX('Material routes'!$F$6:$F$2205,MATCH(V564,'Material routes'!$A$6:$A$2205,0)),"MISSING ID")</x:f>
        <x:v>Not applicable</x:v>
      </x:c>
      <x:c r="H564" s="4" t="str">
        <x:f>IFERROR(INDEX('Material routes'!$H$6:$H$2205,MATCH(V564,'Material routes'!$A$6:$A$2205,0)),"MISSING ID")</x:f>
        <x:v>Wearable</x:v>
      </x:c>
      <x:c r="I564" s="4" t="str">
        <x:f>IFERROR(INDEX('Material routes'!$G$6:$G$2205,MATCH(V564,'Material routes'!$A$6:$A$2205,0)),"MISSING ID")</x:f>
        <x:v>Armor</x:v>
      </x:c>
      <x:c r="J564" s="4" t="str">
        <x:f>IFERROR(INDEX('Material routes'!$B$6:$B$2205,MATCH(U564,'Material routes'!$A$6:$A$2205,0)),"MISSING ID")</x:f>
        <x:v>design.collection.pressed_husk_apron</x:v>
      </x:c>
      <x:c r="K564" s="4" t="str">
        <x:f>IFERROR(INDEX('Crafting recipes'!$C$6:$C$1005,MATCH(J564,'Crafting recipes'!$A$6:$A$1005,0)),"MISSING ID")</x:f>
        <x:v>Finished-item crafting</x:v>
      </x:c>
      <x:c r="L564" s="4" t="str">
        <x:f>IFERROR(INDEX('Material routes'!$K$6:$K$2205,MATCH(U564,'Material routes'!$A$6:$A$2205,0)),"MISSING ID")</x:f>
        <x:v>Proposal</x:v>
      </x:c>
      <x:c r="M564" s="4" t="str">
        <x:f>IFERROR(INDEX('Material routes'!$M$6:$M$2205,MATCH(U564,'Material routes'!$A$6:$A$2205,0)),"MISSING ID")</x:f>
        <x:v>Partial proposal</x:v>
      </x:c>
      <x:c r="N564" s="4"/>
      <x:c r="O564" s="4" t="str">
        <x:f>IFERROR(INDEX('Material routes'!$J$6:$J$2205,MATCH(U564,'Material routes'!$A$6:$A$2205,0)),"MISSING ID")</x:f>
        <x:v>Unspecified</x:v>
      </x:c>
      <x:c r="P564" s="4"/>
      <x:c r="Q564" s="4" t="str">
        <x:f>IFERROR(INDEX('Material routes'!$J$6:$J$2205,MATCH(V564,'Material routes'!$A$6:$A$2205,0)),"MISSING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routes'!$D$6:$D$2205,MATCH(U564,'Material routes'!$A$6:$A$2205,0)),"MISSING ID")</x:f>
        <x:v>proposal.branch.husk_sheet</x:v>
      </x:c>
      <x:c r="T564" s="4" t="str">
        <x:f>IFERROR(INDEX('Material routes'!$D$6:$D$2205,MATCH(V564,'Material routes'!$A$6:$A$2205,0)),"MISSING ID")</x:f>
        <x:v>proposal.collection.pressed_husk_apron</x:v>
      </x:c>
      <x:c r="U564" s="4" t="str">
        <x:v>design.collection.pressed_husk_apron.in.1</x:v>
      </x:c>
      <x:c r="V564" s="4" t="str">
        <x:v>design.collection.pressed_husk_apron.out</x:v>
      </x:c>
    </x:row>
    <x:row r="565" ht="64" customHeight="1">
      <x:c r="A565" s="4" t="str">
        <x:f>IFERROR(INDEX('Material routes'!$E$6:$E$2205,MATCH(U565,'Material routes'!$A$6:$A$2205,0)),"MISSING ID")</x:f>
        <x:v>Ceramic toggle fastener</x:v>
      </x:c>
      <x:c r="B565" s="4" t="str">
        <x:f>IFERROR(INDEX('Material routes'!$F$6:$F$2205,MATCH(U565,'Material routes'!$A$6:$A$2205,0)),"MISSING ID")</x:f>
        <x:v>T3</x:v>
      </x:c>
      <x:c r="C565" s="4" t="str">
        <x:f>IFERROR(INDEX('Material routes'!$H$6:$H$2205,MATCH(U565,'Material routes'!$A$6:$A$2205,0)),"MISSING ID")</x:f>
        <x:v>Crafting component</x:v>
      </x:c>
      <x:c r="D565" s="4" t="str">
        <x:f>IFERROR(INDEX('Material routes'!$G$6:$G$2205,MATCH(U565,'Material routes'!$A$6:$A$2205,0)),"MISSING ID")</x:f>
        <x:v>Crafting components</x:v>
      </x:c>
      <x:c r="E565" s="4" t="str">
        <x:f>IFERROR(INDEX('Material routes'!$C$6:$C$2205,MATCH(U565,'Material routes'!$A$6:$A$2205,0)),"MISSING ID")</x:f>
        <x:v>Ingredient candidate</x:v>
      </x:c>
      <x:c r="F565" s="4" t="str">
        <x:f>IFERROR(INDEX('Material routes'!$E$6:$E$2205,MATCH(V565,'Material routes'!$A$6:$A$2205,0)),"MISSING ID")</x:f>
        <x:v>Pressed-husk apron</x:v>
      </x:c>
      <x:c r="G565" s="4" t="str">
        <x:f>IFERROR(INDEX('Material routes'!$F$6:$F$2205,MATCH(V565,'Material routes'!$A$6:$A$2205,0)),"MISSING ID")</x:f>
        <x:v>Not applicable</x:v>
      </x:c>
      <x:c r="H565" s="4" t="str">
        <x:f>IFERROR(INDEX('Material routes'!$H$6:$H$2205,MATCH(V565,'Material routes'!$A$6:$A$2205,0)),"MISSING ID")</x:f>
        <x:v>Wearable</x:v>
      </x:c>
      <x:c r="I565" s="4" t="str">
        <x:f>IFERROR(INDEX('Material routes'!$G$6:$G$2205,MATCH(V565,'Material routes'!$A$6:$A$2205,0)),"MISSING ID")</x:f>
        <x:v>Armor</x:v>
      </x:c>
      <x:c r="J565" s="4" t="str">
        <x:f>IFERROR(INDEX('Material routes'!$B$6:$B$2205,MATCH(U565,'Material routes'!$A$6:$A$2205,0)),"MISSING ID")</x:f>
        <x:v>design.collection.pressed_husk_apron</x:v>
      </x:c>
      <x:c r="K565" s="4" t="str">
        <x:f>IFERROR(INDEX('Crafting recipes'!$C$6:$C$1005,MATCH(J565,'Crafting recipes'!$A$6:$A$1005,0)),"MISSING ID")</x:f>
        <x:v>Finished-item crafting</x:v>
      </x:c>
      <x:c r="L565" s="4" t="str">
        <x:f>IFERROR(INDEX('Material routes'!$K$6:$K$2205,MATCH(U565,'Material routes'!$A$6:$A$2205,0)),"MISSING ID")</x:f>
        <x:v>Proposal</x:v>
      </x:c>
      <x:c r="M565" s="4" t="str">
        <x:f>IFERROR(INDEX('Material routes'!$M$6:$M$2205,MATCH(U565,'Material routes'!$A$6:$A$2205,0)),"MISSING ID")</x:f>
        <x:v>Partial proposal</x:v>
      </x:c>
      <x:c r="N565" s="4"/>
      <x:c r="O565" s="4" t="str">
        <x:f>IFERROR(INDEX('Material routes'!$J$6:$J$2205,MATCH(U565,'Material routes'!$A$6:$A$2205,0)),"MISSING ID")</x:f>
        <x:v>Unspecified</x:v>
      </x:c>
      <x:c r="P565" s="4"/>
      <x:c r="Q565" s="4" t="str">
        <x:f>IFERROR(INDEX('Material routes'!$J$6:$J$2205,MATCH(V565,'Material routes'!$A$6:$A$2205,0)),"MISSING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routes'!$D$6:$D$2205,MATCH(U565,'Material routes'!$A$6:$A$2205,0)),"MISSING ID")</x:f>
        <x:v>proposal.ceramic.fastener</x:v>
      </x:c>
      <x:c r="T565" s="4" t="str">
        <x:f>IFERROR(INDEX('Material routes'!$D$6:$D$2205,MATCH(V565,'Material routes'!$A$6:$A$2205,0)),"MISSING ID")</x:f>
        <x:v>proposal.collection.pressed_husk_apron</x:v>
      </x:c>
      <x:c r="U565" s="4" t="str">
        <x:v>design.collection.pressed_husk_apron.in.2</x:v>
      </x:c>
      <x:c r="V565" s="4" t="str">
        <x:v>design.collection.pressed_husk_apron.out</x:v>
      </x:c>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Accessories</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Accessories</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Biological resources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Consumables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Biological resources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Consumables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Biological resources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Consumables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Biological resources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Consumables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Consumables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Consumables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Biological resources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Consumables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Biological resources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Consumables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Consumables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Consumables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Consumables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Consumables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Consumables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Biological resources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Consumables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Biological resources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Consumables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Biological resources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Consumables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Consumables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Consumables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Biological resources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Consumables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Biological resources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Consumables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Biological resources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Consumables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Consumables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Consumables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Biological resources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Consumables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Consumables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Consumables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Consumables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Consumables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Consumables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Consumables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Consumables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Consumables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Consumables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Consumables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Consumables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Consumables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Consumables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Consumables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Consumables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Consumables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Consumables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Consumables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Consumables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Consumables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Consumables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Consumables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Consumables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Consumables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Consumables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Consumables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Consumables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Consumables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Consumables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Consumables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Consumables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Consumables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Consumables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Consumables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Consumables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Consumables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Consumables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Consumables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Consumables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Consumables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routes'!$E$6:$E$2205,MATCH(U838,'Material routes'!$A$6:$A$2205,0)),"MISSING ID")</x:f>
        <x:v>Steel stock</x:v>
      </x:c>
      <x:c r="B838" s="4" t="str">
        <x:f>IFERROR(INDEX('Material routes'!$F$6:$F$2205,MATCH(U838,'Material routes'!$A$6:$A$2205,0)),"MISSING ID")</x:f>
        <x:v>T2</x:v>
      </x:c>
      <x:c r="C838" s="4" t="str">
        <x:f>IFERROR(INDEX('Material routes'!$H$6:$H$2205,MATCH(U838,'Material routes'!$A$6:$A$2205,0)),"MISSING ID")</x:f>
        <x:v>Processed material</x:v>
      </x:c>
      <x:c r="D838" s="4" t="str">
        <x:f>IFERROR(INDEX('Material routes'!$G$6:$G$2205,MATCH(U838,'Material routes'!$A$6:$A$2205,0)),"MISSING ID")</x:f>
        <x:v>Manufactured stock</x:v>
      </x:c>
      <x:c r="E838" s="4" t="str">
        <x:f>IFERROR(INDEX('Material routes'!$C$6:$C$2205,MATCH(U838,'Material routes'!$A$6:$A$2205,0)),"MISSING ID")</x:f>
        <x:v>Ingredient candidate</x:v>
      </x:c>
      <x:c r="F838" s="4" t="str">
        <x:f>IFERROR(INDEX('Material routes'!$E$6:$E$2205,MATCH(V838,'Material routes'!$A$6:$A$2205,0)),"MISSING ID")</x:f>
        <x:v>Hook-edged catch shield</x:v>
      </x:c>
      <x:c r="G838" s="4" t="str">
        <x:f>IFERROR(INDEX('Material routes'!$F$6:$F$2205,MATCH(V838,'Material routes'!$A$6:$A$2205,0)),"MISSING ID")</x:f>
        <x:v>Not applicable</x:v>
      </x:c>
      <x:c r="H838" s="4" t="str">
        <x:f>IFERROR(INDEX('Material routes'!$H$6:$H$2205,MATCH(V838,'Material routes'!$A$6:$A$2205,0)),"MISSING ID")</x:f>
        <x:v>Shield</x:v>
      </x:c>
      <x:c r="I838" s="4" t="str">
        <x:f>IFERROR(INDEX('Material routes'!$G$6:$G$2205,MATCH(V838,'Material routes'!$A$6:$A$2205,0)),"MISSING ID")</x:f>
        <x:v>Armor</x:v>
      </x:c>
      <x:c r="J838" s="4" t="str">
        <x:f>IFERROR(INDEX('Material routes'!$B$6:$B$2205,MATCH(U838,'Material routes'!$A$6:$A$2205,0)),"MISSING ID")</x:f>
        <x:v>design.collection.hook_edged_catch_shield</x:v>
      </x:c>
      <x:c r="K838" s="4" t="str">
        <x:f>IFERROR(INDEX('Crafting recipes'!$C$6:$C$1005,MATCH(J838,'Crafting recipes'!$A$6:$A$1005,0)),"MISSING ID")</x:f>
        <x:v>Finished-item crafting</x:v>
      </x:c>
      <x:c r="L838" s="4" t="str">
        <x:f>IFERROR(INDEX('Material routes'!$K$6:$K$2205,MATCH(U838,'Material routes'!$A$6:$A$2205,0)),"MISSING ID")</x:f>
        <x:v>Proposal</x:v>
      </x:c>
      <x:c r="M838" s="4" t="str">
        <x:f>IFERROR(INDEX('Material routes'!$M$6:$M$2205,MATCH(U838,'Material routes'!$A$6:$A$2205,0)),"MISSING ID")</x:f>
        <x:v>Partial proposal</x:v>
      </x:c>
      <x:c r="N838" s="4"/>
      <x:c r="O838" s="4" t="str">
        <x:f>IFERROR(INDEX('Material routes'!$J$6:$J$2205,MATCH(U838,'Material routes'!$A$6:$A$2205,0)),"MISSING ID")</x:f>
        <x:v>Unspecified</x:v>
      </x:c>
      <x:c r="P838" s="4"/>
      <x:c r="Q838" s="4" t="str">
        <x:f>IFERROR(INDEX('Material routes'!$J$6:$J$2205,MATCH(V838,'Material routes'!$A$6:$A$2205,0)),"MISSING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routes'!$D$6:$D$2205,MATCH(U838,'Material routes'!$A$6:$A$2205,0)),"MISSING ID")</x:f>
        <x:v>author.metallurgy.steel_stock</x:v>
      </x:c>
      <x:c r="T838" s="4" t="str">
        <x:f>IFERROR(INDEX('Material routes'!$D$6:$D$2205,MATCH(V838,'Material routes'!$A$6:$A$2205,0)),"MISSING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routes'!$E$6:$E$2205,MATCH(U851,'Material routes'!$A$6:$A$2205,0)),"MISSING ID")</x:f>
        <x:v>Layered ceremonial inlay stock</x:v>
      </x:c>
      <x:c r="B851" s="4" t="str">
        <x:f>IFERROR(INDEX('Material routes'!$F$6:$F$2205,MATCH(U851,'Material routes'!$A$6:$A$2205,0)),"MISSING ID")</x:f>
        <x:v>T4</x:v>
      </x:c>
      <x:c r="C851" s="4" t="str">
        <x:f>IFERROR(INDEX('Material routes'!$H$6:$H$2205,MATCH(U851,'Material routes'!$A$6:$A$2205,0)),"MISSING ID")</x:f>
        <x:v>Processed material</x:v>
      </x:c>
      <x:c r="D851" s="4" t="str">
        <x:f>IFERROR(INDEX('Material routes'!$G$6:$G$2205,MATCH(U851,'Material routes'!$A$6:$A$2205,0)),"MISSING ID")</x:f>
        <x:v>Manufactured stock</x:v>
      </x:c>
      <x:c r="E851" s="4" t="str">
        <x:f>IFERROR(INDEX('Material routes'!$C$6:$C$2205,MATCH(U851,'Material routes'!$A$6:$A$2205,0)),"MISSING ID")</x:f>
        <x:v>Ingredient candidate</x:v>
      </x:c>
      <x:c r="F851" s="4" t="str">
        <x:f>IFERROR(INDEX('Material routes'!$E$6:$E$2205,MATCH(V851,'Material routes'!$A$6:$A$2205,0)),"MISSING ID")</x:f>
        <x:v>Ceremonial inlay shield</x:v>
      </x:c>
      <x:c r="G851" s="4" t="str">
        <x:f>IFERROR(INDEX('Material routes'!$F$6:$F$2205,MATCH(V851,'Material routes'!$A$6:$A$2205,0)),"MISSING ID")</x:f>
        <x:v>Not applicable</x:v>
      </x:c>
      <x:c r="H851" s="4" t="str">
        <x:f>IFERROR(INDEX('Material routes'!$H$6:$H$2205,MATCH(V851,'Material routes'!$A$6:$A$2205,0)),"MISSING ID")</x:f>
        <x:v>Shield</x:v>
      </x:c>
      <x:c r="I851" s="4" t="str">
        <x:f>IFERROR(INDEX('Material routes'!$G$6:$G$2205,MATCH(V851,'Material routes'!$A$6:$A$2205,0)),"MISSING ID")</x:f>
        <x:v>Armor</x:v>
      </x:c>
      <x:c r="J851" s="4" t="str">
        <x:f>IFERROR(INDEX('Material routes'!$B$6:$B$2205,MATCH(U851,'Material routes'!$A$6:$A$2205,0)),"MISSING ID")</x:f>
        <x:v>design.collection.ceremonial_inlay_shield</x:v>
      </x:c>
      <x:c r="K851" s="4" t="str">
        <x:f>IFERROR(INDEX('Crafting recipes'!$C$6:$C$1005,MATCH(J851,'Crafting recipes'!$A$6:$A$1005,0)),"MISSING ID")</x:f>
        <x:v>Finished-item crafting</x:v>
      </x:c>
      <x:c r="L851" s="4" t="str">
        <x:f>IFERROR(INDEX('Material routes'!$K$6:$K$2205,MATCH(U851,'Material routes'!$A$6:$A$2205,0)),"MISSING ID")</x:f>
        <x:v>Proposal</x:v>
      </x:c>
      <x:c r="M851" s="4" t="str">
        <x:f>IFERROR(INDEX('Material routes'!$M$6:$M$2205,MATCH(U851,'Material routes'!$A$6:$A$2205,0)),"MISSING ID")</x:f>
        <x:v>Partial proposal</x:v>
      </x:c>
      <x:c r="N851" s="4"/>
      <x:c r="O851" s="4" t="str">
        <x:f>IFERROR(INDEX('Material routes'!$J$6:$J$2205,MATCH(U851,'Material routes'!$A$6:$A$2205,0)),"MISSING ID")</x:f>
        <x:v>Unspecified</x:v>
      </x:c>
      <x:c r="P851" s="4"/>
      <x:c r="Q851" s="4" t="str">
        <x:f>IFERROR(INDEX('Material routes'!$J$6:$J$2205,MATCH(V851,'Material routes'!$A$6:$A$2205,0)),"MISSING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routes'!$D$6:$D$2205,MATCH(U851,'Material routes'!$A$6:$A$2205,0)),"MISSING ID")</x:f>
        <x:v>proposal.t4.decorative_veneer</x:v>
      </x:c>
      <x:c r="T851" s="4" t="str">
        <x:f>IFERROR(INDEX('Material routes'!$D$6:$D$2205,MATCH(V851,'Material routes'!$A$6:$A$2205,0)),"MISSING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routes'!$E$6:$E$2205,MATCH(U852,'Material routes'!$A$6:$A$2205,0)),"MISSING ID")</x:f>
        <x:v>Steel stock</x:v>
      </x:c>
      <x:c r="B852" s="4" t="str">
        <x:f>IFERROR(INDEX('Material routes'!$F$6:$F$2205,MATCH(U852,'Material routes'!$A$6:$A$2205,0)),"MISSING ID")</x:f>
        <x:v>T2</x:v>
      </x:c>
      <x:c r="C852" s="4" t="str">
        <x:f>IFERROR(INDEX('Material routes'!$H$6:$H$2205,MATCH(U852,'Material routes'!$A$6:$A$2205,0)),"MISSING ID")</x:f>
        <x:v>Processed material</x:v>
      </x:c>
      <x:c r="D852" s="4" t="str">
        <x:f>IFERROR(INDEX('Material routes'!$G$6:$G$2205,MATCH(U852,'Material routes'!$A$6:$A$2205,0)),"MISSING ID")</x:f>
        <x:v>Manufactured stock</x:v>
      </x:c>
      <x:c r="E852" s="4" t="str">
        <x:f>IFERROR(INDEX('Material routes'!$C$6:$C$2205,MATCH(U852,'Material routes'!$A$6:$A$2205,0)),"MISSING ID")</x:f>
        <x:v>Ingredient candidate</x:v>
      </x:c>
      <x:c r="F852" s="4" t="str">
        <x:f>IFERROR(INDEX('Material routes'!$E$6:$E$2205,MATCH(V852,'Material routes'!$A$6:$A$2205,0)),"MISSING ID")</x:f>
        <x:v>Ceremonial inlay shield</x:v>
      </x:c>
      <x:c r="G852" s="4" t="str">
        <x:f>IFERROR(INDEX('Material routes'!$F$6:$F$2205,MATCH(V852,'Material routes'!$A$6:$A$2205,0)),"MISSING ID")</x:f>
        <x:v>Not applicable</x:v>
      </x:c>
      <x:c r="H852" s="4" t="str">
        <x:f>IFERROR(INDEX('Material routes'!$H$6:$H$2205,MATCH(V852,'Material routes'!$A$6:$A$2205,0)),"MISSING ID")</x:f>
        <x:v>Shield</x:v>
      </x:c>
      <x:c r="I852" s="4" t="str">
        <x:f>IFERROR(INDEX('Material routes'!$G$6:$G$2205,MATCH(V852,'Material routes'!$A$6:$A$2205,0)),"MISSING ID")</x:f>
        <x:v>Armor</x:v>
      </x:c>
      <x:c r="J852" s="4" t="str">
        <x:f>IFERROR(INDEX('Material routes'!$B$6:$B$2205,MATCH(U852,'Material routes'!$A$6:$A$2205,0)),"MISSING ID")</x:f>
        <x:v>design.collection.ceremonial_inlay_shield</x:v>
      </x:c>
      <x:c r="K852" s="4" t="str">
        <x:f>IFERROR(INDEX('Crafting recipes'!$C$6:$C$1005,MATCH(J852,'Crafting recipes'!$A$6:$A$1005,0)),"MISSING ID")</x:f>
        <x:v>Finished-item crafting</x:v>
      </x:c>
      <x:c r="L852" s="4" t="str">
        <x:f>IFERROR(INDEX('Material routes'!$K$6:$K$2205,MATCH(U852,'Material routes'!$A$6:$A$2205,0)),"MISSING ID")</x:f>
        <x:v>Proposal</x:v>
      </x:c>
      <x:c r="M852" s="4" t="str">
        <x:f>IFERROR(INDEX('Material routes'!$M$6:$M$2205,MATCH(U852,'Material routes'!$A$6:$A$2205,0)),"MISSING ID")</x:f>
        <x:v>Partial proposal</x:v>
      </x:c>
      <x:c r="N852" s="4"/>
      <x:c r="O852" s="4" t="str">
        <x:f>IFERROR(INDEX('Material routes'!$J$6:$J$2205,MATCH(U852,'Material routes'!$A$6:$A$2205,0)),"MISSING ID")</x:f>
        <x:v>Unspecified</x:v>
      </x:c>
      <x:c r="P852" s="4"/>
      <x:c r="Q852" s="4" t="str">
        <x:f>IFERROR(INDEX('Material routes'!$J$6:$J$2205,MATCH(V852,'Material routes'!$A$6:$A$2205,0)),"MISSING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routes'!$D$6:$D$2205,MATCH(U852,'Material routes'!$A$6:$A$2205,0)),"MISSING ID")</x:f>
        <x:v>author.metallurgy.steel_stock</x:v>
      </x:c>
      <x:c r="T852" s="4" t="str">
        <x:f>IFERROR(INDEX('Material routes'!$D$6:$D$2205,MATCH(V852,'Material routes'!$A$6:$A$2205,0)),"MISSING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 feedstock</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t="str">
        <x:f>IFERROR(INDEX('Material routes'!$E$6:$E$2205,MATCH(U878,'Material routes'!$A$6:$A$2205,0)),"MISSING ID")</x:f>
        <x:v>Tendon cord</x:v>
      </x:c>
      <x:c r="B878" s="4" t="str">
        <x:f>IFERROR(INDEX('Material routes'!$F$6:$F$2205,MATCH(U878,'Material routes'!$A$6:$A$2205,0)),"MISSING ID")</x:f>
        <x:v>T1</x:v>
      </x:c>
      <x:c r="C878" s="4" t="str">
        <x:f>IFERROR(INDEX('Material routes'!$H$6:$H$2205,MATCH(U878,'Material routes'!$A$6:$A$2205,0)),"MISSING ID")</x:f>
        <x:v>Crafting component</x:v>
      </x:c>
      <x:c r="D878" s="4" t="str">
        <x:f>IFERROR(INDEX('Material routes'!$G$6:$G$2205,MATCH(U878,'Material routes'!$A$6:$A$2205,0)),"MISSING ID")</x:f>
        <x:v>Crafting components</x:v>
      </x:c>
      <x:c r="E878" s="4" t="str">
        <x:f>IFERROR(INDEX('Material routes'!$C$6:$C$2205,MATCH(U878,'Material routes'!$A$6:$A$2205,0)),"MISSING ID")</x:f>
        <x:v>Ingredient candidate</x:v>
      </x:c>
      <x:c r="F878" s="4" t="str">
        <x:f>IFERROR(INDEX('Material routes'!$E$6:$E$2205,MATCH(V878,'Material routes'!$A$6:$A$2205,0)),"MISSING ID")</x:f>
        <x:v>Counterweight net drop</x:v>
      </x:c>
      <x:c r="G878" s="4" t="str">
        <x:f>IFERROR(INDEX('Material routes'!$F$6:$F$2205,MATCH(V878,'Material routes'!$A$6:$A$2205,0)),"MISSING ID")</x:f>
        <x:v>Not applicable</x:v>
      </x:c>
      <x:c r="H878" s="4" t="str">
        <x:f>IFERROR(INDEX('Material routes'!$H$6:$H$2205,MATCH(V878,'Material routes'!$A$6:$A$2205,0)),"MISSING ID")</x:f>
        <x:v>Trap</x:v>
      </x:c>
      <x:c r="I878" s="4" t="str">
        <x:f>IFERROR(INDEX('Material routes'!$G$6:$G$2205,MATCH(V878,'Material routes'!$A$6:$A$2205,0)),"MISSING ID")</x:f>
        <x:v>Weapons</x:v>
      </x:c>
      <x:c r="J878" s="4" t="str">
        <x:f>IFERROR(INDEX('Material routes'!$B$6:$B$2205,MATCH(U878,'Material routes'!$A$6:$A$2205,0)),"MISSING ID")</x:f>
        <x:v>design.collection.counterweight_net_drop</x:v>
      </x:c>
      <x:c r="K878" s="4" t="str">
        <x:f>IFERROR(INDEX('Crafting recipes'!$C$6:$C$1005,MATCH(J878,'Crafting recipes'!$A$6:$A$1005,0)),"MISSING ID")</x:f>
        <x:v>Finished-item crafting</x:v>
      </x:c>
      <x:c r="L878" s="4" t="str">
        <x:f>IFERROR(INDEX('Material routes'!$K$6:$K$2205,MATCH(U878,'Material routes'!$A$6:$A$2205,0)),"MISSING ID")</x:f>
        <x:v>Proposal</x:v>
      </x:c>
      <x:c r="M878" s="4" t="str">
        <x:f>IFERROR(INDEX('Material routes'!$M$6:$M$2205,MATCH(U878,'Material routes'!$A$6:$A$2205,0)),"MISSING ID")</x:f>
        <x:v>Partial proposal</x:v>
      </x:c>
      <x:c r="N878" s="4"/>
      <x:c r="O878" s="4" t="str">
        <x:f>IFERROR(INDEX('Material routes'!$J$6:$J$2205,MATCH(U878,'Material routes'!$A$6:$A$2205,0)),"MISSING ID")</x:f>
        <x:v>Unspecified</x:v>
      </x:c>
      <x:c r="P878" s="4"/>
      <x:c r="Q878" s="4" t="str">
        <x:f>IFERROR(INDEX('Material routes'!$J$6:$J$2205,MATCH(V878,'Material routes'!$A$6:$A$2205,0)),"MISSING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routes'!$D$6:$D$2205,MATCH(U878,'Material routes'!$A$6:$A$2205,0)),"MISSING ID")</x:f>
        <x:v>proposal.bio.cord</x:v>
      </x:c>
      <x:c r="T878" s="4" t="str">
        <x:f>IFERROR(INDEX('Material routes'!$D$6:$D$2205,MATCH(V878,'Material routes'!$A$6:$A$2205,0)),"MISSING ID")</x:f>
        <x:v>proposal.collection.counterweight_net_drop</x:v>
      </x:c>
      <x:c r="U878" s="4" t="str">
        <x:v>design.collection.counterweight_net_drop.in.1</x:v>
      </x:c>
      <x:c r="V878" s="4" t="str">
        <x:v>design.collection.counterweight_net_drop.out</x:v>
      </x:c>
    </x:row>
    <x:row r="879" ht="64" customHeight="1">
      <x:c r="A879" s="4" t="str">
        <x:f>IFERROR(INDEX('Material routes'!$E$6:$E$2205,MATCH(U879,'Material routes'!$A$6:$A$2205,0)),"MISSING ID")</x:f>
        <x:v>Cargo quick-release latch</x:v>
      </x:c>
      <x:c r="B879" s="4" t="str">
        <x:f>IFERROR(INDEX('Material routes'!$F$6:$F$2205,MATCH(U879,'Material routes'!$A$6:$A$2205,0)),"MISSING ID")</x:f>
        <x:v>T4</x:v>
      </x:c>
      <x:c r="C879" s="4" t="str">
        <x:f>IFERROR(INDEX('Material routes'!$H$6:$H$2205,MATCH(U879,'Material routes'!$A$6:$A$2205,0)),"MISSING ID")</x:f>
        <x:v>Crafting component</x:v>
      </x:c>
      <x:c r="D879" s="4" t="str">
        <x:f>IFERROR(INDEX('Material routes'!$G$6:$G$2205,MATCH(U879,'Material routes'!$A$6:$A$2205,0)),"MISSING ID")</x:f>
        <x:v>Crafting components</x:v>
      </x:c>
      <x:c r="E879" s="4" t="str">
        <x:f>IFERROR(INDEX('Material routes'!$C$6:$C$2205,MATCH(U879,'Material routes'!$A$6:$A$2205,0)),"MISSING ID")</x:f>
        <x:v>Ingredient candidate</x:v>
      </x:c>
      <x:c r="F879" s="4" t="str">
        <x:f>IFERROR(INDEX('Material routes'!$E$6:$E$2205,MATCH(V879,'Material routes'!$A$6:$A$2205,0)),"MISSING ID")</x:f>
        <x:v>Counterweight net drop</x:v>
      </x:c>
      <x:c r="G879" s="4" t="str">
        <x:f>IFERROR(INDEX('Material routes'!$F$6:$F$2205,MATCH(V879,'Material routes'!$A$6:$A$2205,0)),"MISSING ID")</x:f>
        <x:v>Not applicable</x:v>
      </x:c>
      <x:c r="H879" s="4" t="str">
        <x:f>IFERROR(INDEX('Material routes'!$H$6:$H$2205,MATCH(V879,'Material routes'!$A$6:$A$2205,0)),"MISSING ID")</x:f>
        <x:v>Trap</x:v>
      </x:c>
      <x:c r="I879" s="4" t="str">
        <x:f>IFERROR(INDEX('Material routes'!$G$6:$G$2205,MATCH(V879,'Material routes'!$A$6:$A$2205,0)),"MISSING ID")</x:f>
        <x:v>Weapons</x:v>
      </x:c>
      <x:c r="J879" s="4" t="str">
        <x:f>IFERROR(INDEX('Material routes'!$B$6:$B$2205,MATCH(U879,'Material routes'!$A$6:$A$2205,0)),"MISSING ID")</x:f>
        <x:v>design.collection.counterweight_net_drop</x:v>
      </x:c>
      <x:c r="K879" s="4" t="str">
        <x:f>IFERROR(INDEX('Crafting recipes'!$C$6:$C$1005,MATCH(J879,'Crafting recipes'!$A$6:$A$1005,0)),"MISSING ID")</x:f>
        <x:v>Finished-item crafting</x:v>
      </x:c>
      <x:c r="L879" s="4" t="str">
        <x:f>IFERROR(INDEX('Material routes'!$K$6:$K$2205,MATCH(U879,'Material routes'!$A$6:$A$2205,0)),"MISSING ID")</x:f>
        <x:v>Proposal</x:v>
      </x:c>
      <x:c r="M879" s="4" t="str">
        <x:f>IFERROR(INDEX('Material routes'!$M$6:$M$2205,MATCH(U879,'Material routes'!$A$6:$A$2205,0)),"MISSING ID")</x:f>
        <x:v>Partial proposal</x:v>
      </x:c>
      <x:c r="N879" s="4"/>
      <x:c r="O879" s="4" t="str">
        <x:f>IFERROR(INDEX('Material routes'!$J$6:$J$2205,MATCH(U879,'Material routes'!$A$6:$A$2205,0)),"MISSING ID")</x:f>
        <x:v>Unspecified</x:v>
      </x:c>
      <x:c r="P879" s="4"/>
      <x:c r="Q879" s="4" t="str">
        <x:f>IFERROR(INDEX('Material routes'!$J$6:$J$2205,MATCH(V879,'Material routes'!$A$6:$A$2205,0)),"MISSING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routes'!$D$6:$D$2205,MATCH(U879,'Material routes'!$A$6:$A$2205,0)),"MISSING ID")</x:f>
        <x:v>proposal.legger.release_latch</x:v>
      </x:c>
      <x:c r="T879" s="4" t="str">
        <x:f>IFERROR(INDEX('Material routes'!$D$6:$D$2205,MATCH(V879,'Material routes'!$A$6:$A$2205,0)),"MISSING ID")</x:f>
        <x:v>proposal.collection.counterweight_net_drop</x:v>
      </x:c>
      <x:c r="U879" s="4" t="str">
        <x:v>design.collection.counterweight_net_drop.in.2</x:v>
      </x:c>
      <x:c r="V879" s="4" t="str">
        <x:v>design.collection.counterweight_net_drop.out</x:v>
      </x:c>
    </x:row>
    <x:row r="880" ht="64" customHeight="1">
      <x:c r="A880" s="4" t="str">
        <x:f>IFERROR(INDEX('Material routes'!$E$6:$E$2205,MATCH(U880,'Material routes'!$A$6:$A$2205,0)),"MISSING ID")</x:f>
        <x:v>Worked iron stock</x:v>
      </x:c>
      <x:c r="B880" s="4" t="str">
        <x:f>IFERROR(INDEX('Material routes'!$F$6:$F$2205,MATCH(U880,'Material routes'!$A$6:$A$2205,0)),"MISSING ID")</x:f>
        <x:v>T2</x:v>
      </x:c>
      <x:c r="C880" s="4" t="str">
        <x:f>IFERROR(INDEX('Material routes'!$H$6:$H$2205,MATCH(U880,'Material routes'!$A$6:$A$2205,0)),"MISSING ID")</x:f>
        <x:v>Processed material</x:v>
      </x:c>
      <x:c r="D880" s="4" t="str">
        <x:f>IFERROR(INDEX('Material routes'!$G$6:$G$2205,MATCH(U880,'Material routes'!$A$6:$A$2205,0)),"MISSING ID")</x:f>
        <x:v>Manufactured stock</x:v>
      </x:c>
      <x:c r="E880" s="4" t="str">
        <x:f>IFERROR(INDEX('Material routes'!$C$6:$C$2205,MATCH(U880,'Material routes'!$A$6:$A$2205,0)),"MISSING ID")</x:f>
        <x:v>Ingredient candidate</x:v>
      </x:c>
      <x:c r="F880" s="4" t="str">
        <x:f>IFERROR(INDEX('Material routes'!$E$6:$E$2205,MATCH(V880,'Material routes'!$A$6:$A$2205,0)),"MISSING ID")</x:f>
        <x:v>Counterweight net drop</x:v>
      </x:c>
      <x:c r="G880" s="4" t="str">
        <x:f>IFERROR(INDEX('Material routes'!$F$6:$F$2205,MATCH(V880,'Material routes'!$A$6:$A$2205,0)),"MISSING ID")</x:f>
        <x:v>Not applicable</x:v>
      </x:c>
      <x:c r="H880" s="4" t="str">
        <x:f>IFERROR(INDEX('Material routes'!$H$6:$H$2205,MATCH(V880,'Material routes'!$A$6:$A$2205,0)),"MISSING ID")</x:f>
        <x:v>Trap</x:v>
      </x:c>
      <x:c r="I880" s="4" t="str">
        <x:f>IFERROR(INDEX('Material routes'!$G$6:$G$2205,MATCH(V880,'Material routes'!$A$6:$A$2205,0)),"MISSING ID")</x:f>
        <x:v>Weapons</x:v>
      </x:c>
      <x:c r="J880" s="4" t="str">
        <x:f>IFERROR(INDEX('Material routes'!$B$6:$B$2205,MATCH(U880,'Material routes'!$A$6:$A$2205,0)),"MISSING ID")</x:f>
        <x:v>design.collection.counterweight_net_drop</x:v>
      </x:c>
      <x:c r="K880" s="4" t="str">
        <x:f>IFERROR(INDEX('Crafting recipes'!$C$6:$C$1005,MATCH(J880,'Crafting recipes'!$A$6:$A$1005,0)),"MISSING ID")</x:f>
        <x:v>Finished-item crafting</x:v>
      </x:c>
      <x:c r="L880" s="4" t="str">
        <x:f>IFERROR(INDEX('Material routes'!$K$6:$K$2205,MATCH(U880,'Material routes'!$A$6:$A$2205,0)),"MISSING ID")</x:f>
        <x:v>Proposal</x:v>
      </x:c>
      <x:c r="M880" s="4" t="str">
        <x:f>IFERROR(INDEX('Material routes'!$M$6:$M$2205,MATCH(U880,'Material routes'!$A$6:$A$2205,0)),"MISSING ID")</x:f>
        <x:v>Partial proposal</x:v>
      </x:c>
      <x:c r="N880" s="4"/>
      <x:c r="O880" s="4" t="str">
        <x:f>IFERROR(INDEX('Material routes'!$J$6:$J$2205,MATCH(U880,'Material routes'!$A$6:$A$2205,0)),"MISSING ID")</x:f>
        <x:v>Unspecified</x:v>
      </x:c>
      <x:c r="P880" s="4"/>
      <x:c r="Q880" s="4" t="str">
        <x:f>IFERROR(INDEX('Material routes'!$J$6:$J$2205,MATCH(V880,'Material routes'!$A$6:$A$2205,0)),"MISSING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routes'!$D$6:$D$2205,MATCH(U880,'Material routes'!$A$6:$A$2205,0)),"MISSING ID")</x:f>
        <x:v>proposal.natural.iron_stock</x:v>
      </x:c>
      <x:c r="T880" s="4" t="str">
        <x:f>IFERROR(INDEX('Material routes'!$D$6:$D$2205,MATCH(V880,'Material routes'!$A$6:$A$2205,0)),"MISSING ID")</x:f>
        <x:v>proposal.collection.counterweight_net_drop</x:v>
      </x:c>
      <x:c r="U880" s="4" t="str">
        <x:v>design.collection.counterweight_net_drop.in.3</x:v>
      </x:c>
      <x:c r="V880" s="4" t="str">
        <x:v>design.collection.counterweight_net_drop.out</x:v>
      </x:c>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 feedstock</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Field supplies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Field supplies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Field supplies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Field supplies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Biological resources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Accessories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Accessories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Accessories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Accessories</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Accessories</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Accessories</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t="str">
        <x:f>IFERROR(INDEX('Material routes'!$E$6:$E$2205,MATCH(U1012,'Material routes'!$A$6:$A$2205,0)),"MISSING ID")</x:f>
        <x:v>Layered husk composite stock</x:v>
      </x:c>
      <x:c r="B1012" s="4" t="str">
        <x:f>IFERROR(INDEX('Material routes'!$F$6:$F$2205,MATCH(U1012,'Material routes'!$A$6:$A$2205,0)),"MISSING ID")</x:f>
        <x:v>T3</x:v>
      </x:c>
      <x:c r="C1012" s="4" t="str">
        <x:f>IFERROR(INDEX('Material routes'!$H$6:$H$2205,MATCH(U1012,'Material routes'!$A$6:$A$2205,0)),"MISSING ID")</x:f>
        <x:v>Processed material</x:v>
      </x:c>
      <x:c r="D1012" s="4" t="str">
        <x:f>IFERROR(INDEX('Material routes'!$G$6:$G$2205,MATCH(U1012,'Material routes'!$A$6:$A$2205,0)),"MISSING ID")</x:f>
        <x:v>Manufactured stock</x:v>
      </x:c>
      <x:c r="E1012" s="4" t="str">
        <x:f>IFERROR(INDEX('Material routes'!$C$6:$C$2205,MATCH(U1012,'Material routes'!$A$6:$A$2205,0)),"MISSING ID")</x:f>
        <x:v>Ingredient candidate</x:v>
      </x:c>
      <x:c r="F1012" s="4" t="str">
        <x:f>IFERROR(INDEX('Material routes'!$E$6:$E$2205,MATCH(V1012,'Material routes'!$A$6:$A$2205,0)),"MISSING ID")</x:f>
        <x:v>Divided vial case</x:v>
      </x:c>
      <x:c r="G1012" s="4" t="str">
        <x:f>IFERROR(INDEX('Material routes'!$F$6:$F$2205,MATCH(V1012,'Material routes'!$A$6:$A$2205,0)),"MISSING ID")</x:f>
        <x:v>Not applicable</x:v>
      </x:c>
      <x:c r="H1012" s="4" t="str">
        <x:f>IFERROR(INDEX('Material routes'!$H$6:$H$2205,MATCH(V1012,'Material routes'!$A$6:$A$2205,0)),"MISSING ID")</x:f>
        <x:v>Carrier</x:v>
      </x:c>
      <x:c r="I1012" s="4" t="str">
        <x:f>IFERROR(INDEX('Material routes'!$G$6:$G$2205,MATCH(V1012,'Material routes'!$A$6:$A$2205,0)),"MISSING ID")</x:f>
        <x:v>Containers</x:v>
      </x:c>
      <x:c r="J1012" s="4" t="str">
        <x:f>IFERROR(INDEX('Material routes'!$B$6:$B$2205,MATCH(U1012,'Material routes'!$A$6:$A$2205,0)),"MISSING ID")</x:f>
        <x:v>design.audit.proposal_container_vial_case</x:v>
      </x:c>
      <x:c r="K1012" s="4" t="str">
        <x:f>IFERROR(INDEX('Crafting recipes'!$C$6:$C$1005,MATCH(J1012,'Crafting recipes'!$A$6:$A$1005,0)),"MISSING ID")</x:f>
        <x:v>Finished-item crafting</x:v>
      </x:c>
      <x:c r="L1012" s="4" t="str">
        <x:f>IFERROR(INDEX('Material routes'!$K$6:$K$2205,MATCH(U1012,'Material routes'!$A$6:$A$2205,0)),"MISSING ID")</x:f>
        <x:v>Proposal</x:v>
      </x:c>
      <x:c r="M1012" s="4" t="str">
        <x:f>IFERROR(INDEX('Material routes'!$M$6:$M$2205,MATCH(U1012,'Material routes'!$A$6:$A$2205,0)),"MISSING ID")</x:f>
        <x:v>Partial proposal</x:v>
      </x:c>
      <x:c r="N1012" s="4"/>
      <x:c r="O1012" s="4" t="str">
        <x:f>IFERROR(INDEX('Material routes'!$J$6:$J$2205,MATCH(U1012,'Material routes'!$A$6:$A$2205,0)),"MISSING ID")</x:f>
        <x:v>Unspecified</x:v>
      </x:c>
      <x:c r="P1012" s="4"/>
      <x:c r="Q1012" s="4" t="str">
        <x:f>IFERROR(INDEX('Material routes'!$J$6:$J$2205,MATCH(V1012,'Material routes'!$A$6:$A$2205,0)),"MISSING ID")</x:f>
        <x:v>Unspecified</x:v>
      </x:c>
      <x:c r="R1012" s="4" t="str">
        <x:f>IF(L1012="Withheld","Withheld premise",IF(E1012="Tool candidate","Reusable prerequisite",IF(K1012="Raw entry preparation","Entry-resource preparation",IF(G1012="Not applicable",IF(IFERROR(INDEX('Items'!$AI$6:$AI$1005,MATCH(T1012,'Items'!$A$6:$A$1005,0)),"MISSING ID")="Finished item","Finished endpoint",IF(IFERROR(INDEX('Items'!$AI$6:$AI$1005,MATCH(T1012,'Items'!$A$6:$A$1005,0)),"MISSING ID")="Currency","Currency / no refinement tier","Recovered output / tier not applicable")),IF(OR(IFERROR(INDEX('Crafting recipes'!$H$6:$H$1005,MATCH(J1012,'Crafting recipes'!$A$6:$A$1005,0)),"MISSING ID")="Unassigned",G1012="Unassigned"),"Tier unresolved",IF(IFERROR(VALUE(RIGHT(G1012,1))-VALUE(RIGHT(IFERROR(INDEX('Crafting recipes'!$H$6:$H$1005,MATCH(J1012,'Crafting recipes'!$A$6:$A$1005,0)),"MISSING ID"),1)),0)=1,IF(B1012=IFERROR(INDEX('Crafting recipes'!$H$6:$H$1005,MATCH(J1012,'Crafting recipes'!$A$6:$A$1005,0)),"MISSING ID"),"Advances one material tier","Lower-tier ingredient; route advances one tier"),"Needs tier review"))))))</x:f>
        <x:v>Finished endpoint</x:v>
      </x:c>
      <x:c r="S1012" s="4" t="str">
        <x:f>IFERROR(INDEX('Material routes'!$D$6:$D$2205,MATCH(U1012,'Material routes'!$A$6:$A$2205,0)),"MISSING ID")</x:f>
        <x:v>proposal.branch.husk_composite</x:v>
      </x:c>
      <x:c r="T1012" s="4" t="str">
        <x:f>IFERROR(INDEX('Material routes'!$D$6:$D$2205,MATCH(V1012,'Material routes'!$A$6:$A$2205,0)),"MISSING ID")</x:f>
        <x:v>proposal.container.vial_case</x:v>
      </x:c>
      <x:c r="U1012" s="4" t="str">
        <x:v>design.audit.proposal_container_vial_case.audit.in.1</x:v>
      </x:c>
      <x:c r="V1012" s="4" t="str">
        <x:v>design.audit.proposal_container_vial_case.audit.out</x:v>
      </x:c>
    </x:row>
    <x:row r="1013" ht="64" customHeight="1">
      <x:c r="A1013" s="4" t="str">
        <x:f>IFERROR(INDEX('Material routes'!$E$6:$E$2205,MATCH(U1013,'Material routes'!$A$6:$A$2205,0)),"MISSING ID")</x:f>
        <x:v>Husk-reinforced packing stock</x:v>
      </x:c>
      <x:c r="B1013" s="4" t="str">
        <x:f>IFERROR(INDEX('Material routes'!$F$6:$F$2205,MATCH(U1013,'Material routes'!$A$6:$A$2205,0)),"MISSING ID")</x:f>
        <x:v>T3</x:v>
      </x:c>
      <x:c r="C1013" s="4" t="str">
        <x:f>IFERROR(INDEX('Material routes'!$H$6:$H$2205,MATCH(U1013,'Material routes'!$A$6:$A$2205,0)),"MISSING ID")</x:f>
        <x:v>Processed material</x:v>
      </x:c>
      <x:c r="D1013" s="4" t="str">
        <x:f>IFERROR(INDEX('Material routes'!$G$6:$G$2205,MATCH(U1013,'Material routes'!$A$6:$A$2205,0)),"MISSING ID")</x:f>
        <x:v>Manufactured stock</x:v>
      </x:c>
      <x:c r="E1013" s="4" t="str">
        <x:f>IFERROR(INDEX('Material routes'!$C$6:$C$2205,MATCH(U1013,'Material routes'!$A$6:$A$2205,0)),"MISSING ID")</x:f>
        <x:v>Ingredient candidate</x:v>
      </x:c>
      <x:c r="F1013" s="4" t="str">
        <x:f>IFERROR(INDEX('Material routes'!$E$6:$E$2205,MATCH(V1013,'Material routes'!$A$6:$A$2205,0)),"MISSING ID")</x:f>
        <x:v>Divided vial case</x:v>
      </x:c>
      <x:c r="G1013" s="4" t="str">
        <x:f>IFERROR(INDEX('Material routes'!$F$6:$F$2205,MATCH(V1013,'Material routes'!$A$6:$A$2205,0)),"MISSING ID")</x:f>
        <x:v>Not applicable</x:v>
      </x:c>
      <x:c r="H1013" s="4" t="str">
        <x:f>IFERROR(INDEX('Material routes'!$H$6:$H$2205,MATCH(V1013,'Material routes'!$A$6:$A$2205,0)),"MISSING ID")</x:f>
        <x:v>Carrier</x:v>
      </x:c>
      <x:c r="I1013" s="4" t="str">
        <x:f>IFERROR(INDEX('Material routes'!$G$6:$G$2205,MATCH(V1013,'Material routes'!$A$6:$A$2205,0)),"MISSING ID")</x:f>
        <x:v>Containers</x:v>
      </x:c>
      <x:c r="J1013" s="4" t="str">
        <x:f>IFERROR(INDEX('Material routes'!$B$6:$B$2205,MATCH(U1013,'Material routes'!$A$6:$A$2205,0)),"MISSING ID")</x:f>
        <x:v>design.audit.proposal_container_vial_case</x:v>
      </x:c>
      <x:c r="K1013" s="4" t="str">
        <x:f>IFERROR(INDEX('Crafting recipes'!$C$6:$C$1005,MATCH(J1013,'Crafting recipes'!$A$6:$A$1005,0)),"MISSING ID")</x:f>
        <x:v>Finished-item crafting</x:v>
      </x:c>
      <x:c r="L1013" s="4" t="str">
        <x:f>IFERROR(INDEX('Material routes'!$K$6:$K$2205,MATCH(U1013,'Material routes'!$A$6:$A$2205,0)),"MISSING ID")</x:f>
        <x:v>Proposal</x:v>
      </x:c>
      <x:c r="M1013" s="4" t="str">
        <x:f>IFERROR(INDEX('Material routes'!$M$6:$M$2205,MATCH(U1013,'Material routes'!$A$6:$A$2205,0)),"MISSING ID")</x:f>
        <x:v>Partial proposal</x:v>
      </x:c>
      <x:c r="N1013" s="4"/>
      <x:c r="O1013" s="4" t="str">
        <x:f>IFERROR(INDEX('Material routes'!$J$6:$J$2205,MATCH(U1013,'Material routes'!$A$6:$A$2205,0)),"MISSING ID")</x:f>
        <x:v>Unspecified</x:v>
      </x:c>
      <x:c r="P1013" s="4"/>
      <x:c r="Q1013" s="4" t="str">
        <x:f>IFERROR(INDEX('Material routes'!$J$6:$J$2205,MATCH(V1013,'Material routes'!$A$6:$A$2205,0)),"MISSING ID")</x:f>
        <x:v>Unspecified</x:v>
      </x:c>
      <x:c r="R1013" s="4" t="str">
        <x:f>IF(L1013="Withheld","Withheld premise",IF(E1013="Tool candidate","Reusable prerequisite",IF(K1013="Raw entry preparation","Entry-resource preparation",IF(G1013="Not applicable",IF(IFERROR(INDEX('Items'!$AI$6:$AI$1005,MATCH(T1013,'Items'!$A$6:$A$1005,0)),"MISSING ID")="Finished item","Finished endpoint",IF(IFERROR(INDEX('Items'!$AI$6:$AI$1005,MATCH(T1013,'Items'!$A$6:$A$1005,0)),"MISSING ID")="Currency","Currency / no refinement tier","Recovered output / tier not applicable")),IF(OR(IFERROR(INDEX('Crafting recipes'!$H$6:$H$1005,MATCH(J1013,'Crafting recipes'!$A$6:$A$1005,0)),"MISSING ID")="Unassigned",G1013="Unassigned"),"Tier unresolved",IF(IFERROR(VALUE(RIGHT(G1013,1))-VALUE(RIGHT(IFERROR(INDEX('Crafting recipes'!$H$6:$H$1005,MATCH(J1013,'Crafting recipes'!$A$6:$A$1005,0)),"MISSING ID"),1)),0)=1,IF(B1013=IFERROR(INDEX('Crafting recipes'!$H$6:$H$1005,MATCH(J1013,'Crafting recipes'!$A$6:$A$1005,0)),"MISSING ID"),"Advances one material tier","Lower-tier ingredient; route advances one tier"),"Needs tier review"))))))</x:f>
        <x:v>Finished endpoint</x:v>
      </x:c>
      <x:c r="S1013" s="4" t="str">
        <x:f>IFERROR(INDEX('Material routes'!$D$6:$D$2205,MATCH(U1013,'Material routes'!$A$6:$A$2205,0)),"MISSING ID")</x:f>
        <x:v>proposal.t3.packing_stock</x:v>
      </x:c>
      <x:c r="T1013" s="4" t="str">
        <x:f>IFERROR(INDEX('Material routes'!$D$6:$D$2205,MATCH(V1013,'Material routes'!$A$6:$A$2205,0)),"MISSING ID")</x:f>
        <x:v>proposal.container.vial_case</x:v>
      </x:c>
      <x:c r="U1013" s="4" t="str">
        <x:v>design.audit.proposal_container_vial_case.audit.in.2</x:v>
      </x:c>
      <x:c r="V1013" s="4" t="str">
        <x:v>design.audit.proposal_container_vial_case.audit.out</x:v>
      </x:c>
    </x:row>
    <x:row r="1014" ht="64" customHeight="1">
      <x:c r="A1014" s="4" t="str">
        <x:f>IFERROR(INDEX('Material routes'!$E$6:$E$2205,MATCH(U1014,'Material routes'!$A$6:$A$2205,0)),"MISSING ID")</x:f>
        <x:v>Cargo quick-release latch</x:v>
      </x:c>
      <x:c r="B1014" s="4" t="str">
        <x:f>IFERROR(INDEX('Material routes'!$F$6:$F$2205,MATCH(U1014,'Material routes'!$A$6:$A$2205,0)),"MISSING ID")</x:f>
        <x:v>T4</x:v>
      </x:c>
      <x:c r="C1014" s="4" t="str">
        <x:f>IFERROR(INDEX('Material routes'!$H$6:$H$2205,MATCH(U1014,'Material routes'!$A$6:$A$2205,0)),"MISSING ID")</x:f>
        <x:v>Crafting component</x:v>
      </x:c>
      <x:c r="D1014" s="4" t="str">
        <x:f>IFERROR(INDEX('Material routes'!$G$6:$G$2205,MATCH(U1014,'Material routes'!$A$6:$A$2205,0)),"MISSING ID")</x:f>
        <x:v>Crafting components</x:v>
      </x:c>
      <x:c r="E1014" s="4" t="str">
        <x:f>IFERROR(INDEX('Material routes'!$C$6:$C$2205,MATCH(U1014,'Material routes'!$A$6:$A$2205,0)),"MISSING ID")</x:f>
        <x:v>Ingredient candidate</x:v>
      </x:c>
      <x:c r="F1014" s="4" t="str">
        <x:f>IFERROR(INDEX('Material routes'!$E$6:$E$2205,MATCH(V1014,'Material routes'!$A$6:$A$2205,0)),"MISSING ID")</x:f>
        <x:v>Divided vial case</x:v>
      </x:c>
      <x:c r="G1014" s="4" t="str">
        <x:f>IFERROR(INDEX('Material routes'!$F$6:$F$2205,MATCH(V1014,'Material routes'!$A$6:$A$2205,0)),"MISSING ID")</x:f>
        <x:v>Not applicable</x:v>
      </x:c>
      <x:c r="H1014" s="4" t="str">
        <x:f>IFERROR(INDEX('Material routes'!$H$6:$H$2205,MATCH(V1014,'Material routes'!$A$6:$A$2205,0)),"MISSING ID")</x:f>
        <x:v>Carrier</x:v>
      </x:c>
      <x:c r="I1014" s="4" t="str">
        <x:f>IFERROR(INDEX('Material routes'!$G$6:$G$2205,MATCH(V1014,'Material routes'!$A$6:$A$2205,0)),"MISSING ID")</x:f>
        <x:v>Containers</x:v>
      </x:c>
      <x:c r="J1014" s="4" t="str">
        <x:f>IFERROR(INDEX('Material routes'!$B$6:$B$2205,MATCH(U1014,'Material routes'!$A$6:$A$2205,0)),"MISSING ID")</x:f>
        <x:v>design.audit.proposal_container_vial_case</x:v>
      </x:c>
      <x:c r="K1014" s="4" t="str">
        <x:f>IFERROR(INDEX('Crafting recipes'!$C$6:$C$1005,MATCH(J1014,'Crafting recipes'!$A$6:$A$1005,0)),"MISSING ID")</x:f>
        <x:v>Finished-item crafting</x:v>
      </x:c>
      <x:c r="L1014" s="4" t="str">
        <x:f>IFERROR(INDEX('Material routes'!$K$6:$K$2205,MATCH(U1014,'Material routes'!$A$6:$A$2205,0)),"MISSING ID")</x:f>
        <x:v>Proposal</x:v>
      </x:c>
      <x:c r="M1014" s="4" t="str">
        <x:f>IFERROR(INDEX('Material routes'!$M$6:$M$2205,MATCH(U1014,'Material routes'!$A$6:$A$2205,0)),"MISSING ID")</x:f>
        <x:v>Partial proposal</x:v>
      </x:c>
      <x:c r="N1014" s="4"/>
      <x:c r="O1014" s="4" t="str">
        <x:f>IFERROR(INDEX('Material routes'!$J$6:$J$2205,MATCH(U1014,'Material routes'!$A$6:$A$2205,0)),"MISSING ID")</x:f>
        <x:v>Unspecified</x:v>
      </x:c>
      <x:c r="P1014" s="4"/>
      <x:c r="Q1014" s="4" t="str">
        <x:f>IFERROR(INDEX('Material routes'!$J$6:$J$2205,MATCH(V1014,'Material routes'!$A$6:$A$2205,0)),"MISSING ID")</x:f>
        <x:v>Unspecified</x:v>
      </x:c>
      <x:c r="R1014" s="4" t="str">
        <x:f>IF(L1014="Withheld","Withheld premise",IF(E1014="Tool candidate","Reusable prerequisite",IF(K1014="Raw entry preparation","Entry-resource preparation",IF(G1014="Not applicable",IF(IFERROR(INDEX('Items'!$AI$6:$AI$1005,MATCH(T1014,'Items'!$A$6:$A$1005,0)),"MISSING ID")="Finished item","Finished endpoint",IF(IFERROR(INDEX('Items'!$AI$6:$AI$1005,MATCH(T1014,'Items'!$A$6:$A$1005,0)),"MISSING ID")="Currency","Currency / no refinement tier","Recovered output / tier not applicable")),IF(OR(IFERROR(INDEX('Crafting recipes'!$H$6:$H$1005,MATCH(J1014,'Crafting recipes'!$A$6:$A$1005,0)),"MISSING ID")="Unassigned",G1014="Unassigned"),"Tier unresolved",IF(IFERROR(VALUE(RIGHT(G1014,1))-VALUE(RIGHT(IFERROR(INDEX('Crafting recipes'!$H$6:$H$1005,MATCH(J1014,'Crafting recipes'!$A$6:$A$1005,0)),"MISSING ID"),1)),0)=1,IF(B1014=IFERROR(INDEX('Crafting recipes'!$H$6:$H$1005,MATCH(J1014,'Crafting recipes'!$A$6:$A$1005,0)),"MISSING ID"),"Advances one material tier","Lower-tier ingredient; route advances one tier"),"Needs tier review"))))))</x:f>
        <x:v>Finished endpoint</x:v>
      </x:c>
      <x:c r="S1014" s="4" t="str">
        <x:f>IFERROR(INDEX('Material routes'!$D$6:$D$2205,MATCH(U1014,'Material routes'!$A$6:$A$2205,0)),"MISSING ID")</x:f>
        <x:v>proposal.legger.release_latch</x:v>
      </x:c>
      <x:c r="T1014" s="4" t="str">
        <x:f>IFERROR(INDEX('Material routes'!$D$6:$D$2205,MATCH(V1014,'Material routes'!$A$6:$A$2205,0)),"MISSING ID")</x:f>
        <x:v>proposal.container.vial_case</x:v>
      </x:c>
      <x:c r="U1014" s="4" t="str">
        <x:v>design.audit.proposal_container_vial_case.audit.in.3</x:v>
      </x:c>
      <x:c r="V1014" s="4" t="str">
        <x:v>design.audit.proposal_container_vial_case.audit.out</x:v>
      </x:c>
    </x:row>
    <x:row r="1015" ht="64" customHeight="1">
      <x:c r="A1015" s="4" t="str">
        <x:f>IFERROR(INDEX('Material routes'!$E$6:$E$2205,MATCH(U1015,'Material routes'!$A$6:$A$2205,0)),"MISSING ID")</x:f>
        <x:v>Annealed iron sheet stock</x:v>
      </x:c>
      <x:c r="B1015" s="4" t="str">
        <x:f>IFERROR(INDEX('Material routes'!$F$6:$F$2205,MATCH(U1015,'Material routes'!$A$6:$A$2205,0)),"MISSING ID")</x:f>
        <x:v>T3</x:v>
      </x:c>
      <x:c r="C1015" s="4" t="str">
        <x:f>IFERROR(INDEX('Material routes'!$H$6:$H$2205,MATCH(U1015,'Material routes'!$A$6:$A$2205,0)),"MISSING ID")</x:f>
        <x:v>Processed material</x:v>
      </x:c>
      <x:c r="D1015" s="4" t="str">
        <x:f>IFERROR(INDEX('Material routes'!$G$6:$G$2205,MATCH(U1015,'Material routes'!$A$6:$A$2205,0)),"MISSING ID")</x:f>
        <x:v>Manufactured stock</x:v>
      </x:c>
      <x:c r="E1015" s="4" t="str">
        <x:f>IFERROR(INDEX('Material routes'!$C$6:$C$2205,MATCH(U1015,'Material routes'!$A$6:$A$2205,0)),"MISSING ID")</x:f>
        <x:v>Ingredient candidate</x:v>
      </x:c>
      <x:c r="F1015" s="4" t="str">
        <x:f>IFERROR(INDEX('Material routes'!$E$6:$E$2205,MATCH(V1015,'Material routes'!$A$6:$A$2205,0)),"MISSING ID")</x:f>
        <x:v>Sealed cargo box</x:v>
      </x:c>
      <x:c r="G1015" s="4" t="str">
        <x:f>IFERROR(INDEX('Material routes'!$F$6:$F$2205,MATCH(V1015,'Material routes'!$A$6:$A$2205,0)),"MISSING ID")</x:f>
        <x:v>Not applicable</x:v>
      </x:c>
      <x:c r="H1015" s="4" t="str">
        <x:f>IFERROR(INDEX('Material routes'!$H$6:$H$2205,MATCH(V1015,'Material routes'!$A$6:$A$2205,0)),"MISSING ID")</x:f>
        <x:v>Carrier</x:v>
      </x:c>
      <x:c r="I1015" s="4" t="str">
        <x:f>IFERROR(INDEX('Material routes'!$G$6:$G$2205,MATCH(V1015,'Material routes'!$A$6:$A$2205,0)),"MISSING ID")</x:f>
        <x:v>Containers</x:v>
      </x:c>
      <x:c r="J1015" s="4" t="str">
        <x:f>IFERROR(INDEX('Material routes'!$B$6:$B$2205,MATCH(U1015,'Material routes'!$A$6:$A$2205,0)),"MISSING ID")</x:f>
        <x:v>design.audit.proposal_container_sealed_box</x:v>
      </x:c>
      <x:c r="K1015" s="4" t="str">
        <x:f>IFERROR(INDEX('Crafting recipes'!$C$6:$C$1005,MATCH(J1015,'Crafting recipes'!$A$6:$A$1005,0)),"MISSING ID")</x:f>
        <x:v>Finished-item crafting</x:v>
      </x:c>
      <x:c r="L1015" s="4" t="str">
        <x:f>IFERROR(INDEX('Material routes'!$K$6:$K$2205,MATCH(U1015,'Material routes'!$A$6:$A$2205,0)),"MISSING ID")</x:f>
        <x:v>Proposal</x:v>
      </x:c>
      <x:c r="M1015" s="4" t="str">
        <x:f>IFERROR(INDEX('Material routes'!$M$6:$M$2205,MATCH(U1015,'Material routes'!$A$6:$A$2205,0)),"MISSING ID")</x:f>
        <x:v>Partial proposal</x:v>
      </x:c>
      <x:c r="N1015" s="4"/>
      <x:c r="O1015" s="4" t="str">
        <x:f>IFERROR(INDEX('Material routes'!$J$6:$J$2205,MATCH(U1015,'Material routes'!$A$6:$A$2205,0)),"MISSING ID")</x:f>
        <x:v>Unspecified</x:v>
      </x:c>
      <x:c r="P1015" s="4"/>
      <x:c r="Q1015" s="4" t="str">
        <x:f>IFERROR(INDEX('Material routes'!$J$6:$J$2205,MATCH(V1015,'Material routes'!$A$6:$A$2205,0)),"MISSING ID")</x:f>
        <x:v>Unspecified</x:v>
      </x:c>
      <x:c r="R1015" s="4" t="str">
        <x:f>IF(L1015="Withheld","Withheld premise",IF(E1015="Tool candidate","Reusable prerequisite",IF(K1015="Raw entry preparation","Entry-resource preparation",IF(G1015="Not applicable",IF(IFERROR(INDEX('Items'!$AI$6:$AI$1005,MATCH(T1015,'Items'!$A$6:$A$1005,0)),"MISSING ID")="Finished item","Finished endpoint",IF(IFERROR(INDEX('Items'!$AI$6:$AI$1005,MATCH(T1015,'Items'!$A$6:$A$1005,0)),"MISSING ID")="Currency","Currency / no refinement tier","Recovered output / tier not applicable")),IF(OR(IFERROR(INDEX('Crafting recipes'!$H$6:$H$1005,MATCH(J1015,'Crafting recipes'!$A$6:$A$1005,0)),"MISSING ID")="Unassigned",G1015="Unassigned"),"Tier unresolved",IF(IFERROR(VALUE(RIGHT(G1015,1))-VALUE(RIGHT(IFERROR(INDEX('Crafting recipes'!$H$6:$H$1005,MATCH(J1015,'Crafting recipes'!$A$6:$A$1005,0)),"MISSING ID"),1)),0)=1,IF(B1015=IFERROR(INDEX('Crafting recipes'!$H$6:$H$1005,MATCH(J1015,'Crafting recipes'!$A$6:$A$1005,0)),"MISSING ID"),"Advances one material tier","Lower-tier ingredient; route advances one tier"),"Needs tier review"))))))</x:f>
        <x:v>Finished endpoint</x:v>
      </x:c>
      <x:c r="S1015" s="4" t="str">
        <x:f>IFERROR(INDEX('Material routes'!$D$6:$D$2205,MATCH(U1015,'Material routes'!$A$6:$A$2205,0)),"MISSING ID")</x:f>
        <x:v>proposal.collection.annealed_iron_sheet_stock</x:v>
      </x:c>
      <x:c r="T1015" s="4" t="str">
        <x:f>IFERROR(INDEX('Material routes'!$D$6:$D$2205,MATCH(V1015,'Material routes'!$A$6:$A$2205,0)),"MISSING ID")</x:f>
        <x:v>proposal.container.sealed_box</x:v>
      </x:c>
      <x:c r="U1015" s="4" t="str">
        <x:v>design.audit.proposal_container_sealed_box.audit.in.1</x:v>
      </x:c>
      <x:c r="V1015" s="4" t="str">
        <x:v>design.audit.proposal_container_sealed_box.audit.out</x:v>
      </x:c>
    </x:row>
    <x:row r="1016" ht="64" customHeight="1">
      <x:c r="A1016" s="4" t="str">
        <x:f>IFERROR(INDEX('Material routes'!$E$6:$E$2205,MATCH(U1016,'Material routes'!$A$6:$A$2205,0)),"MISSING ID")</x:f>
        <x:v>Small metal hinge pair</x:v>
      </x:c>
      <x:c r="B1016" s="4" t="str">
        <x:f>IFERROR(INDEX('Material routes'!$F$6:$F$2205,MATCH(U1016,'Material routes'!$A$6:$A$2205,0)),"MISSING ID")</x:f>
        <x:v>T3</x:v>
      </x:c>
      <x:c r="C1016" s="4" t="str">
        <x:f>IFERROR(INDEX('Material routes'!$H$6:$H$2205,MATCH(U1016,'Material routes'!$A$6:$A$2205,0)),"MISSING ID")</x:f>
        <x:v>Crafting component</x:v>
      </x:c>
      <x:c r="D1016" s="4" t="str">
        <x:f>IFERROR(INDEX('Material routes'!$G$6:$G$2205,MATCH(U1016,'Material routes'!$A$6:$A$2205,0)),"MISSING ID")</x:f>
        <x:v>Crafting components</x:v>
      </x:c>
      <x:c r="E1016" s="4" t="str">
        <x:f>IFERROR(INDEX('Material routes'!$C$6:$C$2205,MATCH(U1016,'Material routes'!$A$6:$A$2205,0)),"MISSING ID")</x:f>
        <x:v>Ingredient candidate</x:v>
      </x:c>
      <x:c r="F1016" s="4" t="str">
        <x:f>IFERROR(INDEX('Material routes'!$E$6:$E$2205,MATCH(V1016,'Material routes'!$A$6:$A$2205,0)),"MISSING ID")</x:f>
        <x:v>Sealed cargo box</x:v>
      </x:c>
      <x:c r="G1016" s="4" t="str">
        <x:f>IFERROR(INDEX('Material routes'!$F$6:$F$2205,MATCH(V1016,'Material routes'!$A$6:$A$2205,0)),"MISSING ID")</x:f>
        <x:v>Not applicable</x:v>
      </x:c>
      <x:c r="H1016" s="4" t="str">
        <x:f>IFERROR(INDEX('Material routes'!$H$6:$H$2205,MATCH(V1016,'Material routes'!$A$6:$A$2205,0)),"MISSING ID")</x:f>
        <x:v>Carrier</x:v>
      </x:c>
      <x:c r="I1016" s="4" t="str">
        <x:f>IFERROR(INDEX('Material routes'!$G$6:$G$2205,MATCH(V1016,'Material routes'!$A$6:$A$2205,0)),"MISSING ID")</x:f>
        <x:v>Containers</x:v>
      </x:c>
      <x:c r="J1016" s="4" t="str">
        <x:f>IFERROR(INDEX('Material routes'!$B$6:$B$2205,MATCH(U1016,'Material routes'!$A$6:$A$2205,0)),"MISSING ID")</x:f>
        <x:v>design.audit.proposal_container_sealed_box</x:v>
      </x:c>
      <x:c r="K1016" s="4" t="str">
        <x:f>IFERROR(INDEX('Crafting recipes'!$C$6:$C$1005,MATCH(J1016,'Crafting recipes'!$A$6:$A$1005,0)),"MISSING ID")</x:f>
        <x:v>Finished-item crafting</x:v>
      </x:c>
      <x:c r="L1016" s="4" t="str">
        <x:f>IFERROR(INDEX('Material routes'!$K$6:$K$2205,MATCH(U1016,'Material routes'!$A$6:$A$2205,0)),"MISSING ID")</x:f>
        <x:v>Proposal</x:v>
      </x:c>
      <x:c r="M1016" s="4" t="str">
        <x:f>IFERROR(INDEX('Material routes'!$M$6:$M$2205,MATCH(U1016,'Material routes'!$A$6:$A$2205,0)),"MISSING ID")</x:f>
        <x:v>Partial proposal</x:v>
      </x:c>
      <x:c r="N1016" s="4"/>
      <x:c r="O1016" s="4" t="str">
        <x:f>IFERROR(INDEX('Material routes'!$J$6:$J$2205,MATCH(U1016,'Material routes'!$A$6:$A$2205,0)),"MISSING ID")</x:f>
        <x:v>Unspecified</x:v>
      </x:c>
      <x:c r="P1016" s="4"/>
      <x:c r="Q1016" s="4" t="str">
        <x:f>IFERROR(INDEX('Material routes'!$J$6:$J$2205,MATCH(V1016,'Material routes'!$A$6:$A$2205,0)),"MISSING ID")</x:f>
        <x:v>Unspecified</x:v>
      </x:c>
      <x:c r="R1016" s="4" t="str">
        <x:f>IF(L1016="Withheld","Withheld premise",IF(E1016="Tool candidate","Reusable prerequisite",IF(K1016="Raw entry preparation","Entry-resource preparation",IF(G1016="Not applicable",IF(IFERROR(INDEX('Items'!$AI$6:$AI$1005,MATCH(T1016,'Items'!$A$6:$A$1005,0)),"MISSING ID")="Finished item","Finished endpoint",IF(IFERROR(INDEX('Items'!$AI$6:$AI$1005,MATCH(T1016,'Items'!$A$6:$A$1005,0)),"MISSING ID")="Currency","Currency / no refinement tier","Recovered output / tier not applicable")),IF(OR(IFERROR(INDEX('Crafting recipes'!$H$6:$H$1005,MATCH(J1016,'Crafting recipes'!$A$6:$A$1005,0)),"MISSING ID")="Unassigned",G1016="Unassigned"),"Tier unresolved",IF(IFERROR(VALUE(RIGHT(G1016,1))-VALUE(RIGHT(IFERROR(INDEX('Crafting recipes'!$H$6:$H$1005,MATCH(J1016,'Crafting recipes'!$A$6:$A$1005,0)),"MISSING ID"),1)),0)=1,IF(B1016=IFERROR(INDEX('Crafting recipes'!$H$6:$H$1005,MATCH(J1016,'Crafting recipes'!$A$6:$A$1005,0)),"MISSING ID"),"Advances one material tier","Lower-tier ingredient; route advances one tier"),"Needs tier review"))))))</x:f>
        <x:v>Finished endpoint</x:v>
      </x:c>
      <x:c r="S1016" s="4" t="str">
        <x:f>IFERROR(INDEX('Material routes'!$D$6:$D$2205,MATCH(U1016,'Material routes'!$A$6:$A$2205,0)),"MISSING ID")</x:f>
        <x:v>proposal.audit.small_metal_hinge_pair</x:v>
      </x:c>
      <x:c r="T1016" s="4" t="str">
        <x:f>IFERROR(INDEX('Material routes'!$D$6:$D$2205,MATCH(V1016,'Material routes'!$A$6:$A$2205,0)),"MISSING ID")</x:f>
        <x:v>proposal.container.sealed_box</x:v>
      </x:c>
      <x:c r="U1016" s="4" t="str">
        <x:v>design.audit.proposal_container_sealed_box.audit.in.2</x:v>
      </x:c>
      <x:c r="V1016" s="4" t="str">
        <x:v>design.audit.proposal_container_sealed_box.audit.out</x:v>
      </x:c>
    </x:row>
    <x:row r="1017" ht="64" customHeight="1">
      <x:c r="A1017" s="4" t="str">
        <x:f>IFERROR(INDEX('Material routes'!$E$6:$E$2205,MATCH(U1017,'Material routes'!$A$6:$A$2205,0)),"MISSING ID")</x:f>
        <x:v>Reinforced sealing sheet</x:v>
      </x:c>
      <x:c r="B1017" s="4" t="str">
        <x:f>IFERROR(INDEX('Material routes'!$F$6:$F$2205,MATCH(U1017,'Material routes'!$A$6:$A$2205,0)),"MISSING ID")</x:f>
        <x:v>T3</x:v>
      </x:c>
      <x:c r="C1017" s="4" t="str">
        <x:f>IFERROR(INDEX('Material routes'!$H$6:$H$2205,MATCH(U1017,'Material routes'!$A$6:$A$2205,0)),"MISSING ID")</x:f>
        <x:v>Processed material</x:v>
      </x:c>
      <x:c r="D1017" s="4" t="str">
        <x:f>IFERROR(INDEX('Material routes'!$G$6:$G$2205,MATCH(U1017,'Material routes'!$A$6:$A$2205,0)),"MISSING ID")</x:f>
        <x:v>Manufactured stock</x:v>
      </x:c>
      <x:c r="E1017" s="4" t="str">
        <x:f>IFERROR(INDEX('Material routes'!$C$6:$C$2205,MATCH(U1017,'Material routes'!$A$6:$A$2205,0)),"MISSING ID")</x:f>
        <x:v>Ingredient candidate</x:v>
      </x:c>
      <x:c r="F1017" s="4" t="str">
        <x:f>IFERROR(INDEX('Material routes'!$E$6:$E$2205,MATCH(V1017,'Material routes'!$A$6:$A$2205,0)),"MISSING ID")</x:f>
        <x:v>Sealed cargo box</x:v>
      </x:c>
      <x:c r="G1017" s="4" t="str">
        <x:f>IFERROR(INDEX('Material routes'!$F$6:$F$2205,MATCH(V1017,'Material routes'!$A$6:$A$2205,0)),"MISSING ID")</x:f>
        <x:v>Not applicable</x:v>
      </x:c>
      <x:c r="H1017" s="4" t="str">
        <x:f>IFERROR(INDEX('Material routes'!$H$6:$H$2205,MATCH(V1017,'Material routes'!$A$6:$A$2205,0)),"MISSING ID")</x:f>
        <x:v>Carrier</x:v>
      </x:c>
      <x:c r="I1017" s="4" t="str">
        <x:f>IFERROR(INDEX('Material routes'!$G$6:$G$2205,MATCH(V1017,'Material routes'!$A$6:$A$2205,0)),"MISSING ID")</x:f>
        <x:v>Containers</x:v>
      </x:c>
      <x:c r="J1017" s="4" t="str">
        <x:f>IFERROR(INDEX('Material routes'!$B$6:$B$2205,MATCH(U1017,'Material routes'!$A$6:$A$2205,0)),"MISSING ID")</x:f>
        <x:v>design.audit.proposal_container_sealed_box</x:v>
      </x:c>
      <x:c r="K1017" s="4" t="str">
        <x:f>IFERROR(INDEX('Crafting recipes'!$C$6:$C$1005,MATCH(J1017,'Crafting recipes'!$A$6:$A$1005,0)),"MISSING ID")</x:f>
        <x:v>Finished-item crafting</x:v>
      </x:c>
      <x:c r="L1017" s="4" t="str">
        <x:f>IFERROR(INDEX('Material routes'!$K$6:$K$2205,MATCH(U1017,'Material routes'!$A$6:$A$2205,0)),"MISSING ID")</x:f>
        <x:v>Proposal</x:v>
      </x:c>
      <x:c r="M1017" s="4" t="str">
        <x:f>IFERROR(INDEX('Material routes'!$M$6:$M$2205,MATCH(U1017,'Material routes'!$A$6:$A$2205,0)),"MISSING ID")</x:f>
        <x:v>Partial proposal</x:v>
      </x:c>
      <x:c r="N1017" s="4"/>
      <x:c r="O1017" s="4" t="str">
        <x:f>IFERROR(INDEX('Material routes'!$J$6:$J$2205,MATCH(U1017,'Material routes'!$A$6:$A$2205,0)),"MISSING ID")</x:f>
        <x:v>Unspecified</x:v>
      </x:c>
      <x:c r="P1017" s="4"/>
      <x:c r="Q1017" s="4" t="str">
        <x:f>IFERROR(INDEX('Material routes'!$J$6:$J$2205,MATCH(V1017,'Material routes'!$A$6:$A$2205,0)),"MISSING ID")</x:f>
        <x:v>Unspecified</x:v>
      </x:c>
      <x:c r="R1017" s="4" t="str">
        <x:f>IF(L1017="Withheld","Withheld premise",IF(E1017="Tool candidate","Reusable prerequisite",IF(K1017="Raw entry preparation","Entry-resource preparation",IF(G1017="Not applicable",IF(IFERROR(INDEX('Items'!$AI$6:$AI$1005,MATCH(T1017,'Items'!$A$6:$A$1005,0)),"MISSING ID")="Finished item","Finished endpoint",IF(IFERROR(INDEX('Items'!$AI$6:$AI$1005,MATCH(T1017,'Items'!$A$6:$A$1005,0)),"MISSING ID")="Currency","Currency / no refinement tier","Recovered output / tier not applicable")),IF(OR(IFERROR(INDEX('Crafting recipes'!$H$6:$H$1005,MATCH(J1017,'Crafting recipes'!$A$6:$A$1005,0)),"MISSING ID")="Unassigned",G1017="Unassigned"),"Tier unresolved",IF(IFERROR(VALUE(RIGHT(G1017,1))-VALUE(RIGHT(IFERROR(INDEX('Crafting recipes'!$H$6:$H$1005,MATCH(J1017,'Crafting recipes'!$A$6:$A$1005,0)),"MISSING ID"),1)),0)=1,IF(B1017=IFERROR(INDEX('Crafting recipes'!$H$6:$H$1005,MATCH(J1017,'Crafting recipes'!$A$6:$A$1005,0)),"MISSING ID"),"Advances one material tier","Lower-tier ingredient; route advances one tier"),"Needs tier review"))))))</x:f>
        <x:v>Finished endpoint</x:v>
      </x:c>
      <x:c r="S1017" s="4" t="str">
        <x:f>IFERROR(INDEX('Material routes'!$D$6:$D$2205,MATCH(U1017,'Material routes'!$A$6:$A$2205,0)),"MISSING ID")</x:f>
        <x:v>proposal.branch.sealing_sheet</x:v>
      </x:c>
      <x:c r="T1017" s="4" t="str">
        <x:f>IFERROR(INDEX('Material routes'!$D$6:$D$2205,MATCH(V1017,'Material routes'!$A$6:$A$2205,0)),"MISSING ID")</x:f>
        <x:v>proposal.container.sealed_box</x:v>
      </x:c>
      <x:c r="U1017" s="4" t="str">
        <x:v>design.audit.proposal_container_sealed_box.audit.in.3</x:v>
      </x:c>
      <x:c r="V1017" s="4" t="str">
        <x:v>design.audit.proposal_container_sealed_box.audit.out</x:v>
      </x:c>
    </x:row>
    <x:row r="1018" ht="64" customHeight="1">
      <x:c r="A1018" s="4" t="str">
        <x:f>IFERROR(INDEX('Material routes'!$E$6:$E$2205,MATCH(U1018,'Material routes'!$A$6:$A$2205,0)),"MISSING ID")</x:f>
        <x:v>Cargo quick-release latch</x:v>
      </x:c>
      <x:c r="B1018" s="4" t="str">
        <x:f>IFERROR(INDEX('Material routes'!$F$6:$F$2205,MATCH(U1018,'Material routes'!$A$6:$A$2205,0)),"MISSING ID")</x:f>
        <x:v>T4</x:v>
      </x:c>
      <x:c r="C1018" s="4" t="str">
        <x:f>IFERROR(INDEX('Material routes'!$H$6:$H$2205,MATCH(U1018,'Material routes'!$A$6:$A$2205,0)),"MISSING ID")</x:f>
        <x:v>Crafting component</x:v>
      </x:c>
      <x:c r="D1018" s="4" t="str">
        <x:f>IFERROR(INDEX('Material routes'!$G$6:$G$2205,MATCH(U1018,'Material routes'!$A$6:$A$2205,0)),"MISSING ID")</x:f>
        <x:v>Crafting components</x:v>
      </x:c>
      <x:c r="E1018" s="4" t="str">
        <x:f>IFERROR(INDEX('Material routes'!$C$6:$C$2205,MATCH(U1018,'Material routes'!$A$6:$A$2205,0)),"MISSING ID")</x:f>
        <x:v>Ingredient candidate</x:v>
      </x:c>
      <x:c r="F1018" s="4" t="str">
        <x:f>IFERROR(INDEX('Material routes'!$E$6:$E$2205,MATCH(V1018,'Material routes'!$A$6:$A$2205,0)),"MISSING ID")</x:f>
        <x:v>Sealed cargo box</x:v>
      </x:c>
      <x:c r="G1018" s="4" t="str">
        <x:f>IFERROR(INDEX('Material routes'!$F$6:$F$2205,MATCH(V1018,'Material routes'!$A$6:$A$2205,0)),"MISSING ID")</x:f>
        <x:v>Not applicable</x:v>
      </x:c>
      <x:c r="H1018" s="4" t="str">
        <x:f>IFERROR(INDEX('Material routes'!$H$6:$H$2205,MATCH(V1018,'Material routes'!$A$6:$A$2205,0)),"MISSING ID")</x:f>
        <x:v>Carrier</x:v>
      </x:c>
      <x:c r="I1018" s="4" t="str">
        <x:f>IFERROR(INDEX('Material routes'!$G$6:$G$2205,MATCH(V1018,'Material routes'!$A$6:$A$2205,0)),"MISSING ID")</x:f>
        <x:v>Containers</x:v>
      </x:c>
      <x:c r="J1018" s="4" t="str">
        <x:f>IFERROR(INDEX('Material routes'!$B$6:$B$2205,MATCH(U1018,'Material routes'!$A$6:$A$2205,0)),"MISSING ID")</x:f>
        <x:v>design.audit.proposal_container_sealed_box</x:v>
      </x:c>
      <x:c r="K1018" s="4" t="str">
        <x:f>IFERROR(INDEX('Crafting recipes'!$C$6:$C$1005,MATCH(J1018,'Crafting recipes'!$A$6:$A$1005,0)),"MISSING ID")</x:f>
        <x:v>Finished-item crafting</x:v>
      </x:c>
      <x:c r="L1018" s="4" t="str">
        <x:f>IFERROR(INDEX('Material routes'!$K$6:$K$2205,MATCH(U1018,'Material routes'!$A$6:$A$2205,0)),"MISSING ID")</x:f>
        <x:v>Proposal</x:v>
      </x:c>
      <x:c r="M1018" s="4" t="str">
        <x:f>IFERROR(INDEX('Material routes'!$M$6:$M$2205,MATCH(U1018,'Material routes'!$A$6:$A$2205,0)),"MISSING ID")</x:f>
        <x:v>Partial proposal</x:v>
      </x:c>
      <x:c r="N1018" s="4"/>
      <x:c r="O1018" s="4" t="str">
        <x:f>IFERROR(INDEX('Material routes'!$J$6:$J$2205,MATCH(U1018,'Material routes'!$A$6:$A$2205,0)),"MISSING ID")</x:f>
        <x:v>Unspecified</x:v>
      </x:c>
      <x:c r="P1018" s="4"/>
      <x:c r="Q1018" s="4" t="str">
        <x:f>IFERROR(INDEX('Material routes'!$J$6:$J$2205,MATCH(V1018,'Material routes'!$A$6:$A$2205,0)),"MISSING ID")</x:f>
        <x:v>Unspecified</x:v>
      </x:c>
      <x:c r="R1018" s="4" t="str">
        <x:f>IF(L1018="Withheld","Withheld premise",IF(E1018="Tool candidate","Reusable prerequisite",IF(K1018="Raw entry preparation","Entry-resource preparation",IF(G1018="Not applicable",IF(IFERROR(INDEX('Items'!$AI$6:$AI$1005,MATCH(T1018,'Items'!$A$6:$A$1005,0)),"MISSING ID")="Finished item","Finished endpoint",IF(IFERROR(INDEX('Items'!$AI$6:$AI$1005,MATCH(T1018,'Items'!$A$6:$A$1005,0)),"MISSING ID")="Currency","Currency / no refinement tier","Recovered output / tier not applicable")),IF(OR(IFERROR(INDEX('Crafting recipes'!$H$6:$H$1005,MATCH(J1018,'Crafting recipes'!$A$6:$A$1005,0)),"MISSING ID")="Unassigned",G1018="Unassigned"),"Tier unresolved",IF(IFERROR(VALUE(RIGHT(G1018,1))-VALUE(RIGHT(IFERROR(INDEX('Crafting recipes'!$H$6:$H$1005,MATCH(J1018,'Crafting recipes'!$A$6:$A$1005,0)),"MISSING ID"),1)),0)=1,IF(B1018=IFERROR(INDEX('Crafting recipes'!$H$6:$H$1005,MATCH(J1018,'Crafting recipes'!$A$6:$A$1005,0)),"MISSING ID"),"Advances one material tier","Lower-tier ingredient; route advances one tier"),"Needs tier review"))))))</x:f>
        <x:v>Finished endpoint</x:v>
      </x:c>
      <x:c r="S1018" s="4" t="str">
        <x:f>IFERROR(INDEX('Material routes'!$D$6:$D$2205,MATCH(U1018,'Material routes'!$A$6:$A$2205,0)),"MISSING ID")</x:f>
        <x:v>proposal.legger.release_latch</x:v>
      </x:c>
      <x:c r="T1018" s="4" t="str">
        <x:f>IFERROR(INDEX('Material routes'!$D$6:$D$2205,MATCH(V1018,'Material routes'!$A$6:$A$2205,0)),"MISSING ID")</x:f>
        <x:v>proposal.container.sealed_box</x:v>
      </x:c>
      <x:c r="U1018" s="4" t="str">
        <x:v>design.audit.proposal_container_sealed_box.audit.in.4</x:v>
      </x:c>
      <x:c r="V1018" s="4" t="str">
        <x:v>design.audit.proposal_container_sealed_box.audit.out</x:v>
      </x:c>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t="str">
        <x:f>IFERROR(INDEX('Material routes'!$E$6:$E$2205,MATCH(U1024,'Material routes'!$A$6:$A$2205,0)),"MISSING ID")</x:f>
        <x:v>Linked steel mail rings</x:v>
      </x:c>
      <x:c r="B1024" s="4" t="str">
        <x:f>IFERROR(INDEX('Material routes'!$F$6:$F$2205,MATCH(U1024,'Material routes'!$A$6:$A$2205,0)),"MISSING ID")</x:f>
        <x:v>T4</x:v>
      </x:c>
      <x:c r="C1024" s="4" t="str">
        <x:f>IFERROR(INDEX('Material routes'!$H$6:$H$2205,MATCH(U1024,'Material routes'!$A$6:$A$2205,0)),"MISSING ID")</x:f>
        <x:v>Crafting component</x:v>
      </x:c>
      <x:c r="D1024" s="4" t="str">
        <x:f>IFERROR(INDEX('Material routes'!$G$6:$G$2205,MATCH(U1024,'Material routes'!$A$6:$A$2205,0)),"MISSING ID")</x:f>
        <x:v>Crafting components</x:v>
      </x:c>
      <x:c r="E1024" s="4" t="str">
        <x:f>IFERROR(INDEX('Material routes'!$C$6:$C$2205,MATCH(U1024,'Material routes'!$A$6:$A$2205,0)),"MISSING ID")</x:f>
        <x:v>Ingredient candidate</x:v>
      </x:c>
      <x:c r="F1024" s="4" t="str">
        <x:f>IFERROR(INDEX('Material routes'!$E$6:$E$2205,MATCH(V1024,'Material routes'!$A$6:$A$2205,0)),"MISSING ID")</x:f>
        <x:v>Chainmail shirt</x:v>
      </x:c>
      <x:c r="G1024" s="4" t="str">
        <x:f>IFERROR(INDEX('Material routes'!$F$6:$F$2205,MATCH(V1024,'Material routes'!$A$6:$A$2205,0)),"MISSING ID")</x:f>
        <x:v>Not applicable</x:v>
      </x:c>
      <x:c r="H1024" s="4" t="str">
        <x:f>IFERROR(INDEX('Material routes'!$H$6:$H$2205,MATCH(V1024,'Material routes'!$A$6:$A$2205,0)),"MISSING ID")</x:f>
        <x:v>Armor</x:v>
      </x:c>
      <x:c r="I1024" s="4" t="str">
        <x:f>IFERROR(INDEX('Material routes'!$G$6:$G$2205,MATCH(V1024,'Material routes'!$A$6:$A$2205,0)),"MISSING ID")</x:f>
        <x:v>Armor</x:v>
      </x:c>
      <x:c r="J1024" s="4" t="str">
        <x:f>IFERROR(INDEX('Material routes'!$B$6:$B$2205,MATCH(U1024,'Material routes'!$A$6:$A$2205,0)),"MISSING ID")</x:f>
        <x:v>design.audit.proposal_gear_mail_shirt</x:v>
      </x:c>
      <x:c r="K1024" s="4" t="str">
        <x:f>IFERROR(INDEX('Crafting recipes'!$C$6:$C$1005,MATCH(J1024,'Crafting recipes'!$A$6:$A$1005,0)),"MISSING ID")</x:f>
        <x:v>Finished-item crafting</x:v>
      </x:c>
      <x:c r="L1024" s="4" t="str">
        <x:f>IFERROR(INDEX('Material routes'!$K$6:$K$2205,MATCH(U1024,'Material routes'!$A$6:$A$2205,0)),"MISSING ID")</x:f>
        <x:v>Proposal</x:v>
      </x:c>
      <x:c r="M1024" s="4" t="str">
        <x:f>IFERROR(INDEX('Material routes'!$M$6:$M$2205,MATCH(U1024,'Material routes'!$A$6:$A$2205,0)),"MISSING ID")</x:f>
        <x:v>Partial proposal</x:v>
      </x:c>
      <x:c r="N1024" s="4"/>
      <x:c r="O1024" s="4" t="str">
        <x:f>IFERROR(INDEX('Material routes'!$J$6:$J$2205,MATCH(U1024,'Material routes'!$A$6:$A$2205,0)),"MISSING ID")</x:f>
        <x:v>Unspecified</x:v>
      </x:c>
      <x:c r="P1024" s="4"/>
      <x:c r="Q1024" s="4" t="str">
        <x:f>IFERROR(INDEX('Material routes'!$J$6:$J$2205,MATCH(V1024,'Material routes'!$A$6:$A$2205,0)),"MISSING ID")</x:f>
        <x:v>Unspecified</x:v>
      </x:c>
      <x:c r="R1024" s="4" t="str">
        <x:f>IF(L1024="Withheld","Withheld premise",IF(E1024="Tool candidate","Reusable prerequisite",IF(K1024="Raw entry preparation","Entry-resource preparation",IF(G1024="Not applicable",IF(IFERROR(INDEX('Items'!$AI$6:$AI$1005,MATCH(T1024,'Items'!$A$6:$A$1005,0)),"MISSING ID")="Finished item","Finished endpoint",IF(IFERROR(INDEX('Items'!$AI$6:$AI$1005,MATCH(T1024,'Items'!$A$6:$A$1005,0)),"MISSING ID")="Currency","Currency / no refinement tier","Recovered output / tier not applicable")),IF(OR(IFERROR(INDEX('Crafting recipes'!$H$6:$H$1005,MATCH(J1024,'Crafting recipes'!$A$6:$A$1005,0)),"MISSING ID")="Unassigned",G1024="Unassigned"),"Tier unresolved",IF(IFERROR(VALUE(RIGHT(G1024,1))-VALUE(RIGHT(IFERROR(INDEX('Crafting recipes'!$H$6:$H$1005,MATCH(J1024,'Crafting recipes'!$A$6:$A$1005,0)),"MISSING ID"),1)),0)=1,IF(B1024=IFERROR(INDEX('Crafting recipes'!$H$6:$H$1005,MATCH(J1024,'Crafting recipes'!$A$6:$A$1005,0)),"MISSING ID"),"Advances one material tier","Lower-tier ingredient; route advances one tier"),"Needs tier review"))))))</x:f>
        <x:v>Finished endpoint</x:v>
      </x:c>
      <x:c r="S1024" s="4" t="str">
        <x:f>IFERROR(INDEX('Material routes'!$D$6:$D$2205,MATCH(U1024,'Material routes'!$A$6:$A$2205,0)),"MISSING ID")</x:f>
        <x:v>proposal.audit.linked_steel_mail_rings</x:v>
      </x:c>
      <x:c r="T1024" s="4" t="str">
        <x:f>IFERROR(INDEX('Material routes'!$D$6:$D$2205,MATCH(V1024,'Material routes'!$A$6:$A$2205,0)),"MISSING ID")</x:f>
        <x:v>proposal.gear.mail_shirt</x:v>
      </x:c>
      <x:c r="U1024" s="4" t="str">
        <x:v>design.audit.proposal_gear_mail_shirt.audit.in.1</x:v>
      </x:c>
      <x:c r="V1024" s="4" t="str">
        <x:v>design.audit.proposal_gear_mail_shirt.audit.out</x:v>
      </x:c>
    </x:row>
    <x:row r="1025" ht="64" customHeight="1">
      <x:c r="A1025" s="4" t="str">
        <x:f>IFERROR(INDEX('Material routes'!$E$6:$E$2205,MATCH(U1025,'Material routes'!$A$6:$A$2205,0)),"MISSING ID")</x:f>
        <x:v>Pressed hide fastening strips</x:v>
      </x:c>
      <x:c r="B1025" s="4" t="str">
        <x:f>IFERROR(INDEX('Material routes'!$F$6:$F$2205,MATCH(U1025,'Material routes'!$A$6:$A$2205,0)),"MISSING ID")</x:f>
        <x:v>T2</x:v>
      </x:c>
      <x:c r="C1025" s="4" t="str">
        <x:f>IFERROR(INDEX('Material routes'!$H$6:$H$2205,MATCH(U1025,'Material routes'!$A$6:$A$2205,0)),"MISSING ID")</x:f>
        <x:v>Processed material</x:v>
      </x:c>
      <x:c r="D1025" s="4" t="str">
        <x:f>IFERROR(INDEX('Material routes'!$G$6:$G$2205,MATCH(U1025,'Material routes'!$A$6:$A$2205,0)),"MISSING ID")</x:f>
        <x:v>Manufactured stock</x:v>
      </x:c>
      <x:c r="E1025" s="4" t="str">
        <x:f>IFERROR(INDEX('Material routes'!$C$6:$C$2205,MATCH(U1025,'Material routes'!$A$6:$A$2205,0)),"MISSING ID")</x:f>
        <x:v>Ingredient candidate</x:v>
      </x:c>
      <x:c r="F1025" s="4" t="str">
        <x:f>IFERROR(INDEX('Material routes'!$E$6:$E$2205,MATCH(V1025,'Material routes'!$A$6:$A$2205,0)),"MISSING ID")</x:f>
        <x:v>Chainmail shirt</x:v>
      </x:c>
      <x:c r="G1025" s="4" t="str">
        <x:f>IFERROR(INDEX('Material routes'!$F$6:$F$2205,MATCH(V1025,'Material routes'!$A$6:$A$2205,0)),"MISSING ID")</x:f>
        <x:v>Not applicable</x:v>
      </x:c>
      <x:c r="H1025" s="4" t="str">
        <x:f>IFERROR(INDEX('Material routes'!$H$6:$H$2205,MATCH(V1025,'Material routes'!$A$6:$A$2205,0)),"MISSING ID")</x:f>
        <x:v>Armor</x:v>
      </x:c>
      <x:c r="I1025" s="4" t="str">
        <x:f>IFERROR(INDEX('Material routes'!$G$6:$G$2205,MATCH(V1025,'Material routes'!$A$6:$A$2205,0)),"MISSING ID")</x:f>
        <x:v>Armor</x:v>
      </x:c>
      <x:c r="J1025" s="4" t="str">
        <x:f>IFERROR(INDEX('Material routes'!$B$6:$B$2205,MATCH(U1025,'Material routes'!$A$6:$A$2205,0)),"MISSING ID")</x:f>
        <x:v>design.audit.proposal_gear_mail_shirt</x:v>
      </x:c>
      <x:c r="K1025" s="4" t="str">
        <x:f>IFERROR(INDEX('Crafting recipes'!$C$6:$C$1005,MATCH(J1025,'Crafting recipes'!$A$6:$A$1005,0)),"MISSING ID")</x:f>
        <x:v>Finished-item crafting</x:v>
      </x:c>
      <x:c r="L1025" s="4" t="str">
        <x:f>IFERROR(INDEX('Material routes'!$K$6:$K$2205,MATCH(U1025,'Material routes'!$A$6:$A$2205,0)),"MISSING ID")</x:f>
        <x:v>Proposal</x:v>
      </x:c>
      <x:c r="M1025" s="4" t="str">
        <x:f>IFERROR(INDEX('Material routes'!$M$6:$M$2205,MATCH(U1025,'Material routes'!$A$6:$A$2205,0)),"MISSING ID")</x:f>
        <x:v>Partial proposal</x:v>
      </x:c>
      <x:c r="N1025" s="4"/>
      <x:c r="O1025" s="4" t="str">
        <x:f>IFERROR(INDEX('Material routes'!$J$6:$J$2205,MATCH(U1025,'Material routes'!$A$6:$A$2205,0)),"MISSING ID")</x:f>
        <x:v>Unspecified</x:v>
      </x:c>
      <x:c r="P1025" s="4"/>
      <x:c r="Q1025" s="4" t="str">
        <x:f>IFERROR(INDEX('Material routes'!$J$6:$J$2205,MATCH(V1025,'Material routes'!$A$6:$A$2205,0)),"MISSING ID")</x:f>
        <x:v>Unspecified</x:v>
      </x:c>
      <x:c r="R1025" s="4" t="str">
        <x:f>IF(L1025="Withheld","Withheld premise",IF(E1025="Tool candidate","Reusable prerequisite",IF(K1025="Raw entry preparation","Entry-resource preparation",IF(G1025="Not applicable",IF(IFERROR(INDEX('Items'!$AI$6:$AI$1005,MATCH(T1025,'Items'!$A$6:$A$1005,0)),"MISSING ID")="Finished item","Finished endpoint",IF(IFERROR(INDEX('Items'!$AI$6:$AI$1005,MATCH(T1025,'Items'!$A$6:$A$1005,0)),"MISSING ID")="Currency","Currency / no refinement tier","Recovered output / tier not applicable")),IF(OR(IFERROR(INDEX('Crafting recipes'!$H$6:$H$1005,MATCH(J1025,'Crafting recipes'!$A$6:$A$1005,0)),"MISSING ID")="Unassigned",G1025="Unassigned"),"Tier unresolved",IF(IFERROR(VALUE(RIGHT(G1025,1))-VALUE(RIGHT(IFERROR(INDEX('Crafting recipes'!$H$6:$H$1005,MATCH(J1025,'Crafting recipes'!$A$6:$A$1005,0)),"MISSING ID"),1)),0)=1,IF(B1025=IFERROR(INDEX('Crafting recipes'!$H$6:$H$1005,MATCH(J1025,'Crafting recipes'!$A$6:$A$1005,0)),"MISSING ID"),"Advances one material tier","Lower-tier ingredient; route advances one tier"),"Needs tier review"))))))</x:f>
        <x:v>Finished endpoint</x:v>
      </x:c>
      <x:c r="S1025" s="4" t="str">
        <x:f>IFERROR(INDEX('Material routes'!$D$6:$D$2205,MATCH(U1025,'Material routes'!$A$6:$A$2205,0)),"MISSING ID")</x:f>
        <x:v>proposal.audit.pressed_hide_fastening_strips</x:v>
      </x:c>
      <x:c r="T1025" s="4" t="str">
        <x:f>IFERROR(INDEX('Material routes'!$D$6:$D$2205,MATCH(V1025,'Material routes'!$A$6:$A$2205,0)),"MISSING ID")</x:f>
        <x:v>proposal.gear.mail_shirt</x:v>
      </x:c>
      <x:c r="U1025" s="4" t="str">
        <x:v>design.audit.proposal_gear_mail_shirt.audit.in.2</x:v>
      </x:c>
      <x:c r="V1025" s="4" t="str">
        <x:v>design.audit.proposal_gear_mail_shirt.audit.out</x:v>
      </x:c>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Armor</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Armor</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Armor</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Armor</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Armor</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Accessories</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Accessories</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Accessories</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Accessories</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Accessories</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Accessories</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Accessories</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Accessories</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Accessories</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Accessories</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Accessories</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Accessories</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Accessories</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Attachments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Attachments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t="str">
        <x:f>IFERROR(INDEX('Material routes'!$E$6:$E$2205,MATCH(U1155,'Material routes'!$A$6:$A$2205,0)),"MISSING ID")</x:f>
        <x:v>Dressed building-stone stock</x:v>
      </x:c>
      <x:c r="B1155" s="4" t="str">
        <x:f>IFERROR(INDEX('Material routes'!$F$6:$F$2205,MATCH(U1155,'Material routes'!$A$6:$A$2205,0)),"MISSING ID")</x:f>
        <x:v>T1</x:v>
      </x:c>
      <x:c r="C1155" s="4" t="str">
        <x:f>IFERROR(INDEX('Material routes'!$H$6:$H$2205,MATCH(U1155,'Material routes'!$A$6:$A$2205,0)),"MISSING ID")</x:f>
        <x:v>Processed material</x:v>
      </x:c>
      <x:c r="D1155" s="4" t="str">
        <x:f>IFERROR(INDEX('Material routes'!$G$6:$G$2205,MATCH(U1155,'Material routes'!$A$6:$A$2205,0)),"MISSING ID")</x:f>
        <x:v>Manufactured stock</x:v>
      </x:c>
      <x:c r="E1155" s="4" t="str">
        <x:f>IFERROR(INDEX('Material routes'!$C$6:$C$2205,MATCH(U1155,'Material routes'!$A$6:$A$2205,0)),"MISSING ID")</x:f>
        <x:v>Ingredient candidate</x:v>
      </x:c>
      <x:c r="F1155" s="4" t="str">
        <x:f>IFERROR(INDEX('Material routes'!$E$6:$E$2205,MATCH(V1155,'Material routes'!$A$6:$A$2205,0)),"MISSING ID")</x:f>
        <x:v>Cooking stone slab</x:v>
      </x:c>
      <x:c r="G1155" s="4" t="str">
        <x:f>IFERROR(INDEX('Material routes'!$F$6:$F$2205,MATCH(V1155,'Material routes'!$A$6:$A$2205,0)),"MISSING ID")</x:f>
        <x:v>Not applicable</x:v>
      </x:c>
      <x:c r="H1155" s="4" t="str">
        <x:f>IFERROR(INDEX('Material routes'!$H$6:$H$2205,MATCH(V1155,'Material routes'!$A$6:$A$2205,0)),"MISSING ID")</x:f>
        <x:v>Tool</x:v>
      </x:c>
      <x:c r="I1155" s="4" t="str">
        <x:f>IFERROR(INDEX('Material routes'!$G$6:$G$2205,MATCH(V1155,'Material routes'!$A$6:$A$2205,0)),"MISSING ID")</x:f>
        <x:v>Tools</x:v>
      </x:c>
      <x:c r="J1155" s="4" t="str">
        <x:f>IFERROR(INDEX('Material routes'!$B$6:$B$2205,MATCH(U1155,'Material routes'!$A$6:$A$2205,0)),"MISSING ID")</x:f>
        <x:v>design.audit.proposal_fire_cooking_slab</x:v>
      </x:c>
      <x:c r="K1155" s="4" t="str">
        <x:f>IFERROR(INDEX('Crafting recipes'!$C$6:$C$1005,MATCH(J1155,'Crafting recipes'!$A$6:$A$1005,0)),"MISSING ID")</x:f>
        <x:v>Finished-item crafting</x:v>
      </x:c>
      <x:c r="L1155" s="4" t="str">
        <x:f>IFERROR(INDEX('Material routes'!$K$6:$K$2205,MATCH(U1155,'Material routes'!$A$6:$A$2205,0)),"MISSING ID")</x:f>
        <x:v>Proposal</x:v>
      </x:c>
      <x:c r="M1155" s="4" t="str">
        <x:f>IFERROR(INDEX('Material routes'!$M$6:$M$2205,MATCH(U1155,'Material routes'!$A$6:$A$2205,0)),"MISSING ID")</x:f>
        <x:v>Partial proposal</x:v>
      </x:c>
      <x:c r="N1155" s="4"/>
      <x:c r="O1155" s="4" t="str">
        <x:f>IFERROR(INDEX('Material routes'!$J$6:$J$2205,MATCH(U1155,'Material routes'!$A$6:$A$2205,0)),"MISSING ID")</x:f>
        <x:v>Unspecified</x:v>
      </x:c>
      <x:c r="P1155" s="4"/>
      <x:c r="Q1155" s="4" t="str">
        <x:f>IFERROR(INDEX('Material routes'!$J$6:$J$2205,MATCH(V1155,'Material routes'!$A$6:$A$2205,0)),"MISSING ID")</x:f>
        <x:v>Unspecified</x:v>
      </x:c>
      <x:c r="R1155" s="4" t="str">
        <x:f>IF(L1155="Withheld","Withheld premise",IF(E1155="Tool candidate","Reusable prerequisite",IF(K1155="Raw entry preparation","Entry-resource preparation",IF(G1155="Not applicable",IF(IFERROR(INDEX('Items'!$AI$6:$AI$1005,MATCH(T1155,'Items'!$A$6:$A$1005,0)),"MISSING ID")="Finished item","Finished endpoint",IF(IFERROR(INDEX('Items'!$AI$6:$AI$1005,MATCH(T1155,'Items'!$A$6:$A$1005,0)),"MISSING ID")="Currency","Currency / no refinement tier","Recovered output / tier not applicable")),IF(OR(IFERROR(INDEX('Crafting recipes'!$H$6:$H$1005,MATCH(J1155,'Crafting recipes'!$A$6:$A$1005,0)),"MISSING ID")="Unassigned",G1155="Unassigned"),"Tier unresolved",IF(IFERROR(VALUE(RIGHT(G1155,1))-VALUE(RIGHT(IFERROR(INDEX('Crafting recipes'!$H$6:$H$1005,MATCH(J1155,'Crafting recipes'!$A$6:$A$1005,0)),"MISSING ID"),1)),0)=1,IF(B1155=IFERROR(INDEX('Crafting recipes'!$H$6:$H$1005,MATCH(J1155,'Crafting recipes'!$A$6:$A$1005,0)),"MISSING ID"),"Advances one material tier","Lower-tier ingredient; route advances one tier"),"Needs tier review"))))))</x:f>
        <x:v>Finished endpoint</x:v>
      </x:c>
      <x:c r="S1155" s="4" t="str">
        <x:f>IFERROR(INDEX('Material routes'!$D$6:$D$2205,MATCH(U1155,'Material routes'!$A$6:$A$2205,0)),"MISSING ID")</x:f>
        <x:v>proposal.t1.dressed_stone</x:v>
      </x:c>
      <x:c r="T1155" s="4" t="str">
        <x:f>IFERROR(INDEX('Material routes'!$D$6:$D$2205,MATCH(V1155,'Material routes'!$A$6:$A$2205,0)),"MISSING ID")</x:f>
        <x:v>proposal.fire.cooking_slab</x:v>
      </x:c>
      <x:c r="U1155" s="4" t="str">
        <x:v>design.audit.proposal_fire_cooking_slab.audit.in.1</x:v>
      </x:c>
      <x:c r="V1155" s="4" t="str">
        <x:v>design.audit.proposal_fire_cooking_slab.audit.out</x:v>
      </x:c>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Tools</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Tools</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Tools</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Tools</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t="str">
        <x:f>IFERROR(INDEX('Material routes'!$E$6:$E$2205,MATCH(U1192,'Material routes'!$A$6:$A$2205,0)),"MISSING ID")</x:f>
        <x:v>Steel stock</x:v>
      </x:c>
      <x:c r="B1192" s="4" t="str">
        <x:f>IFERROR(INDEX('Material routes'!$F$6:$F$2205,MATCH(U1192,'Material routes'!$A$6:$A$2205,0)),"MISSING ID")</x:f>
        <x:v>T2</x:v>
      </x:c>
      <x:c r="C1192" s="4" t="str">
        <x:f>IFERROR(INDEX('Material routes'!$H$6:$H$2205,MATCH(U1192,'Material routes'!$A$6:$A$2205,0)),"MISSING ID")</x:f>
        <x:v>Processed material</x:v>
      </x:c>
      <x:c r="D1192" s="4" t="str">
        <x:f>IFERROR(INDEX('Material routes'!$G$6:$G$2205,MATCH(U1192,'Material routes'!$A$6:$A$2205,0)),"MISSING ID")</x:f>
        <x:v>Manufactured stock</x:v>
      </x:c>
      <x:c r="E1192" s="4" t="str">
        <x:f>IFERROR(INDEX('Material routes'!$C$6:$C$2205,MATCH(U1192,'Material routes'!$A$6:$A$2205,0)),"MISSING ID")</x:f>
        <x:v>Ingredient candidate</x:v>
      </x:c>
      <x:c r="F1192" s="4" t="str">
        <x:f>IFERROR(INDEX('Material routes'!$E$6:$E$2205,MATCH(V1192,'Material routes'!$A$6:$A$2205,0)),"MISSING ID")</x:f>
        <x:v>Articulated joint guard</x:v>
      </x:c>
      <x:c r="G1192" s="4" t="str">
        <x:f>IFERROR(INDEX('Material routes'!$F$6:$F$2205,MATCH(V1192,'Material routes'!$A$6:$A$2205,0)),"MISSING ID")</x:f>
        <x:v>Not applicable</x:v>
      </x:c>
      <x:c r="H1192" s="4" t="str">
        <x:f>IFERROR(INDEX('Material routes'!$H$6:$H$2205,MATCH(V1192,'Material routes'!$A$6:$A$2205,0)),"MISSING ID")</x:f>
        <x:v>Armor</x:v>
      </x:c>
      <x:c r="I1192" s="4" t="str">
        <x:f>IFERROR(INDEX('Material routes'!$G$6:$G$2205,MATCH(V1192,'Material routes'!$A$6:$A$2205,0)),"MISSING ID")</x:f>
        <x:v>Armor</x:v>
      </x:c>
      <x:c r="J1192" s="4" t="str">
        <x:f>IFERROR(INDEX('Material routes'!$B$6:$B$2205,MATCH(U1192,'Material routes'!$A$6:$A$2205,0)),"MISSING ID")</x:f>
        <x:v>design.audit.proposal_legger_joint_guard</x:v>
      </x:c>
      <x:c r="K1192" s="4" t="str">
        <x:f>IFERROR(INDEX('Crafting recipes'!$C$6:$C$1005,MATCH(J1192,'Crafting recipes'!$A$6:$A$1005,0)),"MISSING ID")</x:f>
        <x:v>Finished-item crafting</x:v>
      </x:c>
      <x:c r="L1192" s="4" t="str">
        <x:f>IFERROR(INDEX('Material routes'!$K$6:$K$2205,MATCH(U1192,'Material routes'!$A$6:$A$2205,0)),"MISSING ID")</x:f>
        <x:v>Proposal</x:v>
      </x:c>
      <x:c r="M1192" s="4" t="str">
        <x:f>IFERROR(INDEX('Material routes'!$M$6:$M$2205,MATCH(U1192,'Material routes'!$A$6:$A$2205,0)),"MISSING ID")</x:f>
        <x:v>Partial proposal</x:v>
      </x:c>
      <x:c r="N1192" s="4"/>
      <x:c r="O1192" s="4" t="str">
        <x:f>IFERROR(INDEX('Material routes'!$J$6:$J$2205,MATCH(U1192,'Material routes'!$A$6:$A$2205,0)),"MISSING ID")</x:f>
        <x:v>Unspecified</x:v>
      </x:c>
      <x:c r="P1192" s="4"/>
      <x:c r="Q1192" s="4" t="str">
        <x:f>IFERROR(INDEX('Material routes'!$J$6:$J$2205,MATCH(V1192,'Material routes'!$A$6:$A$2205,0)),"MISSING ID")</x:f>
        <x:v>Unspecified</x:v>
      </x:c>
      <x:c r="R1192" s="4" t="str">
        <x:f>IF(L1192="Withheld","Withheld premise",IF(E1192="Tool candidate","Reusable prerequisite",IF(K1192="Raw entry preparation","Entry-resource preparation",IF(G1192="Not applicable",IF(IFERROR(INDEX('Items'!$AI$6:$AI$1005,MATCH(T1192,'Items'!$A$6:$A$1005,0)),"MISSING ID")="Finished item","Finished endpoint",IF(IFERROR(INDEX('Items'!$AI$6:$AI$1005,MATCH(T1192,'Items'!$A$6:$A$1005,0)),"MISSING ID")="Currency","Currency / no refinement tier","Recovered output / tier not applicable")),IF(OR(IFERROR(INDEX('Crafting recipes'!$H$6:$H$1005,MATCH(J1192,'Crafting recipes'!$A$6:$A$1005,0)),"MISSING ID")="Unassigned",G1192="Unassigned"),"Tier unresolved",IF(IFERROR(VALUE(RIGHT(G1192,1))-VALUE(RIGHT(IFERROR(INDEX('Crafting recipes'!$H$6:$H$1005,MATCH(J1192,'Crafting recipes'!$A$6:$A$1005,0)),"MISSING ID"),1)),0)=1,IF(B1192=IFERROR(INDEX('Crafting recipes'!$H$6:$H$1005,MATCH(J1192,'Crafting recipes'!$A$6:$A$1005,0)),"MISSING ID"),"Advances one material tier","Lower-tier ingredient; route advances one tier"),"Needs tier review"))))))</x:f>
        <x:v>Finished endpoint</x:v>
      </x:c>
      <x:c r="S1192" s="4" t="str">
        <x:f>IFERROR(INDEX('Material routes'!$D$6:$D$2205,MATCH(U1192,'Material routes'!$A$6:$A$2205,0)),"MISSING ID")</x:f>
        <x:v>author.metallurgy.steel_stock</x:v>
      </x:c>
      <x:c r="T1192" s="4" t="str">
        <x:f>IFERROR(INDEX('Material routes'!$D$6:$D$2205,MATCH(V1192,'Material routes'!$A$6:$A$2205,0)),"MISSING ID")</x:f>
        <x:v>proposal.legger.joint_guard</x:v>
      </x:c>
      <x:c r="U1192" s="4" t="str">
        <x:v>design.audit.proposal_legger_joint_guard.audit.in.1</x:v>
      </x:c>
      <x:c r="V1192" s="4" t="str">
        <x:v>design.audit.proposal_legger_joint_guard.audit.out</x:v>
      </x:c>
    </x:row>
    <x:row r="1193" ht="64" customHeight="1">
      <x:c r="A1193" s="4" t="str">
        <x:f>IFERROR(INDEX('Material routes'!$E$6:$E$2205,MATCH(U1193,'Material routes'!$A$6:$A$2205,0)),"MISSING ID")</x:f>
        <x:v>Matched metal fastener set</x:v>
      </x:c>
      <x:c r="B1193" s="4" t="str">
        <x:f>IFERROR(INDEX('Material routes'!$F$6:$F$2205,MATCH(U1193,'Material routes'!$A$6:$A$2205,0)),"MISSING ID")</x:f>
        <x:v>T3</x:v>
      </x:c>
      <x:c r="C1193" s="4" t="str">
        <x:f>IFERROR(INDEX('Material routes'!$H$6:$H$2205,MATCH(U1193,'Material routes'!$A$6:$A$2205,0)),"MISSING ID")</x:f>
        <x:v>Crafting component</x:v>
      </x:c>
      <x:c r="D1193" s="4" t="str">
        <x:f>IFERROR(INDEX('Material routes'!$G$6:$G$2205,MATCH(U1193,'Material routes'!$A$6:$A$2205,0)),"MISSING ID")</x:f>
        <x:v>Crafting components</x:v>
      </x:c>
      <x:c r="E1193" s="4" t="str">
        <x:f>IFERROR(INDEX('Material routes'!$C$6:$C$2205,MATCH(U1193,'Material routes'!$A$6:$A$2205,0)),"MISSING ID")</x:f>
        <x:v>Ingredient candidate</x:v>
      </x:c>
      <x:c r="F1193" s="4" t="str">
        <x:f>IFERROR(INDEX('Material routes'!$E$6:$E$2205,MATCH(V1193,'Material routes'!$A$6:$A$2205,0)),"MISSING ID")</x:f>
        <x:v>Articulated joint guard</x:v>
      </x:c>
      <x:c r="G1193" s="4" t="str">
        <x:f>IFERROR(INDEX('Material routes'!$F$6:$F$2205,MATCH(V1193,'Material routes'!$A$6:$A$2205,0)),"MISSING ID")</x:f>
        <x:v>Not applicable</x:v>
      </x:c>
      <x:c r="H1193" s="4" t="str">
        <x:f>IFERROR(INDEX('Material routes'!$H$6:$H$2205,MATCH(V1193,'Material routes'!$A$6:$A$2205,0)),"MISSING ID")</x:f>
        <x:v>Armor</x:v>
      </x:c>
      <x:c r="I1193" s="4" t="str">
        <x:f>IFERROR(INDEX('Material routes'!$G$6:$G$2205,MATCH(V1193,'Material routes'!$A$6:$A$2205,0)),"MISSING ID")</x:f>
        <x:v>Armor</x:v>
      </x:c>
      <x:c r="J1193" s="4" t="str">
        <x:f>IFERROR(INDEX('Material routes'!$B$6:$B$2205,MATCH(U1193,'Material routes'!$A$6:$A$2205,0)),"MISSING ID")</x:f>
        <x:v>design.audit.proposal_legger_joint_guard</x:v>
      </x:c>
      <x:c r="K1193" s="4" t="str">
        <x:f>IFERROR(INDEX('Crafting recipes'!$C$6:$C$1005,MATCH(J1193,'Crafting recipes'!$A$6:$A$1005,0)),"MISSING ID")</x:f>
        <x:v>Finished-item crafting</x:v>
      </x:c>
      <x:c r="L1193" s="4" t="str">
        <x:f>IFERROR(INDEX('Material routes'!$K$6:$K$2205,MATCH(U1193,'Material routes'!$A$6:$A$2205,0)),"MISSING ID")</x:f>
        <x:v>Proposal</x:v>
      </x:c>
      <x:c r="M1193" s="4" t="str">
        <x:f>IFERROR(INDEX('Material routes'!$M$6:$M$2205,MATCH(U1193,'Material routes'!$A$6:$A$2205,0)),"MISSING ID")</x:f>
        <x:v>Partial proposal</x:v>
      </x:c>
      <x:c r="N1193" s="4"/>
      <x:c r="O1193" s="4" t="str">
        <x:f>IFERROR(INDEX('Material routes'!$J$6:$J$2205,MATCH(U1193,'Material routes'!$A$6:$A$2205,0)),"MISSING ID")</x:f>
        <x:v>Unspecified</x:v>
      </x:c>
      <x:c r="P1193" s="4"/>
      <x:c r="Q1193" s="4" t="str">
        <x:f>IFERROR(INDEX('Material routes'!$J$6:$J$2205,MATCH(V1193,'Material routes'!$A$6:$A$2205,0)),"MISSING ID")</x:f>
        <x:v>Unspecified</x:v>
      </x:c>
      <x:c r="R1193" s="4" t="str">
        <x:f>IF(L1193="Withheld","Withheld premise",IF(E1193="Tool candidate","Reusable prerequisite",IF(K1193="Raw entry preparation","Entry-resource preparation",IF(G1193="Not applicable",IF(IFERROR(INDEX('Items'!$AI$6:$AI$1005,MATCH(T1193,'Items'!$A$6:$A$1005,0)),"MISSING ID")="Finished item","Finished endpoint",IF(IFERROR(INDEX('Items'!$AI$6:$AI$1005,MATCH(T1193,'Items'!$A$6:$A$1005,0)),"MISSING ID")="Currency","Currency / no refinement tier","Recovered output / tier not applicable")),IF(OR(IFERROR(INDEX('Crafting recipes'!$H$6:$H$1005,MATCH(J1193,'Crafting recipes'!$A$6:$A$1005,0)),"MISSING ID")="Unassigned",G1193="Unassigned"),"Tier unresolved",IF(IFERROR(VALUE(RIGHT(G1193,1))-VALUE(RIGHT(IFERROR(INDEX('Crafting recipes'!$H$6:$H$1005,MATCH(J1193,'Crafting recipes'!$A$6:$A$1005,0)),"MISSING ID"),1)),0)=1,IF(B1193=IFERROR(INDEX('Crafting recipes'!$H$6:$H$1005,MATCH(J1193,'Crafting recipes'!$A$6:$A$1005,0)),"MISSING ID"),"Advances one material tier","Lower-tier ingredient; route advances one tier"),"Needs tier review"))))))</x:f>
        <x:v>Finished endpoint</x:v>
      </x:c>
      <x:c r="S1193" s="4" t="str">
        <x:f>IFERROR(INDEX('Material routes'!$D$6:$D$2205,MATCH(U1193,'Material routes'!$A$6:$A$2205,0)),"MISSING ID")</x:f>
        <x:v>proposal.lore.fastener_set</x:v>
      </x:c>
      <x:c r="T1193" s="4" t="str">
        <x:f>IFERROR(INDEX('Material routes'!$D$6:$D$2205,MATCH(V1193,'Material routes'!$A$6:$A$2205,0)),"MISSING ID")</x:f>
        <x:v>proposal.legger.joint_guard</x:v>
      </x:c>
      <x:c r="U1193" s="4" t="str">
        <x:v>design.audit.proposal_legger_joint_guard.audit.in.2</x:v>
      </x:c>
      <x:c r="V1193" s="4" t="str">
        <x:v>design.audit.proposal_legger_joint_guard.audit.out</x:v>
      </x:c>
    </x:row>
    <x:row r="1194" ht="64" customHeight="1">
      <x:c r="A1194" s="4" t="str">
        <x:f>IFERROR(INDEX('Material routes'!$E$6:$E$2205,MATCH(U1194,'Material routes'!$A$6:$A$2205,0)),"MISSING ID")</x:f>
        <x:v>Husk-reinforced packing stock</x:v>
      </x:c>
      <x:c r="B1194" s="4" t="str">
        <x:f>IFERROR(INDEX('Material routes'!$F$6:$F$2205,MATCH(U1194,'Material routes'!$A$6:$A$2205,0)),"MISSING ID")</x:f>
        <x:v>T3</x:v>
      </x:c>
      <x:c r="C1194" s="4" t="str">
        <x:f>IFERROR(INDEX('Material routes'!$H$6:$H$2205,MATCH(U1194,'Material routes'!$A$6:$A$2205,0)),"MISSING ID")</x:f>
        <x:v>Processed material</x:v>
      </x:c>
      <x:c r="D1194" s="4" t="str">
        <x:f>IFERROR(INDEX('Material routes'!$G$6:$G$2205,MATCH(U1194,'Material routes'!$A$6:$A$2205,0)),"MISSING ID")</x:f>
        <x:v>Manufactured stock</x:v>
      </x:c>
      <x:c r="E1194" s="4" t="str">
        <x:f>IFERROR(INDEX('Material routes'!$C$6:$C$2205,MATCH(U1194,'Material routes'!$A$6:$A$2205,0)),"MISSING ID")</x:f>
        <x:v>Ingredient candidate</x:v>
      </x:c>
      <x:c r="F1194" s="4" t="str">
        <x:f>IFERROR(INDEX('Material routes'!$E$6:$E$2205,MATCH(V1194,'Material routes'!$A$6:$A$2205,0)),"MISSING ID")</x:f>
        <x:v>Articulated joint guard</x:v>
      </x:c>
      <x:c r="G1194" s="4" t="str">
        <x:f>IFERROR(INDEX('Material routes'!$F$6:$F$2205,MATCH(V1194,'Material routes'!$A$6:$A$2205,0)),"MISSING ID")</x:f>
        <x:v>Not applicable</x:v>
      </x:c>
      <x:c r="H1194" s="4" t="str">
        <x:f>IFERROR(INDEX('Material routes'!$H$6:$H$2205,MATCH(V1194,'Material routes'!$A$6:$A$2205,0)),"MISSING ID")</x:f>
        <x:v>Armor</x:v>
      </x:c>
      <x:c r="I1194" s="4" t="str">
        <x:f>IFERROR(INDEX('Material routes'!$G$6:$G$2205,MATCH(V1194,'Material routes'!$A$6:$A$2205,0)),"MISSING ID")</x:f>
        <x:v>Armor</x:v>
      </x:c>
      <x:c r="J1194" s="4" t="str">
        <x:f>IFERROR(INDEX('Material routes'!$B$6:$B$2205,MATCH(U1194,'Material routes'!$A$6:$A$2205,0)),"MISSING ID")</x:f>
        <x:v>design.audit.proposal_legger_joint_guard</x:v>
      </x:c>
      <x:c r="K1194" s="4" t="str">
        <x:f>IFERROR(INDEX('Crafting recipes'!$C$6:$C$1005,MATCH(J1194,'Crafting recipes'!$A$6:$A$1005,0)),"MISSING ID")</x:f>
        <x:v>Finished-item crafting</x:v>
      </x:c>
      <x:c r="L1194" s="4" t="str">
        <x:f>IFERROR(INDEX('Material routes'!$K$6:$K$2205,MATCH(U1194,'Material routes'!$A$6:$A$2205,0)),"MISSING ID")</x:f>
        <x:v>Proposal</x:v>
      </x:c>
      <x:c r="M1194" s="4" t="str">
        <x:f>IFERROR(INDEX('Material routes'!$M$6:$M$2205,MATCH(U1194,'Material routes'!$A$6:$A$2205,0)),"MISSING ID")</x:f>
        <x:v>Partial proposal</x:v>
      </x:c>
      <x:c r="N1194" s="4"/>
      <x:c r="O1194" s="4" t="str">
        <x:f>IFERROR(INDEX('Material routes'!$J$6:$J$2205,MATCH(U1194,'Material routes'!$A$6:$A$2205,0)),"MISSING ID")</x:f>
        <x:v>Unspecified</x:v>
      </x:c>
      <x:c r="P1194" s="4"/>
      <x:c r="Q1194" s="4" t="str">
        <x:f>IFERROR(INDEX('Material routes'!$J$6:$J$2205,MATCH(V1194,'Material routes'!$A$6:$A$2205,0)),"MISSING ID")</x:f>
        <x:v>Unspecified</x:v>
      </x:c>
      <x:c r="R1194" s="4" t="str">
        <x:f>IF(L1194="Withheld","Withheld premise",IF(E1194="Tool candidate","Reusable prerequisite",IF(K1194="Raw entry preparation","Entry-resource preparation",IF(G1194="Not applicable",IF(IFERROR(INDEX('Items'!$AI$6:$AI$1005,MATCH(T1194,'Items'!$A$6:$A$1005,0)),"MISSING ID")="Finished item","Finished endpoint",IF(IFERROR(INDEX('Items'!$AI$6:$AI$1005,MATCH(T1194,'Items'!$A$6:$A$1005,0)),"MISSING ID")="Currency","Currency / no refinement tier","Recovered output / tier not applicable")),IF(OR(IFERROR(INDEX('Crafting recipes'!$H$6:$H$1005,MATCH(J1194,'Crafting recipes'!$A$6:$A$1005,0)),"MISSING ID")="Unassigned",G1194="Unassigned"),"Tier unresolved",IF(IFERROR(VALUE(RIGHT(G1194,1))-VALUE(RIGHT(IFERROR(INDEX('Crafting recipes'!$H$6:$H$1005,MATCH(J1194,'Crafting recipes'!$A$6:$A$1005,0)),"MISSING ID"),1)),0)=1,IF(B1194=IFERROR(INDEX('Crafting recipes'!$H$6:$H$1005,MATCH(J1194,'Crafting recipes'!$A$6:$A$1005,0)),"MISSING ID"),"Advances one material tier","Lower-tier ingredient; route advances one tier"),"Needs tier review"))))))</x:f>
        <x:v>Finished endpoint</x:v>
      </x:c>
      <x:c r="S1194" s="4" t="str">
        <x:f>IFERROR(INDEX('Material routes'!$D$6:$D$2205,MATCH(U1194,'Material routes'!$A$6:$A$2205,0)),"MISSING ID")</x:f>
        <x:v>proposal.t3.packing_stock</x:v>
      </x:c>
      <x:c r="T1194" s="4" t="str">
        <x:f>IFERROR(INDEX('Material routes'!$D$6:$D$2205,MATCH(V1194,'Material routes'!$A$6:$A$2205,0)),"MISSING ID")</x:f>
        <x:v>proposal.legger.joint_guard</x:v>
      </x:c>
      <x:c r="U1194" s="4" t="str">
        <x:v>design.audit.proposal_legger_joint_guard.audit.in.3</x:v>
      </x:c>
      <x:c r="V1194" s="4" t="str">
        <x:v>design.audit.proposal_legger_joint_guard.audit.out</x:v>
      </x:c>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t="str">
        <x:f>IFERROR(INDEX('Material routes'!$E$6:$E$2205,MATCH(U1197,'Material routes'!$A$6:$A$2205,0)),"MISSING ID")</x:f>
        <x:v>Steel stock</x:v>
      </x:c>
      <x:c r="B1197" s="4" t="str">
        <x:f>IFERROR(INDEX('Material routes'!$F$6:$F$2205,MATCH(U1197,'Material routes'!$A$6:$A$2205,0)),"MISSING ID")</x:f>
        <x:v>T2</x:v>
      </x:c>
      <x:c r="C1197" s="4" t="str">
        <x:f>IFERROR(INDEX('Material routes'!$H$6:$H$2205,MATCH(U1197,'Material routes'!$A$6:$A$2205,0)),"MISSING ID")</x:f>
        <x:v>Processed material</x:v>
      </x:c>
      <x:c r="D1197" s="4" t="str">
        <x:f>IFERROR(INDEX('Material routes'!$G$6:$G$2205,MATCH(U1197,'Material routes'!$A$6:$A$2205,0)),"MISSING ID")</x:f>
        <x:v>Manufactured stock</x:v>
      </x:c>
      <x:c r="E1197" s="4" t="str">
        <x:f>IFERROR(INDEX('Material routes'!$C$6:$C$2205,MATCH(U1197,'Material routes'!$A$6:$A$2205,0)),"MISSING ID")</x:f>
        <x:v>Ingredient candidate</x:v>
      </x:c>
      <x:c r="F1197" s="4" t="str">
        <x:f>IFERROR(INDEX('Material routes'!$E$6:$E$2205,MATCH(V1197,'Material routes'!$A$6:$A$2205,0)),"MISSING ID")</x:f>
        <x:v>Legger side-pannier frame</x:v>
      </x:c>
      <x:c r="G1197" s="4" t="str">
        <x:f>IFERROR(INDEX('Material routes'!$F$6:$F$2205,MATCH(V1197,'Material routes'!$A$6:$A$2205,0)),"MISSING ID")</x:f>
        <x:v>Not applicable</x:v>
      </x:c>
      <x:c r="H1197" s="4" t="str">
        <x:f>IFERROR(INDEX('Material routes'!$H$6:$H$2205,MATCH(V1197,'Material routes'!$A$6:$A$2205,0)),"MISSING ID")</x:f>
        <x:v>Carrier</x:v>
      </x:c>
      <x:c r="I1197" s="4" t="str">
        <x:f>IFERROR(INDEX('Material routes'!$G$6:$G$2205,MATCH(V1197,'Material routes'!$A$6:$A$2205,0)),"MISSING ID")</x:f>
        <x:v>Attachments</x:v>
      </x:c>
      <x:c r="J1197" s="4" t="str">
        <x:f>IFERROR(INDEX('Material routes'!$B$6:$B$2205,MATCH(U1197,'Material routes'!$A$6:$A$2205,0)),"MISSING ID")</x:f>
        <x:v>design.audit.proposal_legger_pannier_frame</x:v>
      </x:c>
      <x:c r="K1197" s="4" t="str">
        <x:f>IFERROR(INDEX('Crafting recipes'!$C$6:$C$1005,MATCH(J1197,'Crafting recipes'!$A$6:$A$1005,0)),"MISSING ID")</x:f>
        <x:v>Finished-item crafting</x:v>
      </x:c>
      <x:c r="L1197" s="4" t="str">
        <x:f>IFERROR(INDEX('Material routes'!$K$6:$K$2205,MATCH(U1197,'Material routes'!$A$6:$A$2205,0)),"MISSING ID")</x:f>
        <x:v>Proposal</x:v>
      </x:c>
      <x:c r="M1197" s="4" t="str">
        <x:f>IFERROR(INDEX('Material routes'!$M$6:$M$2205,MATCH(U1197,'Material routes'!$A$6:$A$2205,0)),"MISSING ID")</x:f>
        <x:v>Partial proposal</x:v>
      </x:c>
      <x:c r="N1197" s="4"/>
      <x:c r="O1197" s="4" t="str">
        <x:f>IFERROR(INDEX('Material routes'!$J$6:$J$2205,MATCH(U1197,'Material routes'!$A$6:$A$2205,0)),"MISSING ID")</x:f>
        <x:v>Unspecified</x:v>
      </x:c>
      <x:c r="P1197" s="4"/>
      <x:c r="Q1197" s="4" t="str">
        <x:f>IFERROR(INDEX('Material routes'!$J$6:$J$2205,MATCH(V1197,'Material routes'!$A$6:$A$2205,0)),"MISSING ID")</x:f>
        <x:v>Unspecified</x:v>
      </x:c>
      <x:c r="R1197" s="4" t="str">
        <x:f>IF(L1197="Withheld","Withheld premise",IF(E1197="Tool candidate","Reusable prerequisite",IF(K1197="Raw entry preparation","Entry-resource preparation",IF(G1197="Not applicable",IF(IFERROR(INDEX('Items'!$AI$6:$AI$1005,MATCH(T1197,'Items'!$A$6:$A$1005,0)),"MISSING ID")="Finished item","Finished endpoint",IF(IFERROR(INDEX('Items'!$AI$6:$AI$1005,MATCH(T1197,'Items'!$A$6:$A$1005,0)),"MISSING ID")="Currency","Currency / no refinement tier","Recovered output / tier not applicable")),IF(OR(IFERROR(INDEX('Crafting recipes'!$H$6:$H$1005,MATCH(J1197,'Crafting recipes'!$A$6:$A$1005,0)),"MISSING ID")="Unassigned",G1197="Unassigned"),"Tier unresolved",IF(IFERROR(VALUE(RIGHT(G1197,1))-VALUE(RIGHT(IFERROR(INDEX('Crafting recipes'!$H$6:$H$1005,MATCH(J1197,'Crafting recipes'!$A$6:$A$1005,0)),"MISSING ID"),1)),0)=1,IF(B1197=IFERROR(INDEX('Crafting recipes'!$H$6:$H$1005,MATCH(J1197,'Crafting recipes'!$A$6:$A$1005,0)),"MISSING ID"),"Advances one material tier","Lower-tier ingredient; route advances one tier"),"Needs tier review"))))))</x:f>
        <x:v>Finished endpoint</x:v>
      </x:c>
      <x:c r="S1197" s="4" t="str">
        <x:f>IFERROR(INDEX('Material routes'!$D$6:$D$2205,MATCH(U1197,'Material routes'!$A$6:$A$2205,0)),"MISSING ID")</x:f>
        <x:v>author.metallurgy.steel_stock</x:v>
      </x:c>
      <x:c r="T1197" s="4" t="str">
        <x:f>IFERROR(INDEX('Material routes'!$D$6:$D$2205,MATCH(V1197,'Material routes'!$A$6:$A$2205,0)),"MISSING ID")</x:f>
        <x:v>proposal.legger.pannier_frame</x:v>
      </x:c>
      <x:c r="U1197" s="4" t="str">
        <x:v>design.audit.proposal_legger_pannier_frame.audit.in.1</x:v>
      </x:c>
      <x:c r="V1197" s="4" t="str">
        <x:v>design.audit.proposal_legger_pannier_frame.audit.out</x:v>
      </x:c>
    </x:row>
    <x:row r="1198" ht="64" customHeight="1">
      <x:c r="A1198" s="4" t="str">
        <x:f>IFERROR(INDEX('Material routes'!$E$6:$E$2205,MATCH(U1198,'Material routes'!$A$6:$A$2205,0)),"MISSING ID")</x:f>
        <x:v>Legger attachment rail</x:v>
      </x:c>
      <x:c r="B1198" s="4" t="str">
        <x:f>IFERROR(INDEX('Material routes'!$F$6:$F$2205,MATCH(U1198,'Material routes'!$A$6:$A$2205,0)),"MISSING ID")</x:f>
        <x:v>T3</x:v>
      </x:c>
      <x:c r="C1198" s="4" t="str">
        <x:f>IFERROR(INDEX('Material routes'!$H$6:$H$2205,MATCH(U1198,'Material routes'!$A$6:$A$2205,0)),"MISSING ID")</x:f>
        <x:v>Crafting component</x:v>
      </x:c>
      <x:c r="D1198" s="4" t="str">
        <x:f>IFERROR(INDEX('Material routes'!$G$6:$G$2205,MATCH(U1198,'Material routes'!$A$6:$A$2205,0)),"MISSING ID")</x:f>
        <x:v>Crafting components</x:v>
      </x:c>
      <x:c r="E1198" s="4" t="str">
        <x:f>IFERROR(INDEX('Material routes'!$C$6:$C$2205,MATCH(U1198,'Material routes'!$A$6:$A$2205,0)),"MISSING ID")</x:f>
        <x:v>Ingredient candidate</x:v>
      </x:c>
      <x:c r="F1198" s="4" t="str">
        <x:f>IFERROR(INDEX('Material routes'!$E$6:$E$2205,MATCH(V1198,'Material routes'!$A$6:$A$2205,0)),"MISSING ID")</x:f>
        <x:v>Legger side-pannier frame</x:v>
      </x:c>
      <x:c r="G1198" s="4" t="str">
        <x:f>IFERROR(INDEX('Material routes'!$F$6:$F$2205,MATCH(V1198,'Material routes'!$A$6:$A$2205,0)),"MISSING ID")</x:f>
        <x:v>Not applicable</x:v>
      </x:c>
      <x:c r="H1198" s="4" t="str">
        <x:f>IFERROR(INDEX('Material routes'!$H$6:$H$2205,MATCH(V1198,'Material routes'!$A$6:$A$2205,0)),"MISSING ID")</x:f>
        <x:v>Carrier</x:v>
      </x:c>
      <x:c r="I1198" s="4" t="str">
        <x:f>IFERROR(INDEX('Material routes'!$G$6:$G$2205,MATCH(V1198,'Material routes'!$A$6:$A$2205,0)),"MISSING ID")</x:f>
        <x:v>Attachments</x:v>
      </x:c>
      <x:c r="J1198" s="4" t="str">
        <x:f>IFERROR(INDEX('Material routes'!$B$6:$B$2205,MATCH(U1198,'Material routes'!$A$6:$A$2205,0)),"MISSING ID")</x:f>
        <x:v>design.audit.proposal_legger_pannier_frame</x:v>
      </x:c>
      <x:c r="K1198" s="4" t="str">
        <x:f>IFERROR(INDEX('Crafting recipes'!$C$6:$C$1005,MATCH(J1198,'Crafting recipes'!$A$6:$A$1005,0)),"MISSING ID")</x:f>
        <x:v>Finished-item crafting</x:v>
      </x:c>
      <x:c r="L1198" s="4" t="str">
        <x:f>IFERROR(INDEX('Material routes'!$K$6:$K$2205,MATCH(U1198,'Material routes'!$A$6:$A$2205,0)),"MISSING ID")</x:f>
        <x:v>Proposal</x:v>
      </x:c>
      <x:c r="M1198" s="4" t="str">
        <x:f>IFERROR(INDEX('Material routes'!$M$6:$M$2205,MATCH(U1198,'Material routes'!$A$6:$A$2205,0)),"MISSING ID")</x:f>
        <x:v>Partial proposal</x:v>
      </x:c>
      <x:c r="N1198" s="4"/>
      <x:c r="O1198" s="4" t="str">
        <x:f>IFERROR(INDEX('Material routes'!$J$6:$J$2205,MATCH(U1198,'Material routes'!$A$6:$A$2205,0)),"MISSING ID")</x:f>
        <x:v>Unspecified</x:v>
      </x:c>
      <x:c r="P1198" s="4"/>
      <x:c r="Q1198" s="4" t="str">
        <x:f>IFERROR(INDEX('Material routes'!$J$6:$J$2205,MATCH(V1198,'Material routes'!$A$6:$A$2205,0)),"MISSING ID")</x:f>
        <x:v>Unspecified</x:v>
      </x:c>
      <x:c r="R1198" s="4" t="str">
        <x:f>IF(L1198="Withheld","Withheld premise",IF(E1198="Tool candidate","Reusable prerequisite",IF(K1198="Raw entry preparation","Entry-resource preparation",IF(G1198="Not applicable",IF(IFERROR(INDEX('Items'!$AI$6:$AI$1005,MATCH(T1198,'Items'!$A$6:$A$1005,0)),"MISSING ID")="Finished item","Finished endpoint",IF(IFERROR(INDEX('Items'!$AI$6:$AI$1005,MATCH(T1198,'Items'!$A$6:$A$1005,0)),"MISSING ID")="Currency","Currency / no refinement tier","Recovered output / tier not applicable")),IF(OR(IFERROR(INDEX('Crafting recipes'!$H$6:$H$1005,MATCH(J1198,'Crafting recipes'!$A$6:$A$1005,0)),"MISSING ID")="Unassigned",G1198="Unassigned"),"Tier unresolved",IF(IFERROR(VALUE(RIGHT(G1198,1))-VALUE(RIGHT(IFERROR(INDEX('Crafting recipes'!$H$6:$H$1005,MATCH(J1198,'Crafting recipes'!$A$6:$A$1005,0)),"MISSING ID"),1)),0)=1,IF(B1198=IFERROR(INDEX('Crafting recipes'!$H$6:$H$1005,MATCH(J1198,'Crafting recipes'!$A$6:$A$1005,0)),"MISSING ID"),"Advances one material tier","Lower-tier ingredient; route advances one tier"),"Needs tier review"))))))</x:f>
        <x:v>Finished endpoint</x:v>
      </x:c>
      <x:c r="S1198" s="4" t="str">
        <x:f>IFERROR(INDEX('Material routes'!$D$6:$D$2205,MATCH(U1198,'Material routes'!$A$6:$A$2205,0)),"MISSING ID")</x:f>
        <x:v>proposal.legger.mount_rail</x:v>
      </x:c>
      <x:c r="T1198" s="4" t="str">
        <x:f>IFERROR(INDEX('Material routes'!$D$6:$D$2205,MATCH(V1198,'Material routes'!$A$6:$A$2205,0)),"MISSING ID")</x:f>
        <x:v>proposal.legger.pannier_frame</x:v>
      </x:c>
      <x:c r="U1198" s="4" t="str">
        <x:v>design.audit.proposal_legger_pannier_frame.audit.in.2</x:v>
      </x:c>
      <x:c r="V1198" s="4" t="str">
        <x:v>design.audit.proposal_legger_pannier_frame.audit.out</x:v>
      </x:c>
    </x:row>
    <x:row r="1199" ht="64" customHeight="1">
      <x:c r="A1199" s="4" t="str">
        <x:f>IFERROR(INDEX('Material routes'!$E$6:$E$2205,MATCH(U1199,'Material routes'!$A$6:$A$2205,0)),"MISSING ID")</x:f>
        <x:v>Cargo quick-release latch</x:v>
      </x:c>
      <x:c r="B1199" s="4" t="str">
        <x:f>IFERROR(INDEX('Material routes'!$F$6:$F$2205,MATCH(U1199,'Material routes'!$A$6:$A$2205,0)),"MISSING ID")</x:f>
        <x:v>T4</x:v>
      </x:c>
      <x:c r="C1199" s="4" t="str">
        <x:f>IFERROR(INDEX('Material routes'!$H$6:$H$2205,MATCH(U1199,'Material routes'!$A$6:$A$2205,0)),"MISSING ID")</x:f>
        <x:v>Crafting component</x:v>
      </x:c>
      <x:c r="D1199" s="4" t="str">
        <x:f>IFERROR(INDEX('Material routes'!$G$6:$G$2205,MATCH(U1199,'Material routes'!$A$6:$A$2205,0)),"MISSING ID")</x:f>
        <x:v>Crafting components</x:v>
      </x:c>
      <x:c r="E1199" s="4" t="str">
        <x:f>IFERROR(INDEX('Material routes'!$C$6:$C$2205,MATCH(U1199,'Material routes'!$A$6:$A$2205,0)),"MISSING ID")</x:f>
        <x:v>Ingredient candidate</x:v>
      </x:c>
      <x:c r="F1199" s="4" t="str">
        <x:f>IFERROR(INDEX('Material routes'!$E$6:$E$2205,MATCH(V1199,'Material routes'!$A$6:$A$2205,0)),"MISSING ID")</x:f>
        <x:v>Legger side-pannier frame</x:v>
      </x:c>
      <x:c r="G1199" s="4" t="str">
        <x:f>IFERROR(INDEX('Material routes'!$F$6:$F$2205,MATCH(V1199,'Material routes'!$A$6:$A$2205,0)),"MISSING ID")</x:f>
        <x:v>Not applicable</x:v>
      </x:c>
      <x:c r="H1199" s="4" t="str">
        <x:f>IFERROR(INDEX('Material routes'!$H$6:$H$2205,MATCH(V1199,'Material routes'!$A$6:$A$2205,0)),"MISSING ID")</x:f>
        <x:v>Carrier</x:v>
      </x:c>
      <x:c r="I1199" s="4" t="str">
        <x:f>IFERROR(INDEX('Material routes'!$G$6:$G$2205,MATCH(V1199,'Material routes'!$A$6:$A$2205,0)),"MISSING ID")</x:f>
        <x:v>Attachments</x:v>
      </x:c>
      <x:c r="J1199" s="4" t="str">
        <x:f>IFERROR(INDEX('Material routes'!$B$6:$B$2205,MATCH(U1199,'Material routes'!$A$6:$A$2205,0)),"MISSING ID")</x:f>
        <x:v>design.audit.proposal_legger_pannier_frame</x:v>
      </x:c>
      <x:c r="K1199" s="4" t="str">
        <x:f>IFERROR(INDEX('Crafting recipes'!$C$6:$C$1005,MATCH(J1199,'Crafting recipes'!$A$6:$A$1005,0)),"MISSING ID")</x:f>
        <x:v>Finished-item crafting</x:v>
      </x:c>
      <x:c r="L1199" s="4" t="str">
        <x:f>IFERROR(INDEX('Material routes'!$K$6:$K$2205,MATCH(U1199,'Material routes'!$A$6:$A$2205,0)),"MISSING ID")</x:f>
        <x:v>Proposal</x:v>
      </x:c>
      <x:c r="M1199" s="4" t="str">
        <x:f>IFERROR(INDEX('Material routes'!$M$6:$M$2205,MATCH(U1199,'Material routes'!$A$6:$A$2205,0)),"MISSING ID")</x:f>
        <x:v>Partial proposal</x:v>
      </x:c>
      <x:c r="N1199" s="4"/>
      <x:c r="O1199" s="4" t="str">
        <x:f>IFERROR(INDEX('Material routes'!$J$6:$J$2205,MATCH(U1199,'Material routes'!$A$6:$A$2205,0)),"MISSING ID")</x:f>
        <x:v>Unspecified</x:v>
      </x:c>
      <x:c r="P1199" s="4"/>
      <x:c r="Q1199" s="4" t="str">
        <x:f>IFERROR(INDEX('Material routes'!$J$6:$J$2205,MATCH(V1199,'Material routes'!$A$6:$A$2205,0)),"MISSING ID")</x:f>
        <x:v>Unspecified</x:v>
      </x:c>
      <x:c r="R1199" s="4" t="str">
        <x:f>IF(L1199="Withheld","Withheld premise",IF(E1199="Tool candidate","Reusable prerequisite",IF(K1199="Raw entry preparation","Entry-resource preparation",IF(G1199="Not applicable",IF(IFERROR(INDEX('Items'!$AI$6:$AI$1005,MATCH(T1199,'Items'!$A$6:$A$1005,0)),"MISSING ID")="Finished item","Finished endpoint",IF(IFERROR(INDEX('Items'!$AI$6:$AI$1005,MATCH(T1199,'Items'!$A$6:$A$1005,0)),"MISSING ID")="Currency","Currency / no refinement tier","Recovered output / tier not applicable")),IF(OR(IFERROR(INDEX('Crafting recipes'!$H$6:$H$1005,MATCH(J1199,'Crafting recipes'!$A$6:$A$1005,0)),"MISSING ID")="Unassigned",G1199="Unassigned"),"Tier unresolved",IF(IFERROR(VALUE(RIGHT(G1199,1))-VALUE(RIGHT(IFERROR(INDEX('Crafting recipes'!$H$6:$H$1005,MATCH(J1199,'Crafting recipes'!$A$6:$A$1005,0)),"MISSING ID"),1)),0)=1,IF(B1199=IFERROR(INDEX('Crafting recipes'!$H$6:$H$1005,MATCH(J1199,'Crafting recipes'!$A$6:$A$1005,0)),"MISSING ID"),"Advances one material tier","Lower-tier ingredient; route advances one tier"),"Needs tier review"))))))</x:f>
        <x:v>Finished endpoint</x:v>
      </x:c>
      <x:c r="S1199" s="4" t="str">
        <x:f>IFERROR(INDEX('Material routes'!$D$6:$D$2205,MATCH(U1199,'Material routes'!$A$6:$A$2205,0)),"MISSING ID")</x:f>
        <x:v>proposal.legger.release_latch</x:v>
      </x:c>
      <x:c r="T1199" s="4" t="str">
        <x:f>IFERROR(INDEX('Material routes'!$D$6:$D$2205,MATCH(V1199,'Material routes'!$A$6:$A$2205,0)),"MISSING ID")</x:f>
        <x:v>proposal.legger.pannier_frame</x:v>
      </x:c>
      <x:c r="U1199" s="4" t="str">
        <x:v>design.audit.proposal_legger_pannier_frame.audit.in.3</x:v>
      </x:c>
      <x:c r="V1199" s="4" t="str">
        <x:v>design.audit.proposal_legger_pannier_frame.audit.out</x:v>
      </x:c>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Attachments</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Attachments</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Attachments</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t="str">
        <x:f>IFERROR(INDEX('Material routes'!$E$6:$E$2205,MATCH(U1203,'Material routes'!$A$6:$A$2205,0)),"MISSING ID")</x:f>
        <x:v>Annealed iron sheet stock</x:v>
      </x:c>
      <x:c r="B1203" s="4" t="str">
        <x:f>IFERROR(INDEX('Material routes'!$F$6:$F$2205,MATCH(U1203,'Material routes'!$A$6:$A$2205,0)),"MISSING ID")</x:f>
        <x:v>T3</x:v>
      </x:c>
      <x:c r="C1203" s="4" t="str">
        <x:f>IFERROR(INDEX('Material routes'!$H$6:$H$2205,MATCH(U1203,'Material routes'!$A$6:$A$2205,0)),"MISSING ID")</x:f>
        <x:v>Processed material</x:v>
      </x:c>
      <x:c r="D1203" s="4" t="str">
        <x:f>IFERROR(INDEX('Material routes'!$G$6:$G$2205,MATCH(U1203,'Material routes'!$A$6:$A$2205,0)),"MISSING ID")</x:f>
        <x:v>Manufactured stock</x:v>
      </x:c>
      <x:c r="E1203" s="4" t="str">
        <x:f>IFERROR(INDEX('Material routes'!$C$6:$C$2205,MATCH(U1203,'Material routes'!$A$6:$A$2205,0)),"MISSING ID")</x:f>
        <x:v>Ingredient candidate</x:v>
      </x:c>
      <x:c r="F1203" s="4" t="str">
        <x:f>IFERROR(INDEX('Material routes'!$E$6:$E$2205,MATCH(V1203,'Material routes'!$A$6:$A$2205,0)),"MISSING ID")</x:f>
        <x:v>Legger removable ore bin</x:v>
      </x:c>
      <x:c r="G1203" s="4" t="str">
        <x:f>IFERROR(INDEX('Material routes'!$F$6:$F$2205,MATCH(V1203,'Material routes'!$A$6:$A$2205,0)),"MISSING ID")</x:f>
        <x:v>Not applicable</x:v>
      </x:c>
      <x:c r="H1203" s="4" t="str">
        <x:f>IFERROR(INDEX('Material routes'!$H$6:$H$2205,MATCH(V1203,'Material routes'!$A$6:$A$2205,0)),"MISSING ID")</x:f>
        <x:v>Container</x:v>
      </x:c>
      <x:c r="I1203" s="4" t="str">
        <x:f>IFERROR(INDEX('Material routes'!$G$6:$G$2205,MATCH(V1203,'Material routes'!$A$6:$A$2205,0)),"MISSING ID")</x:f>
        <x:v>Attachments</x:v>
      </x:c>
      <x:c r="J1203" s="4" t="str">
        <x:f>IFERROR(INDEX('Material routes'!$B$6:$B$2205,MATCH(U1203,'Material routes'!$A$6:$A$2205,0)),"MISSING ID")</x:f>
        <x:v>design.audit.proposal_legger_ore_bin</x:v>
      </x:c>
      <x:c r="K1203" s="4" t="str">
        <x:f>IFERROR(INDEX('Crafting recipes'!$C$6:$C$1005,MATCH(J1203,'Crafting recipes'!$A$6:$A$1005,0)),"MISSING ID")</x:f>
        <x:v>Finished-item crafting</x:v>
      </x:c>
      <x:c r="L1203" s="4" t="str">
        <x:f>IFERROR(INDEX('Material routes'!$K$6:$K$2205,MATCH(U1203,'Material routes'!$A$6:$A$2205,0)),"MISSING ID")</x:f>
        <x:v>Proposal</x:v>
      </x:c>
      <x:c r="M1203" s="4" t="str">
        <x:f>IFERROR(INDEX('Material routes'!$M$6:$M$2205,MATCH(U1203,'Material routes'!$A$6:$A$2205,0)),"MISSING ID")</x:f>
        <x:v>Partial proposal</x:v>
      </x:c>
      <x:c r="N1203" s="4"/>
      <x:c r="O1203" s="4" t="str">
        <x:f>IFERROR(INDEX('Material routes'!$J$6:$J$2205,MATCH(U1203,'Material routes'!$A$6:$A$2205,0)),"MISSING ID")</x:f>
        <x:v>Unspecified</x:v>
      </x:c>
      <x:c r="P1203" s="4"/>
      <x:c r="Q1203" s="4" t="str">
        <x:f>IFERROR(INDEX('Material routes'!$J$6:$J$2205,MATCH(V1203,'Material routes'!$A$6:$A$2205,0)),"MISSING ID")</x:f>
        <x:v>Unspecified</x:v>
      </x:c>
      <x:c r="R1203" s="4" t="str">
        <x:f>IF(L1203="Withheld","Withheld premise",IF(E1203="Tool candidate","Reusable prerequisite",IF(K1203="Raw entry preparation","Entry-resource preparation",IF(G1203="Not applicable",IF(IFERROR(INDEX('Items'!$AI$6:$AI$1005,MATCH(T1203,'Items'!$A$6:$A$1005,0)),"MISSING ID")="Finished item","Finished endpoint",IF(IFERROR(INDEX('Items'!$AI$6:$AI$1005,MATCH(T1203,'Items'!$A$6:$A$1005,0)),"MISSING ID")="Currency","Currency / no refinement tier","Recovered output / tier not applicable")),IF(OR(IFERROR(INDEX('Crafting recipes'!$H$6:$H$1005,MATCH(J1203,'Crafting recipes'!$A$6:$A$1005,0)),"MISSING ID")="Unassigned",G1203="Unassigned"),"Tier unresolved",IF(IFERROR(VALUE(RIGHT(G1203,1))-VALUE(RIGHT(IFERROR(INDEX('Crafting recipes'!$H$6:$H$1005,MATCH(J1203,'Crafting recipes'!$A$6:$A$1005,0)),"MISSING ID"),1)),0)=1,IF(B1203=IFERROR(INDEX('Crafting recipes'!$H$6:$H$1005,MATCH(J1203,'Crafting recipes'!$A$6:$A$1005,0)),"MISSING ID"),"Advances one material tier","Lower-tier ingredient; route advances one tier"),"Needs tier review"))))))</x:f>
        <x:v>Finished endpoint</x:v>
      </x:c>
      <x:c r="S1203" s="4" t="str">
        <x:f>IFERROR(INDEX('Material routes'!$D$6:$D$2205,MATCH(U1203,'Material routes'!$A$6:$A$2205,0)),"MISSING ID")</x:f>
        <x:v>proposal.collection.annealed_iron_sheet_stock</x:v>
      </x:c>
      <x:c r="T1203" s="4" t="str">
        <x:f>IFERROR(INDEX('Material routes'!$D$6:$D$2205,MATCH(V1203,'Material routes'!$A$6:$A$2205,0)),"MISSING ID")</x:f>
        <x:v>proposal.legger.ore_bin</x:v>
      </x:c>
      <x:c r="U1203" s="4" t="str">
        <x:v>design.audit.proposal_legger_ore_bin.audit.in.1</x:v>
      </x:c>
      <x:c r="V1203" s="4" t="str">
        <x:v>design.audit.proposal_legger_ore_bin.audit.out</x:v>
      </x:c>
    </x:row>
    <x:row r="1204" ht="64" customHeight="1">
      <x:c r="A1204" s="4" t="str">
        <x:f>IFERROR(INDEX('Material routes'!$E$6:$E$2205,MATCH(U1204,'Material routes'!$A$6:$A$2205,0)),"MISSING ID")</x:f>
        <x:v>Cargo quick-release latch</x:v>
      </x:c>
      <x:c r="B1204" s="4" t="str">
        <x:f>IFERROR(INDEX('Material routes'!$F$6:$F$2205,MATCH(U1204,'Material routes'!$A$6:$A$2205,0)),"MISSING ID")</x:f>
        <x:v>T4</x:v>
      </x:c>
      <x:c r="C1204" s="4" t="str">
        <x:f>IFERROR(INDEX('Material routes'!$H$6:$H$2205,MATCH(U1204,'Material routes'!$A$6:$A$2205,0)),"MISSING ID")</x:f>
        <x:v>Crafting component</x:v>
      </x:c>
      <x:c r="D1204" s="4" t="str">
        <x:f>IFERROR(INDEX('Material routes'!$G$6:$G$2205,MATCH(U1204,'Material routes'!$A$6:$A$2205,0)),"MISSING ID")</x:f>
        <x:v>Crafting components</x:v>
      </x:c>
      <x:c r="E1204" s="4" t="str">
        <x:f>IFERROR(INDEX('Material routes'!$C$6:$C$2205,MATCH(U1204,'Material routes'!$A$6:$A$2205,0)),"MISSING ID")</x:f>
        <x:v>Ingredient candidate</x:v>
      </x:c>
      <x:c r="F1204" s="4" t="str">
        <x:f>IFERROR(INDEX('Material routes'!$E$6:$E$2205,MATCH(V1204,'Material routes'!$A$6:$A$2205,0)),"MISSING ID")</x:f>
        <x:v>Legger removable ore bin</x:v>
      </x:c>
      <x:c r="G1204" s="4" t="str">
        <x:f>IFERROR(INDEX('Material routes'!$F$6:$F$2205,MATCH(V1204,'Material routes'!$A$6:$A$2205,0)),"MISSING ID")</x:f>
        <x:v>Not applicable</x:v>
      </x:c>
      <x:c r="H1204" s="4" t="str">
        <x:f>IFERROR(INDEX('Material routes'!$H$6:$H$2205,MATCH(V1204,'Material routes'!$A$6:$A$2205,0)),"MISSING ID")</x:f>
        <x:v>Container</x:v>
      </x:c>
      <x:c r="I1204" s="4" t="str">
        <x:f>IFERROR(INDEX('Material routes'!$G$6:$G$2205,MATCH(V1204,'Material routes'!$A$6:$A$2205,0)),"MISSING ID")</x:f>
        <x:v>Attachments</x:v>
      </x:c>
      <x:c r="J1204" s="4" t="str">
        <x:f>IFERROR(INDEX('Material routes'!$B$6:$B$2205,MATCH(U1204,'Material routes'!$A$6:$A$2205,0)),"MISSING ID")</x:f>
        <x:v>design.audit.proposal_legger_ore_bin</x:v>
      </x:c>
      <x:c r="K1204" s="4" t="str">
        <x:f>IFERROR(INDEX('Crafting recipes'!$C$6:$C$1005,MATCH(J1204,'Crafting recipes'!$A$6:$A$1005,0)),"MISSING ID")</x:f>
        <x:v>Finished-item crafting</x:v>
      </x:c>
      <x:c r="L1204" s="4" t="str">
        <x:f>IFERROR(INDEX('Material routes'!$K$6:$K$2205,MATCH(U1204,'Material routes'!$A$6:$A$2205,0)),"MISSING ID")</x:f>
        <x:v>Proposal</x:v>
      </x:c>
      <x:c r="M1204" s="4" t="str">
        <x:f>IFERROR(INDEX('Material routes'!$M$6:$M$2205,MATCH(U1204,'Material routes'!$A$6:$A$2205,0)),"MISSING ID")</x:f>
        <x:v>Partial proposal</x:v>
      </x:c>
      <x:c r="N1204" s="4"/>
      <x:c r="O1204" s="4" t="str">
        <x:f>IFERROR(INDEX('Material routes'!$J$6:$J$2205,MATCH(U1204,'Material routes'!$A$6:$A$2205,0)),"MISSING ID")</x:f>
        <x:v>Unspecified</x:v>
      </x:c>
      <x:c r="P1204" s="4"/>
      <x:c r="Q1204" s="4" t="str">
        <x:f>IFERROR(INDEX('Material routes'!$J$6:$J$2205,MATCH(V1204,'Material routes'!$A$6:$A$2205,0)),"MISSING ID")</x:f>
        <x:v>Unspecified</x:v>
      </x:c>
      <x:c r="R1204" s="4" t="str">
        <x:f>IF(L1204="Withheld","Withheld premise",IF(E1204="Tool candidate","Reusable prerequisite",IF(K1204="Raw entry preparation","Entry-resource preparation",IF(G1204="Not applicable",IF(IFERROR(INDEX('Items'!$AI$6:$AI$1005,MATCH(T1204,'Items'!$A$6:$A$1005,0)),"MISSING ID")="Finished item","Finished endpoint",IF(IFERROR(INDEX('Items'!$AI$6:$AI$1005,MATCH(T1204,'Items'!$A$6:$A$1005,0)),"MISSING ID")="Currency","Currency / no refinement tier","Recovered output / tier not applicable")),IF(OR(IFERROR(INDEX('Crafting recipes'!$H$6:$H$1005,MATCH(J1204,'Crafting recipes'!$A$6:$A$1005,0)),"MISSING ID")="Unassigned",G1204="Unassigned"),"Tier unresolved",IF(IFERROR(VALUE(RIGHT(G1204,1))-VALUE(RIGHT(IFERROR(INDEX('Crafting recipes'!$H$6:$H$1005,MATCH(J1204,'Crafting recipes'!$A$6:$A$1005,0)),"MISSING ID"),1)),0)=1,IF(B1204=IFERROR(INDEX('Crafting recipes'!$H$6:$H$1005,MATCH(J1204,'Crafting recipes'!$A$6:$A$1005,0)),"MISSING ID"),"Advances one material tier","Lower-tier ingredient; route advances one tier"),"Needs tier review"))))))</x:f>
        <x:v>Finished endpoint</x:v>
      </x:c>
      <x:c r="S1204" s="4" t="str">
        <x:f>IFERROR(INDEX('Material routes'!$D$6:$D$2205,MATCH(U1204,'Material routes'!$A$6:$A$2205,0)),"MISSING ID")</x:f>
        <x:v>proposal.legger.release_latch</x:v>
      </x:c>
      <x:c r="T1204" s="4" t="str">
        <x:f>IFERROR(INDEX('Material routes'!$D$6:$D$2205,MATCH(V1204,'Material routes'!$A$6:$A$2205,0)),"MISSING ID")</x:f>
        <x:v>proposal.legger.ore_bin</x:v>
      </x:c>
      <x:c r="U1204" s="4" t="str">
        <x:v>design.audit.proposal_legger_ore_bin.audit.in.2</x:v>
      </x:c>
      <x:c r="V1204" s="4" t="str">
        <x:v>design.audit.proposal_legger_ore_bin.audit.out</x:v>
      </x:c>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t="str">
        <x:f>IFERROR(INDEX('Material routes'!$E$6:$E$2205,MATCH(U1216,'Material routes'!$A$6:$A$2205,0)),"MISSING ID")</x:f>
        <x:v>Annealed iron sheet stock</x:v>
      </x:c>
      <x:c r="B1216" s="4" t="str">
        <x:f>IFERROR(INDEX('Material routes'!$F$6:$F$2205,MATCH(U1216,'Material routes'!$A$6:$A$2205,0)),"MISSING ID")</x:f>
        <x:v>T3</x:v>
      </x:c>
      <x:c r="C1216" s="4" t="str">
        <x:f>IFERROR(INDEX('Material routes'!$H$6:$H$2205,MATCH(U1216,'Material routes'!$A$6:$A$2205,0)),"MISSING ID")</x:f>
        <x:v>Processed material</x:v>
      </x:c>
      <x:c r="D1216" s="4" t="str">
        <x:f>IFERROR(INDEX('Material routes'!$G$6:$G$2205,MATCH(U1216,'Material routes'!$A$6:$A$2205,0)),"MISSING ID")</x:f>
        <x:v>Manufactured stock</x:v>
      </x:c>
      <x:c r="E1216" s="4" t="str">
        <x:f>IFERROR(INDEX('Material routes'!$C$6:$C$2205,MATCH(U1216,'Material routes'!$A$6:$A$2205,0)),"MISSING ID")</x:f>
        <x:v>Ingredient candidate</x:v>
      </x:c>
      <x:c r="F1216" s="4" t="str">
        <x:f>IFERROR(INDEX('Material routes'!$E$6:$E$2205,MATCH(V1216,'Material routes'!$A$6:$A$2205,0)),"MISSING ID")</x:f>
        <x:v>Legger fitted spares case</x:v>
      </x:c>
      <x:c r="G1216" s="4" t="str">
        <x:f>IFERROR(INDEX('Material routes'!$F$6:$F$2205,MATCH(V1216,'Material routes'!$A$6:$A$2205,0)),"MISSING ID")</x:f>
        <x:v>Not applicable</x:v>
      </x:c>
      <x:c r="H1216" s="4" t="str">
        <x:f>IFERROR(INDEX('Material routes'!$H$6:$H$2205,MATCH(V1216,'Material routes'!$A$6:$A$2205,0)),"MISSING ID")</x:f>
        <x:v>Container</x:v>
      </x:c>
      <x:c r="I1216" s="4" t="str">
        <x:f>IFERROR(INDEX('Material routes'!$G$6:$G$2205,MATCH(V1216,'Material routes'!$A$6:$A$2205,0)),"MISSING ID")</x:f>
        <x:v>Attachments</x:v>
      </x:c>
      <x:c r="J1216" s="4" t="str">
        <x:f>IFERROR(INDEX('Material routes'!$B$6:$B$2205,MATCH(U1216,'Material routes'!$A$6:$A$2205,0)),"MISSING ID")</x:f>
        <x:v>design.audit.proposal_legger_spares_case</x:v>
      </x:c>
      <x:c r="K1216" s="4" t="str">
        <x:f>IFERROR(INDEX('Crafting recipes'!$C$6:$C$1005,MATCH(J1216,'Crafting recipes'!$A$6:$A$1005,0)),"MISSING ID")</x:f>
        <x:v>Finished-item crafting</x:v>
      </x:c>
      <x:c r="L1216" s="4" t="str">
        <x:f>IFERROR(INDEX('Material routes'!$K$6:$K$2205,MATCH(U1216,'Material routes'!$A$6:$A$2205,0)),"MISSING ID")</x:f>
        <x:v>Proposal</x:v>
      </x:c>
      <x:c r="M1216" s="4" t="str">
        <x:f>IFERROR(INDEX('Material routes'!$M$6:$M$2205,MATCH(U1216,'Material routes'!$A$6:$A$2205,0)),"MISSING ID")</x:f>
        <x:v>Partial proposal</x:v>
      </x:c>
      <x:c r="N1216" s="4"/>
      <x:c r="O1216" s="4" t="str">
        <x:f>IFERROR(INDEX('Material routes'!$J$6:$J$2205,MATCH(U1216,'Material routes'!$A$6:$A$2205,0)),"MISSING ID")</x:f>
        <x:v>Unspecified</x:v>
      </x:c>
      <x:c r="P1216" s="4"/>
      <x:c r="Q1216" s="4" t="str">
        <x:f>IFERROR(INDEX('Material routes'!$J$6:$J$2205,MATCH(V1216,'Material routes'!$A$6:$A$2205,0)),"MISSING ID")</x:f>
        <x:v>Unspecified</x:v>
      </x:c>
      <x:c r="R1216" s="4" t="str">
        <x:f>IF(L1216="Withheld","Withheld premise",IF(E1216="Tool candidate","Reusable prerequisite",IF(K1216="Raw entry preparation","Entry-resource preparation",IF(G1216="Not applicable",IF(IFERROR(INDEX('Items'!$AI$6:$AI$1005,MATCH(T1216,'Items'!$A$6:$A$1005,0)),"MISSING ID")="Finished item","Finished endpoint",IF(IFERROR(INDEX('Items'!$AI$6:$AI$1005,MATCH(T1216,'Items'!$A$6:$A$1005,0)),"MISSING ID")="Currency","Currency / no refinement tier","Recovered output / tier not applicable")),IF(OR(IFERROR(INDEX('Crafting recipes'!$H$6:$H$1005,MATCH(J1216,'Crafting recipes'!$A$6:$A$1005,0)),"MISSING ID")="Unassigned",G1216="Unassigned"),"Tier unresolved",IF(IFERROR(VALUE(RIGHT(G1216,1))-VALUE(RIGHT(IFERROR(INDEX('Crafting recipes'!$H$6:$H$1005,MATCH(J1216,'Crafting recipes'!$A$6:$A$1005,0)),"MISSING ID"),1)),0)=1,IF(B1216=IFERROR(INDEX('Crafting recipes'!$H$6:$H$1005,MATCH(J1216,'Crafting recipes'!$A$6:$A$1005,0)),"MISSING ID"),"Advances one material tier","Lower-tier ingredient; route advances one tier"),"Needs tier review"))))))</x:f>
        <x:v>Finished endpoint</x:v>
      </x:c>
      <x:c r="S1216" s="4" t="str">
        <x:f>IFERROR(INDEX('Material routes'!$D$6:$D$2205,MATCH(U1216,'Material routes'!$A$6:$A$2205,0)),"MISSING ID")</x:f>
        <x:v>proposal.collection.annealed_iron_sheet_stock</x:v>
      </x:c>
      <x:c r="T1216" s="4" t="str">
        <x:f>IFERROR(INDEX('Material routes'!$D$6:$D$2205,MATCH(V1216,'Material routes'!$A$6:$A$2205,0)),"MISSING ID")</x:f>
        <x:v>proposal.legger.spares_case</x:v>
      </x:c>
      <x:c r="U1216" s="4" t="str">
        <x:v>design.audit.proposal_legger_spares_case.audit.in.1</x:v>
      </x:c>
      <x:c r="V1216" s="4" t="str">
        <x:v>design.audit.proposal_legger_spares_case.audit.out</x:v>
      </x:c>
    </x:row>
    <x:row r="1217" ht="64" customHeight="1">
      <x:c r="A1217" s="4" t="str">
        <x:f>IFERROR(INDEX('Material routes'!$E$6:$E$2205,MATCH(U1217,'Material routes'!$A$6:$A$2205,0)),"MISSING ID")</x:f>
        <x:v>Small metal hinge pair</x:v>
      </x:c>
      <x:c r="B1217" s="4" t="str">
        <x:f>IFERROR(INDEX('Material routes'!$F$6:$F$2205,MATCH(U1217,'Material routes'!$A$6:$A$2205,0)),"MISSING ID")</x:f>
        <x:v>T3</x:v>
      </x:c>
      <x:c r="C1217" s="4" t="str">
        <x:f>IFERROR(INDEX('Material routes'!$H$6:$H$2205,MATCH(U1217,'Material routes'!$A$6:$A$2205,0)),"MISSING ID")</x:f>
        <x:v>Crafting component</x:v>
      </x:c>
      <x:c r="D1217" s="4" t="str">
        <x:f>IFERROR(INDEX('Material routes'!$G$6:$G$2205,MATCH(U1217,'Material routes'!$A$6:$A$2205,0)),"MISSING ID")</x:f>
        <x:v>Crafting components</x:v>
      </x:c>
      <x:c r="E1217" s="4" t="str">
        <x:f>IFERROR(INDEX('Material routes'!$C$6:$C$2205,MATCH(U1217,'Material routes'!$A$6:$A$2205,0)),"MISSING ID")</x:f>
        <x:v>Ingredient candidate</x:v>
      </x:c>
      <x:c r="F1217" s="4" t="str">
        <x:f>IFERROR(INDEX('Material routes'!$E$6:$E$2205,MATCH(V1217,'Material routes'!$A$6:$A$2205,0)),"MISSING ID")</x:f>
        <x:v>Legger fitted spares case</x:v>
      </x:c>
      <x:c r="G1217" s="4" t="str">
        <x:f>IFERROR(INDEX('Material routes'!$F$6:$F$2205,MATCH(V1217,'Material routes'!$A$6:$A$2205,0)),"MISSING ID")</x:f>
        <x:v>Not applicable</x:v>
      </x:c>
      <x:c r="H1217" s="4" t="str">
        <x:f>IFERROR(INDEX('Material routes'!$H$6:$H$2205,MATCH(V1217,'Material routes'!$A$6:$A$2205,0)),"MISSING ID")</x:f>
        <x:v>Container</x:v>
      </x:c>
      <x:c r="I1217" s="4" t="str">
        <x:f>IFERROR(INDEX('Material routes'!$G$6:$G$2205,MATCH(V1217,'Material routes'!$A$6:$A$2205,0)),"MISSING ID")</x:f>
        <x:v>Attachments</x:v>
      </x:c>
      <x:c r="J1217" s="4" t="str">
        <x:f>IFERROR(INDEX('Material routes'!$B$6:$B$2205,MATCH(U1217,'Material routes'!$A$6:$A$2205,0)),"MISSING ID")</x:f>
        <x:v>design.audit.proposal_legger_spares_case</x:v>
      </x:c>
      <x:c r="K1217" s="4" t="str">
        <x:f>IFERROR(INDEX('Crafting recipes'!$C$6:$C$1005,MATCH(J1217,'Crafting recipes'!$A$6:$A$1005,0)),"MISSING ID")</x:f>
        <x:v>Finished-item crafting</x:v>
      </x:c>
      <x:c r="L1217" s="4" t="str">
        <x:f>IFERROR(INDEX('Material routes'!$K$6:$K$2205,MATCH(U1217,'Material routes'!$A$6:$A$2205,0)),"MISSING ID")</x:f>
        <x:v>Proposal</x:v>
      </x:c>
      <x:c r="M1217" s="4" t="str">
        <x:f>IFERROR(INDEX('Material routes'!$M$6:$M$2205,MATCH(U1217,'Material routes'!$A$6:$A$2205,0)),"MISSING ID")</x:f>
        <x:v>Partial proposal</x:v>
      </x:c>
      <x:c r="N1217" s="4"/>
      <x:c r="O1217" s="4" t="str">
        <x:f>IFERROR(INDEX('Material routes'!$J$6:$J$2205,MATCH(U1217,'Material routes'!$A$6:$A$2205,0)),"MISSING ID")</x:f>
        <x:v>Unspecified</x:v>
      </x:c>
      <x:c r="P1217" s="4"/>
      <x:c r="Q1217" s="4" t="str">
        <x:f>IFERROR(INDEX('Material routes'!$J$6:$J$2205,MATCH(V1217,'Material routes'!$A$6:$A$2205,0)),"MISSING ID")</x:f>
        <x:v>Unspecified</x:v>
      </x:c>
      <x:c r="R1217" s="4" t="str">
        <x:f>IF(L1217="Withheld","Withheld premise",IF(E1217="Tool candidate","Reusable prerequisite",IF(K1217="Raw entry preparation","Entry-resource preparation",IF(G1217="Not applicable",IF(IFERROR(INDEX('Items'!$AI$6:$AI$1005,MATCH(T1217,'Items'!$A$6:$A$1005,0)),"MISSING ID")="Finished item","Finished endpoint",IF(IFERROR(INDEX('Items'!$AI$6:$AI$1005,MATCH(T1217,'Items'!$A$6:$A$1005,0)),"MISSING ID")="Currency","Currency / no refinement tier","Recovered output / tier not applicable")),IF(OR(IFERROR(INDEX('Crafting recipes'!$H$6:$H$1005,MATCH(J1217,'Crafting recipes'!$A$6:$A$1005,0)),"MISSING ID")="Unassigned",G1217="Unassigned"),"Tier unresolved",IF(IFERROR(VALUE(RIGHT(G1217,1))-VALUE(RIGHT(IFERROR(INDEX('Crafting recipes'!$H$6:$H$1005,MATCH(J1217,'Crafting recipes'!$A$6:$A$1005,0)),"MISSING ID"),1)),0)=1,IF(B1217=IFERROR(INDEX('Crafting recipes'!$H$6:$H$1005,MATCH(J1217,'Crafting recipes'!$A$6:$A$1005,0)),"MISSING ID"),"Advances one material tier","Lower-tier ingredient; route advances one tier"),"Needs tier review"))))))</x:f>
        <x:v>Finished endpoint</x:v>
      </x:c>
      <x:c r="S1217" s="4" t="str">
        <x:f>IFERROR(INDEX('Material routes'!$D$6:$D$2205,MATCH(U1217,'Material routes'!$A$6:$A$2205,0)),"MISSING ID")</x:f>
        <x:v>proposal.audit.small_metal_hinge_pair</x:v>
      </x:c>
      <x:c r="T1217" s="4" t="str">
        <x:f>IFERROR(INDEX('Material routes'!$D$6:$D$2205,MATCH(V1217,'Material routes'!$A$6:$A$2205,0)),"MISSING ID")</x:f>
        <x:v>proposal.legger.spares_case</x:v>
      </x:c>
      <x:c r="U1217" s="4" t="str">
        <x:v>design.audit.proposal_legger_spares_case.audit.in.2</x:v>
      </x:c>
      <x:c r="V1217" s="4" t="str">
        <x:v>design.audit.proposal_legger_spares_case.audit.out</x:v>
      </x:c>
    </x:row>
    <x:row r="1218" ht="64" customHeight="1">
      <x:c r="A1218" s="4" t="str">
        <x:f>IFERROR(INDEX('Material routes'!$E$6:$E$2205,MATCH(U1218,'Material routes'!$A$6:$A$2205,0)),"MISSING ID")</x:f>
        <x:v>Cargo quick-release latch</x:v>
      </x:c>
      <x:c r="B1218" s="4" t="str">
        <x:f>IFERROR(INDEX('Material routes'!$F$6:$F$2205,MATCH(U1218,'Material routes'!$A$6:$A$2205,0)),"MISSING ID")</x:f>
        <x:v>T4</x:v>
      </x:c>
      <x:c r="C1218" s="4" t="str">
        <x:f>IFERROR(INDEX('Material routes'!$H$6:$H$2205,MATCH(U1218,'Material routes'!$A$6:$A$2205,0)),"MISSING ID")</x:f>
        <x:v>Crafting component</x:v>
      </x:c>
      <x:c r="D1218" s="4" t="str">
        <x:f>IFERROR(INDEX('Material routes'!$G$6:$G$2205,MATCH(U1218,'Material routes'!$A$6:$A$2205,0)),"MISSING ID")</x:f>
        <x:v>Crafting components</x:v>
      </x:c>
      <x:c r="E1218" s="4" t="str">
        <x:f>IFERROR(INDEX('Material routes'!$C$6:$C$2205,MATCH(U1218,'Material routes'!$A$6:$A$2205,0)),"MISSING ID")</x:f>
        <x:v>Ingredient candidate</x:v>
      </x:c>
      <x:c r="F1218" s="4" t="str">
        <x:f>IFERROR(INDEX('Material routes'!$E$6:$E$2205,MATCH(V1218,'Material routes'!$A$6:$A$2205,0)),"MISSING ID")</x:f>
        <x:v>Legger fitted spares case</x:v>
      </x:c>
      <x:c r="G1218" s="4" t="str">
        <x:f>IFERROR(INDEX('Material routes'!$F$6:$F$2205,MATCH(V1218,'Material routes'!$A$6:$A$2205,0)),"MISSING ID")</x:f>
        <x:v>Not applicable</x:v>
      </x:c>
      <x:c r="H1218" s="4" t="str">
        <x:f>IFERROR(INDEX('Material routes'!$H$6:$H$2205,MATCH(V1218,'Material routes'!$A$6:$A$2205,0)),"MISSING ID")</x:f>
        <x:v>Container</x:v>
      </x:c>
      <x:c r="I1218" s="4" t="str">
        <x:f>IFERROR(INDEX('Material routes'!$G$6:$G$2205,MATCH(V1218,'Material routes'!$A$6:$A$2205,0)),"MISSING ID")</x:f>
        <x:v>Attachments</x:v>
      </x:c>
      <x:c r="J1218" s="4" t="str">
        <x:f>IFERROR(INDEX('Material routes'!$B$6:$B$2205,MATCH(U1218,'Material routes'!$A$6:$A$2205,0)),"MISSING ID")</x:f>
        <x:v>design.audit.proposal_legger_spares_case</x:v>
      </x:c>
      <x:c r="K1218" s="4" t="str">
        <x:f>IFERROR(INDEX('Crafting recipes'!$C$6:$C$1005,MATCH(J1218,'Crafting recipes'!$A$6:$A$1005,0)),"MISSING ID")</x:f>
        <x:v>Finished-item crafting</x:v>
      </x:c>
      <x:c r="L1218" s="4" t="str">
        <x:f>IFERROR(INDEX('Material routes'!$K$6:$K$2205,MATCH(U1218,'Material routes'!$A$6:$A$2205,0)),"MISSING ID")</x:f>
        <x:v>Proposal</x:v>
      </x:c>
      <x:c r="M1218" s="4" t="str">
        <x:f>IFERROR(INDEX('Material routes'!$M$6:$M$2205,MATCH(U1218,'Material routes'!$A$6:$A$2205,0)),"MISSING ID")</x:f>
        <x:v>Partial proposal</x:v>
      </x:c>
      <x:c r="N1218" s="4"/>
      <x:c r="O1218" s="4" t="str">
        <x:f>IFERROR(INDEX('Material routes'!$J$6:$J$2205,MATCH(U1218,'Material routes'!$A$6:$A$2205,0)),"MISSING ID")</x:f>
        <x:v>Unspecified</x:v>
      </x:c>
      <x:c r="P1218" s="4"/>
      <x:c r="Q1218" s="4" t="str">
        <x:f>IFERROR(INDEX('Material routes'!$J$6:$J$2205,MATCH(V1218,'Material routes'!$A$6:$A$2205,0)),"MISSING ID")</x:f>
        <x:v>Unspecified</x:v>
      </x:c>
      <x:c r="R1218" s="4" t="str">
        <x:f>IF(L1218="Withheld","Withheld premise",IF(E1218="Tool candidate","Reusable prerequisite",IF(K1218="Raw entry preparation","Entry-resource preparation",IF(G1218="Not applicable",IF(IFERROR(INDEX('Items'!$AI$6:$AI$1005,MATCH(T1218,'Items'!$A$6:$A$1005,0)),"MISSING ID")="Finished item","Finished endpoint",IF(IFERROR(INDEX('Items'!$AI$6:$AI$1005,MATCH(T1218,'Items'!$A$6:$A$1005,0)),"MISSING ID")="Currency","Currency / no refinement tier","Recovered output / tier not applicable")),IF(OR(IFERROR(INDEX('Crafting recipes'!$H$6:$H$1005,MATCH(J1218,'Crafting recipes'!$A$6:$A$1005,0)),"MISSING ID")="Unassigned",G1218="Unassigned"),"Tier unresolved",IF(IFERROR(VALUE(RIGHT(G1218,1))-VALUE(RIGHT(IFERROR(INDEX('Crafting recipes'!$H$6:$H$1005,MATCH(J1218,'Crafting recipes'!$A$6:$A$1005,0)),"MISSING ID"),1)),0)=1,IF(B1218=IFERROR(INDEX('Crafting recipes'!$H$6:$H$1005,MATCH(J1218,'Crafting recipes'!$A$6:$A$1005,0)),"MISSING ID"),"Advances one material tier","Lower-tier ingredient; route advances one tier"),"Needs tier review"))))))</x:f>
        <x:v>Finished endpoint</x:v>
      </x:c>
      <x:c r="S1218" s="4" t="str">
        <x:f>IFERROR(INDEX('Material routes'!$D$6:$D$2205,MATCH(U1218,'Material routes'!$A$6:$A$2205,0)),"MISSING ID")</x:f>
        <x:v>proposal.legger.release_latch</x:v>
      </x:c>
      <x:c r="T1218" s="4" t="str">
        <x:f>IFERROR(INDEX('Material routes'!$D$6:$D$2205,MATCH(V1218,'Material routes'!$A$6:$A$2205,0)),"MISSING ID")</x:f>
        <x:v>proposal.legger.spares_case</x:v>
      </x:c>
      <x:c r="U1218" s="4" t="str">
        <x:v>design.audit.proposal_legger_spares_case.audit.in.3</x:v>
      </x:c>
      <x:c r="V1218" s="4" t="str">
        <x:v>design.audit.proposal_legger_spares_case.audit.out</x:v>
      </x:c>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Consumables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Consumables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Consumables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Consumables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Consumables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Consumables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Consumables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Consumables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Consumables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Consumables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Consumables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Consumables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Biological resources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Consumables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Consumables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Consumables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Consumables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Armor</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Armor</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Armor</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t="str">
        <x:f>IFERROR(INDEX('Material routes'!$E$6:$E$2205,MATCH(U1302,'Material routes'!$A$6:$A$2205,0)),"MISSING ID")</x:f>
        <x:v>Steel stock</x:v>
      </x:c>
      <x:c r="B1302" s="4" t="str">
        <x:f>IFERROR(INDEX('Material routes'!$F$6:$F$2205,MATCH(U1302,'Material routes'!$A$6:$A$2205,0)),"MISSING ID")</x:f>
        <x:v>T2</x:v>
      </x:c>
      <x:c r="C1302" s="4" t="str">
        <x:f>IFERROR(INDEX('Material routes'!$H$6:$H$2205,MATCH(U1302,'Material routes'!$A$6:$A$2205,0)),"MISSING ID")</x:f>
        <x:v>Processed material</x:v>
      </x:c>
      <x:c r="D1302" s="4" t="str">
        <x:f>IFERROR(INDEX('Material routes'!$G$6:$G$2205,MATCH(U1302,'Material routes'!$A$6:$A$2205,0)),"MISSING ID")</x:f>
        <x:v>Manufactured stock</x:v>
      </x:c>
      <x:c r="E1302" s="4" t="str">
        <x:f>IFERROR(INDEX('Material routes'!$C$6:$C$2205,MATCH(U1302,'Material routes'!$A$6:$A$2205,0)),"MISSING ID")</x:f>
        <x:v>Ingredient candidate</x:v>
      </x:c>
      <x:c r="F1302" s="4" t="str">
        <x:f>IFERROR(INDEX('Material routes'!$E$6:$E$2205,MATCH(V1302,'Material routes'!$A$6:$A$2205,0)),"MISSING ID")</x:f>
        <x:v>Anvil</x:v>
      </x:c>
      <x:c r="G1302" s="4" t="str">
        <x:f>IFERROR(INDEX('Material routes'!$F$6:$F$2205,MATCH(V1302,'Material routes'!$A$6:$A$2205,0)),"MISSING ID")</x:f>
        <x:v>Not applicable</x:v>
      </x:c>
      <x:c r="H1302" s="4" t="str">
        <x:f>IFERROR(INDEX('Material routes'!$H$6:$H$2205,MATCH(V1302,'Material routes'!$A$6:$A$2205,0)),"MISSING ID")</x:f>
        <x:v>Tool</x:v>
      </x:c>
      <x:c r="I1302" s="4" t="str">
        <x:f>IFERROR(INDEX('Material routes'!$G$6:$G$2205,MATCH(V1302,'Material routes'!$A$6:$A$2205,0)),"MISSING ID")</x:f>
        <x:v>Tools</x:v>
      </x:c>
      <x:c r="J1302" s="4" t="str">
        <x:f>IFERROR(INDEX('Material routes'!$B$6:$B$2205,MATCH(U1302,'Material routes'!$A$6:$A$2205,0)),"MISSING ID")</x:f>
        <x:v>design.audit.author_forging_anvil</x:v>
      </x:c>
      <x:c r="K1302" s="4" t="str">
        <x:f>IFERROR(INDEX('Crafting recipes'!$C$6:$C$1005,MATCH(J1302,'Crafting recipes'!$A$6:$A$1005,0)),"MISSING ID")</x:f>
        <x:v>Finished-item crafting</x:v>
      </x:c>
      <x:c r="L1302" s="4" t="str">
        <x:f>IFERROR(INDEX('Material routes'!$K$6:$K$2205,MATCH(U1302,'Material routes'!$A$6:$A$2205,0)),"MISSING ID")</x:f>
        <x:v>Proposal</x:v>
      </x:c>
      <x:c r="M1302" s="4" t="str">
        <x:f>IFERROR(INDEX('Material routes'!$M$6:$M$2205,MATCH(U1302,'Material routes'!$A$6:$A$2205,0)),"MISSING ID")</x:f>
        <x:v>Partial proposal</x:v>
      </x:c>
      <x:c r="N1302" s="4"/>
      <x:c r="O1302" s="4" t="str">
        <x:f>IFERROR(INDEX('Material routes'!$J$6:$J$2205,MATCH(U1302,'Material routes'!$A$6:$A$2205,0)),"MISSING ID")</x:f>
        <x:v>Unspecified</x:v>
      </x:c>
      <x:c r="P1302" s="4"/>
      <x:c r="Q1302" s="4" t="str">
        <x:f>IFERROR(INDEX('Material routes'!$J$6:$J$2205,MATCH(V1302,'Material routes'!$A$6:$A$2205,0)),"MISSING ID")</x:f>
        <x:v>Unspecified</x:v>
      </x:c>
      <x:c r="R1302" s="4" t="str">
        <x:f>IF(L1302="Withheld","Withheld premise",IF(E1302="Tool candidate","Reusable prerequisite",IF(K1302="Raw entry preparation","Entry-resource preparation",IF(G1302="Not applicable",IF(IFERROR(INDEX('Items'!$AI$6:$AI$1005,MATCH(T1302,'Items'!$A$6:$A$1005,0)),"MISSING ID")="Finished item","Finished endpoint",IF(IFERROR(INDEX('Items'!$AI$6:$AI$1005,MATCH(T1302,'Items'!$A$6:$A$1005,0)),"MISSING ID")="Currency","Currency / no refinement tier","Recovered output / tier not applicable")),IF(OR(IFERROR(INDEX('Crafting recipes'!$H$6:$H$1005,MATCH(J1302,'Crafting recipes'!$A$6:$A$1005,0)),"MISSING ID")="Unassigned",G1302="Unassigned"),"Tier unresolved",IF(IFERROR(VALUE(RIGHT(G1302,1))-VALUE(RIGHT(IFERROR(INDEX('Crafting recipes'!$H$6:$H$1005,MATCH(J1302,'Crafting recipes'!$A$6:$A$1005,0)),"MISSING ID"),1)),0)=1,IF(B1302=IFERROR(INDEX('Crafting recipes'!$H$6:$H$1005,MATCH(J1302,'Crafting recipes'!$A$6:$A$1005,0)),"MISSING ID"),"Advances one material tier","Lower-tier ingredient; route advances one tier"),"Needs tier review"))))))</x:f>
        <x:v>Finished endpoint</x:v>
      </x:c>
      <x:c r="S1302" s="4" t="str">
        <x:f>IFERROR(INDEX('Material routes'!$D$6:$D$2205,MATCH(U1302,'Material routes'!$A$6:$A$2205,0)),"MISSING ID")</x:f>
        <x:v>author.metallurgy.steel_stock</x:v>
      </x:c>
      <x:c r="T1302" s="4" t="str">
        <x:f>IFERROR(INDEX('Material routes'!$D$6:$D$2205,MATCH(V1302,'Material routes'!$A$6:$A$2205,0)),"MISSING ID")</x:f>
        <x:v>author.forging.anvil</x:v>
      </x:c>
      <x:c r="U1302" s="4" t="str">
        <x:v>design.audit.author_forging_anvil.audit.in.1</x:v>
      </x:c>
      <x:c r="V1302" s="4" t="str">
        <x:v>design.audit.author_forging_anvil.audit.out</x:v>
      </x:c>
    </x:row>
    <x:row r="1303" ht="64" customHeight="1">
      <x:c r="A1303" s="4" t="str">
        <x:f>IFERROR(INDEX('Material routes'!$E$6:$E$2205,MATCH(U1303,'Material routes'!$A$6:$A$2205,0)),"MISSING ID")</x:f>
        <x:v>Worked iron stock</x:v>
      </x:c>
      <x:c r="B1303" s="4" t="str">
        <x:f>IFERROR(INDEX('Material routes'!$F$6:$F$2205,MATCH(U1303,'Material routes'!$A$6:$A$2205,0)),"MISSING ID")</x:f>
        <x:v>T2</x:v>
      </x:c>
      <x:c r="C1303" s="4" t="str">
        <x:f>IFERROR(INDEX('Material routes'!$H$6:$H$2205,MATCH(U1303,'Material routes'!$A$6:$A$2205,0)),"MISSING ID")</x:f>
        <x:v>Processed material</x:v>
      </x:c>
      <x:c r="D1303" s="4" t="str">
        <x:f>IFERROR(INDEX('Material routes'!$G$6:$G$2205,MATCH(U1303,'Material routes'!$A$6:$A$2205,0)),"MISSING ID")</x:f>
        <x:v>Manufactured stock</x:v>
      </x:c>
      <x:c r="E1303" s="4" t="str">
        <x:f>IFERROR(INDEX('Material routes'!$C$6:$C$2205,MATCH(U1303,'Material routes'!$A$6:$A$2205,0)),"MISSING ID")</x:f>
        <x:v>Ingredient candidate</x:v>
      </x:c>
      <x:c r="F1303" s="4" t="str">
        <x:f>IFERROR(INDEX('Material routes'!$E$6:$E$2205,MATCH(V1303,'Material routes'!$A$6:$A$2205,0)),"MISSING ID")</x:f>
        <x:v>Anvil</x:v>
      </x:c>
      <x:c r="G1303" s="4" t="str">
        <x:f>IFERROR(INDEX('Material routes'!$F$6:$F$2205,MATCH(V1303,'Material routes'!$A$6:$A$2205,0)),"MISSING ID")</x:f>
        <x:v>Not applicable</x:v>
      </x:c>
      <x:c r="H1303" s="4" t="str">
        <x:f>IFERROR(INDEX('Material routes'!$H$6:$H$2205,MATCH(V1303,'Material routes'!$A$6:$A$2205,0)),"MISSING ID")</x:f>
        <x:v>Tool</x:v>
      </x:c>
      <x:c r="I1303" s="4" t="str">
        <x:f>IFERROR(INDEX('Material routes'!$G$6:$G$2205,MATCH(V1303,'Material routes'!$A$6:$A$2205,0)),"MISSING ID")</x:f>
        <x:v>Tools</x:v>
      </x:c>
      <x:c r="J1303" s="4" t="str">
        <x:f>IFERROR(INDEX('Material routes'!$B$6:$B$2205,MATCH(U1303,'Material routes'!$A$6:$A$2205,0)),"MISSING ID")</x:f>
        <x:v>design.audit.author_forging_anvil</x:v>
      </x:c>
      <x:c r="K1303" s="4" t="str">
        <x:f>IFERROR(INDEX('Crafting recipes'!$C$6:$C$1005,MATCH(J1303,'Crafting recipes'!$A$6:$A$1005,0)),"MISSING ID")</x:f>
        <x:v>Finished-item crafting</x:v>
      </x:c>
      <x:c r="L1303" s="4" t="str">
        <x:f>IFERROR(INDEX('Material routes'!$K$6:$K$2205,MATCH(U1303,'Material routes'!$A$6:$A$2205,0)),"MISSING ID")</x:f>
        <x:v>Proposal</x:v>
      </x:c>
      <x:c r="M1303" s="4" t="str">
        <x:f>IFERROR(INDEX('Material routes'!$M$6:$M$2205,MATCH(U1303,'Material routes'!$A$6:$A$2205,0)),"MISSING ID")</x:f>
        <x:v>Partial proposal</x:v>
      </x:c>
      <x:c r="N1303" s="4"/>
      <x:c r="O1303" s="4" t="str">
        <x:f>IFERROR(INDEX('Material routes'!$J$6:$J$2205,MATCH(U1303,'Material routes'!$A$6:$A$2205,0)),"MISSING ID")</x:f>
        <x:v>Unspecified</x:v>
      </x:c>
      <x:c r="P1303" s="4"/>
      <x:c r="Q1303" s="4" t="str">
        <x:f>IFERROR(INDEX('Material routes'!$J$6:$J$2205,MATCH(V1303,'Material routes'!$A$6:$A$2205,0)),"MISSING ID")</x:f>
        <x:v>Unspecified</x:v>
      </x:c>
      <x:c r="R1303" s="4" t="str">
        <x:f>IF(L1303="Withheld","Withheld premise",IF(E1303="Tool candidate","Reusable prerequisite",IF(K1303="Raw entry preparation","Entry-resource preparation",IF(G1303="Not applicable",IF(IFERROR(INDEX('Items'!$AI$6:$AI$1005,MATCH(T1303,'Items'!$A$6:$A$1005,0)),"MISSING ID")="Finished item","Finished endpoint",IF(IFERROR(INDEX('Items'!$AI$6:$AI$1005,MATCH(T1303,'Items'!$A$6:$A$1005,0)),"MISSING ID")="Currency","Currency / no refinement tier","Recovered output / tier not applicable")),IF(OR(IFERROR(INDEX('Crafting recipes'!$H$6:$H$1005,MATCH(J1303,'Crafting recipes'!$A$6:$A$1005,0)),"MISSING ID")="Unassigned",G1303="Unassigned"),"Tier unresolved",IF(IFERROR(VALUE(RIGHT(G1303,1))-VALUE(RIGHT(IFERROR(INDEX('Crafting recipes'!$H$6:$H$1005,MATCH(J1303,'Crafting recipes'!$A$6:$A$1005,0)),"MISSING ID"),1)),0)=1,IF(B1303=IFERROR(INDEX('Crafting recipes'!$H$6:$H$1005,MATCH(J1303,'Crafting recipes'!$A$6:$A$1005,0)),"MISSING ID"),"Advances one material tier","Lower-tier ingredient; route advances one tier"),"Needs tier review"))))))</x:f>
        <x:v>Finished endpoint</x:v>
      </x:c>
      <x:c r="S1303" s="4" t="str">
        <x:f>IFERROR(INDEX('Material routes'!$D$6:$D$2205,MATCH(U1303,'Material routes'!$A$6:$A$2205,0)),"MISSING ID")</x:f>
        <x:v>proposal.natural.iron_stock</x:v>
      </x:c>
      <x:c r="T1303" s="4" t="str">
        <x:f>IFERROR(INDEX('Material routes'!$D$6:$D$2205,MATCH(V1303,'Material routes'!$A$6:$A$2205,0)),"MISSING ID")</x:f>
        <x:v>author.forging.anvil</x:v>
      </x:c>
      <x:c r="U1303" s="4" t="str">
        <x:v>design.audit.author_forging_anvil.audit.in.2</x:v>
      </x:c>
      <x:c r="V1303" s="4" t="str">
        <x:v>design.audit.author_forging_anvil.audit.out</x:v>
      </x:c>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Tools</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Tools</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Tools</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Tools</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t="str">
        <x:f>IFERROR(INDEX('Material routes'!$E$6:$E$2205,MATCH(U1318,'Material routes'!$A$6:$A$2205,0)),"MISSING ID")</x:f>
        <x:v>Matched mechanical drive cassette</x:v>
      </x:c>
      <x:c r="B1318" s="4" t="str">
        <x:f>IFERROR(INDEX('Material routes'!$F$6:$F$2205,MATCH(U1318,'Material routes'!$A$6:$A$2205,0)),"MISSING ID")</x:f>
        <x:v>T4</x:v>
      </x:c>
      <x:c r="C1318" s="4" t="str">
        <x:f>IFERROR(INDEX('Material routes'!$H$6:$H$2205,MATCH(U1318,'Material routes'!$A$6:$A$2205,0)),"MISSING ID")</x:f>
        <x:v>Crafting component</x:v>
      </x:c>
      <x:c r="D1318" s="4" t="str">
        <x:f>IFERROR(INDEX('Material routes'!$G$6:$G$2205,MATCH(U1318,'Material routes'!$A$6:$A$2205,0)),"MISSING ID")</x:f>
        <x:v>Crafting components</x:v>
      </x:c>
      <x:c r="E1318" s="4" t="str">
        <x:f>IFERROR(INDEX('Material routes'!$C$6:$C$2205,MATCH(U1318,'Material routes'!$A$6:$A$2205,0)),"MISSING ID")</x:f>
        <x:v>Ingredient candidate</x:v>
      </x:c>
      <x:c r="F1318" s="4" t="str">
        <x:f>IFERROR(INDEX('Material routes'!$E$6:$E$2205,MATCH(V1318,'Material routes'!$A$6:$A$2205,0)),"MISSING ID")</x:f>
        <x:v>Inner-city carriage</x:v>
      </x:c>
      <x:c r="G1318" s="4" t="str">
        <x:f>IFERROR(INDEX('Material routes'!$F$6:$F$2205,MATCH(V1318,'Material routes'!$A$6:$A$2205,0)),"MISSING ID")</x:f>
        <x:v>Not applicable</x:v>
      </x:c>
      <x:c r="H1318" s="4" t="str">
        <x:f>IFERROR(INDEX('Material routes'!$H$6:$H$2205,MATCH(V1318,'Material routes'!$A$6:$A$2205,0)),"MISSING ID")</x:f>
        <x:v>Machine</x:v>
      </x:c>
      <x:c r="I1318" s="4" t="str">
        <x:f>IFERROR(INDEX('Material routes'!$G$6:$G$2205,MATCH(V1318,'Material routes'!$A$6:$A$2205,0)),"MISSING ID")</x:f>
        <x:v>Tools</x:v>
      </x:c>
      <x:c r="J1318" s="4" t="str">
        <x:f>IFERROR(INDEX('Material routes'!$B$6:$B$2205,MATCH(U1318,'Material routes'!$A$6:$A$2205,0)),"MISSING ID")</x:f>
        <x:v>design.audit.author_city_transport_carriage</x:v>
      </x:c>
      <x:c r="K1318" s="4" t="str">
        <x:f>IFERROR(INDEX('Crafting recipes'!$C$6:$C$1005,MATCH(J1318,'Crafting recipes'!$A$6:$A$1005,0)),"MISSING ID")</x:f>
        <x:v>Finished-item crafting</x:v>
      </x:c>
      <x:c r="L1318" s="4" t="str">
        <x:f>IFERROR(INDEX('Material routes'!$K$6:$K$2205,MATCH(U1318,'Material routes'!$A$6:$A$2205,0)),"MISSING ID")</x:f>
        <x:v>Proposal</x:v>
      </x:c>
      <x:c r="M1318" s="4" t="str">
        <x:f>IFERROR(INDEX('Material routes'!$M$6:$M$2205,MATCH(U1318,'Material routes'!$A$6:$A$2205,0)),"MISSING ID")</x:f>
        <x:v>Partial proposal</x:v>
      </x:c>
      <x:c r="N1318" s="4"/>
      <x:c r="O1318" s="4" t="str">
        <x:f>IFERROR(INDEX('Material routes'!$J$6:$J$2205,MATCH(U1318,'Material routes'!$A$6:$A$2205,0)),"MISSING ID")</x:f>
        <x:v>Unspecified</x:v>
      </x:c>
      <x:c r="P1318" s="4"/>
      <x:c r="Q1318" s="4" t="str">
        <x:f>IFERROR(INDEX('Material routes'!$J$6:$J$2205,MATCH(V1318,'Material routes'!$A$6:$A$2205,0)),"MISSING ID")</x:f>
        <x:v>Unspecified</x:v>
      </x:c>
      <x:c r="R1318" s="4" t="str">
        <x:f>IF(L1318="Withheld","Withheld premise",IF(E1318="Tool candidate","Reusable prerequisite",IF(K1318="Raw entry preparation","Entry-resource preparation",IF(G1318="Not applicable",IF(IFERROR(INDEX('Items'!$AI$6:$AI$1005,MATCH(T1318,'Items'!$A$6:$A$1005,0)),"MISSING ID")="Finished item","Finished endpoint",IF(IFERROR(INDEX('Items'!$AI$6:$AI$1005,MATCH(T1318,'Items'!$A$6:$A$1005,0)),"MISSING ID")="Currency","Currency / no refinement tier","Recovered output / tier not applicable")),IF(OR(IFERROR(INDEX('Crafting recipes'!$H$6:$H$1005,MATCH(J1318,'Crafting recipes'!$A$6:$A$1005,0)),"MISSING ID")="Unassigned",G1318="Unassigned"),"Tier unresolved",IF(IFERROR(VALUE(RIGHT(G1318,1))-VALUE(RIGHT(IFERROR(INDEX('Crafting recipes'!$H$6:$H$1005,MATCH(J1318,'Crafting recipes'!$A$6:$A$1005,0)),"MISSING ID"),1)),0)=1,IF(B1318=IFERROR(INDEX('Crafting recipes'!$H$6:$H$1005,MATCH(J1318,'Crafting recipes'!$A$6:$A$1005,0)),"MISSING ID"),"Advances one material tier","Lower-tier ingredient; route advances one tier"),"Needs tier review"))))))</x:f>
        <x:v>Finished endpoint</x:v>
      </x:c>
      <x:c r="S1318" s="4" t="str">
        <x:f>IFERROR(INDEX('Material routes'!$D$6:$D$2205,MATCH(U1318,'Material routes'!$A$6:$A$2205,0)),"MISSING ID")</x:f>
        <x:v>proposal.t4.drive_cassette</x:v>
      </x:c>
      <x:c r="T1318" s="4" t="str">
        <x:f>IFERROR(INDEX('Material routes'!$D$6:$D$2205,MATCH(V1318,'Material routes'!$A$6:$A$2205,0)),"MISSING ID")</x:f>
        <x:v>author.city_transport.carriage</x:v>
      </x:c>
      <x:c r="U1318" s="4" t="str">
        <x:v>design.audit.author_city_transport_carriage.audit.in.1</x:v>
      </x:c>
      <x:c r="V1318" s="4" t="str">
        <x:v>design.audit.author_city_transport_carriage.audit.out</x:v>
      </x:c>
    </x:row>
    <x:row r="1319" ht="64" customHeight="1">
      <x:c r="A1319" s="4" t="str">
        <x:f>IFERROR(INDEX('Material routes'!$E$6:$E$2205,MATCH(U1319,'Material routes'!$A$6:$A$2205,0)),"MISSING ID")</x:f>
        <x:v>Replacement actuator link</x:v>
      </x:c>
      <x:c r="B1319" s="4" t="str">
        <x:f>IFERROR(INDEX('Material routes'!$F$6:$F$2205,MATCH(U1319,'Material routes'!$A$6:$A$2205,0)),"MISSING ID")</x:f>
        <x:v>T3</x:v>
      </x:c>
      <x:c r="C1319" s="4" t="str">
        <x:f>IFERROR(INDEX('Material routes'!$H$6:$H$2205,MATCH(U1319,'Material routes'!$A$6:$A$2205,0)),"MISSING ID")</x:f>
        <x:v>Crafting component</x:v>
      </x:c>
      <x:c r="D1319" s="4" t="str">
        <x:f>IFERROR(INDEX('Material routes'!$G$6:$G$2205,MATCH(U1319,'Material routes'!$A$6:$A$2205,0)),"MISSING ID")</x:f>
        <x:v>Crafting components</x:v>
      </x:c>
      <x:c r="E1319" s="4" t="str">
        <x:f>IFERROR(INDEX('Material routes'!$C$6:$C$2205,MATCH(U1319,'Material routes'!$A$6:$A$2205,0)),"MISSING ID")</x:f>
        <x:v>Ingredient candidate</x:v>
      </x:c>
      <x:c r="F1319" s="4" t="str">
        <x:f>IFERROR(INDEX('Material routes'!$E$6:$E$2205,MATCH(V1319,'Material routes'!$A$6:$A$2205,0)),"MISSING ID")</x:f>
        <x:v>Inner-city carriage</x:v>
      </x:c>
      <x:c r="G1319" s="4" t="str">
        <x:f>IFERROR(INDEX('Material routes'!$F$6:$F$2205,MATCH(V1319,'Material routes'!$A$6:$A$2205,0)),"MISSING ID")</x:f>
        <x:v>Not applicable</x:v>
      </x:c>
      <x:c r="H1319" s="4" t="str">
        <x:f>IFERROR(INDEX('Material routes'!$H$6:$H$2205,MATCH(V1319,'Material routes'!$A$6:$A$2205,0)),"MISSING ID")</x:f>
        <x:v>Machine</x:v>
      </x:c>
      <x:c r="I1319" s="4" t="str">
        <x:f>IFERROR(INDEX('Material routes'!$G$6:$G$2205,MATCH(V1319,'Material routes'!$A$6:$A$2205,0)),"MISSING ID")</x:f>
        <x:v>Tools</x:v>
      </x:c>
      <x:c r="J1319" s="4" t="str">
        <x:f>IFERROR(INDEX('Material routes'!$B$6:$B$2205,MATCH(U1319,'Material routes'!$A$6:$A$2205,0)),"MISSING ID")</x:f>
        <x:v>design.audit.author_city_transport_carriage</x:v>
      </x:c>
      <x:c r="K1319" s="4" t="str">
        <x:f>IFERROR(INDEX('Crafting recipes'!$C$6:$C$1005,MATCH(J1319,'Crafting recipes'!$A$6:$A$1005,0)),"MISSING ID")</x:f>
        <x:v>Finished-item crafting</x:v>
      </x:c>
      <x:c r="L1319" s="4" t="str">
        <x:f>IFERROR(INDEX('Material routes'!$K$6:$K$2205,MATCH(U1319,'Material routes'!$A$6:$A$2205,0)),"MISSING ID")</x:f>
        <x:v>Proposal</x:v>
      </x:c>
      <x:c r="M1319" s="4" t="str">
        <x:f>IFERROR(INDEX('Material routes'!$M$6:$M$2205,MATCH(U1319,'Material routes'!$A$6:$A$2205,0)),"MISSING ID")</x:f>
        <x:v>Partial proposal</x:v>
      </x:c>
      <x:c r="N1319" s="4"/>
      <x:c r="O1319" s="4" t="str">
        <x:f>IFERROR(INDEX('Material routes'!$J$6:$J$2205,MATCH(U1319,'Material routes'!$A$6:$A$2205,0)),"MISSING ID")</x:f>
        <x:v>Unspecified</x:v>
      </x:c>
      <x:c r="P1319" s="4"/>
      <x:c r="Q1319" s="4" t="str">
        <x:f>IFERROR(INDEX('Material routes'!$J$6:$J$2205,MATCH(V1319,'Material routes'!$A$6:$A$2205,0)),"MISSING ID")</x:f>
        <x:v>Unspecified</x:v>
      </x:c>
      <x:c r="R1319" s="4" t="str">
        <x:f>IF(L1319="Withheld","Withheld premise",IF(E1319="Tool candidate","Reusable prerequisite",IF(K1319="Raw entry preparation","Entry-resource preparation",IF(G1319="Not applicable",IF(IFERROR(INDEX('Items'!$AI$6:$AI$1005,MATCH(T1319,'Items'!$A$6:$A$1005,0)),"MISSING ID")="Finished item","Finished endpoint",IF(IFERROR(INDEX('Items'!$AI$6:$AI$1005,MATCH(T1319,'Items'!$A$6:$A$1005,0)),"MISSING ID")="Currency","Currency / no refinement tier","Recovered output / tier not applicable")),IF(OR(IFERROR(INDEX('Crafting recipes'!$H$6:$H$1005,MATCH(J1319,'Crafting recipes'!$A$6:$A$1005,0)),"MISSING ID")="Unassigned",G1319="Unassigned"),"Tier unresolved",IF(IFERROR(VALUE(RIGHT(G1319,1))-VALUE(RIGHT(IFERROR(INDEX('Crafting recipes'!$H$6:$H$1005,MATCH(J1319,'Crafting recipes'!$A$6:$A$1005,0)),"MISSING ID"),1)),0)=1,IF(B1319=IFERROR(INDEX('Crafting recipes'!$H$6:$H$1005,MATCH(J1319,'Crafting recipes'!$A$6:$A$1005,0)),"MISSING ID"),"Advances one material tier","Lower-tier ingredient; route advances one tier"),"Needs tier review"))))))</x:f>
        <x:v>Finished endpoint</x:v>
      </x:c>
      <x:c r="S1319" s="4" t="str">
        <x:f>IFERROR(INDEX('Material routes'!$D$6:$D$2205,MATCH(U1319,'Material routes'!$A$6:$A$2205,0)),"MISSING ID")</x:f>
        <x:v>proposal.legger.actuator_rod</x:v>
      </x:c>
      <x:c r="T1319" s="4" t="str">
        <x:f>IFERROR(INDEX('Material routes'!$D$6:$D$2205,MATCH(V1319,'Material routes'!$A$6:$A$2205,0)),"MISSING ID")</x:f>
        <x:v>author.city_transport.carriage</x:v>
      </x:c>
      <x:c r="U1319" s="4" t="str">
        <x:v>design.audit.author_city_transport_carriage.audit.in.2</x:v>
      </x:c>
      <x:c r="V1319" s="4" t="str">
        <x:v>design.audit.author_city_transport_carriage.audit.out</x:v>
      </x:c>
    </x:row>
    <x:row r="1320" ht="64" customHeight="1">
      <x:c r="A1320" s="4" t="str">
        <x:f>IFERROR(INDEX('Material routes'!$E$6:$E$2205,MATCH(U1320,'Material routes'!$A$6:$A$2205,0)),"MISSING ID")</x:f>
        <x:v>Iron chassis replacement rib</x:v>
      </x:c>
      <x:c r="B1320" s="4" t="str">
        <x:f>IFERROR(INDEX('Material routes'!$F$6:$F$2205,MATCH(U1320,'Material routes'!$A$6:$A$2205,0)),"MISSING ID")</x:f>
        <x:v>T3</x:v>
      </x:c>
      <x:c r="C1320" s="4" t="str">
        <x:f>IFERROR(INDEX('Material routes'!$H$6:$H$2205,MATCH(U1320,'Material routes'!$A$6:$A$2205,0)),"MISSING ID")</x:f>
        <x:v>Crafting component</x:v>
      </x:c>
      <x:c r="D1320" s="4" t="str">
        <x:f>IFERROR(INDEX('Material routes'!$G$6:$G$2205,MATCH(U1320,'Material routes'!$A$6:$A$2205,0)),"MISSING ID")</x:f>
        <x:v>Crafting components</x:v>
      </x:c>
      <x:c r="E1320" s="4" t="str">
        <x:f>IFERROR(INDEX('Material routes'!$C$6:$C$2205,MATCH(U1320,'Material routes'!$A$6:$A$2205,0)),"MISSING ID")</x:f>
        <x:v>Ingredient candidate</x:v>
      </x:c>
      <x:c r="F1320" s="4" t="str">
        <x:f>IFERROR(INDEX('Material routes'!$E$6:$E$2205,MATCH(V1320,'Material routes'!$A$6:$A$2205,0)),"MISSING ID")</x:f>
        <x:v>Inner-city carriage</x:v>
      </x:c>
      <x:c r="G1320" s="4" t="str">
        <x:f>IFERROR(INDEX('Material routes'!$F$6:$F$2205,MATCH(V1320,'Material routes'!$A$6:$A$2205,0)),"MISSING ID")</x:f>
        <x:v>Not applicable</x:v>
      </x:c>
      <x:c r="H1320" s="4" t="str">
        <x:f>IFERROR(INDEX('Material routes'!$H$6:$H$2205,MATCH(V1320,'Material routes'!$A$6:$A$2205,0)),"MISSING ID")</x:f>
        <x:v>Machine</x:v>
      </x:c>
      <x:c r="I1320" s="4" t="str">
        <x:f>IFERROR(INDEX('Material routes'!$G$6:$G$2205,MATCH(V1320,'Material routes'!$A$6:$A$2205,0)),"MISSING ID")</x:f>
        <x:v>Tools</x:v>
      </x:c>
      <x:c r="J1320" s="4" t="str">
        <x:f>IFERROR(INDEX('Material routes'!$B$6:$B$2205,MATCH(U1320,'Material routes'!$A$6:$A$2205,0)),"MISSING ID")</x:f>
        <x:v>design.audit.author_city_transport_carriage</x:v>
      </x:c>
      <x:c r="K1320" s="4" t="str">
        <x:f>IFERROR(INDEX('Crafting recipes'!$C$6:$C$1005,MATCH(J1320,'Crafting recipes'!$A$6:$A$1005,0)),"MISSING ID")</x:f>
        <x:v>Finished-item crafting</x:v>
      </x:c>
      <x:c r="L1320" s="4" t="str">
        <x:f>IFERROR(INDEX('Material routes'!$K$6:$K$2205,MATCH(U1320,'Material routes'!$A$6:$A$2205,0)),"MISSING ID")</x:f>
        <x:v>Proposal</x:v>
      </x:c>
      <x:c r="M1320" s="4" t="str">
        <x:f>IFERROR(INDEX('Material routes'!$M$6:$M$2205,MATCH(U1320,'Material routes'!$A$6:$A$2205,0)),"MISSING ID")</x:f>
        <x:v>Partial proposal</x:v>
      </x:c>
      <x:c r="N1320" s="4"/>
      <x:c r="O1320" s="4" t="str">
        <x:f>IFERROR(INDEX('Material routes'!$J$6:$J$2205,MATCH(U1320,'Material routes'!$A$6:$A$2205,0)),"MISSING ID")</x:f>
        <x:v>Unspecified</x:v>
      </x:c>
      <x:c r="P1320" s="4"/>
      <x:c r="Q1320" s="4" t="str">
        <x:f>IFERROR(INDEX('Material routes'!$J$6:$J$2205,MATCH(V1320,'Material routes'!$A$6:$A$2205,0)),"MISSING ID")</x:f>
        <x:v>Unspecified</x:v>
      </x:c>
      <x:c r="R1320" s="4" t="str">
        <x:f>IF(L1320="Withheld","Withheld premise",IF(E1320="Tool candidate","Reusable prerequisite",IF(K1320="Raw entry preparation","Entry-resource preparation",IF(G1320="Not applicable",IF(IFERROR(INDEX('Items'!$AI$6:$AI$1005,MATCH(T1320,'Items'!$A$6:$A$1005,0)),"MISSING ID")="Finished item","Finished endpoint",IF(IFERROR(INDEX('Items'!$AI$6:$AI$1005,MATCH(T1320,'Items'!$A$6:$A$1005,0)),"MISSING ID")="Currency","Currency / no refinement tier","Recovered output / tier not applicable")),IF(OR(IFERROR(INDEX('Crafting recipes'!$H$6:$H$1005,MATCH(J1320,'Crafting recipes'!$A$6:$A$1005,0)),"MISSING ID")="Unassigned",G1320="Unassigned"),"Tier unresolved",IF(IFERROR(VALUE(RIGHT(G1320,1))-VALUE(RIGHT(IFERROR(INDEX('Crafting recipes'!$H$6:$H$1005,MATCH(J1320,'Crafting recipes'!$A$6:$A$1005,0)),"MISSING ID"),1)),0)=1,IF(B1320=IFERROR(INDEX('Crafting recipes'!$H$6:$H$1005,MATCH(J1320,'Crafting recipes'!$A$6:$A$1005,0)),"MISSING ID"),"Advances one material tier","Lower-tier ingredient; route advances one tier"),"Needs tier review"))))))</x:f>
        <x:v>Finished endpoint</x:v>
      </x:c>
      <x:c r="S1320" s="4" t="str">
        <x:f>IFERROR(INDEX('Material routes'!$D$6:$D$2205,MATCH(U1320,'Material routes'!$A$6:$A$2205,0)),"MISSING ID")</x:f>
        <x:v>proposal.legger.iron_rib</x:v>
      </x:c>
      <x:c r="T1320" s="4" t="str">
        <x:f>IFERROR(INDEX('Material routes'!$D$6:$D$2205,MATCH(V1320,'Material routes'!$A$6:$A$2205,0)),"MISSING ID")</x:f>
        <x:v>author.city_transport.carriage</x:v>
      </x:c>
      <x:c r="U1320" s="4" t="str">
        <x:v>design.audit.author_city_transport_carriage.audit.in.3</x:v>
      </x:c>
      <x:c r="V1320" s="4" t="str">
        <x:v>design.audit.author_city_transport_carriage.audit.out</x:v>
      </x:c>
    </x:row>
    <x:row r="1321" ht="64" customHeight="1">
      <x:c r="A1321" s="4" t="str">
        <x:f>IFERROR(INDEX('Material routes'!$E$6:$E$2205,MATCH(U1321,'Material routes'!$A$6:$A$2205,0)),"MISSING ID")</x:f>
        <x:v>Cargo quick-release latch</x:v>
      </x:c>
      <x:c r="B1321" s="4" t="str">
        <x:f>IFERROR(INDEX('Material routes'!$F$6:$F$2205,MATCH(U1321,'Material routes'!$A$6:$A$2205,0)),"MISSING ID")</x:f>
        <x:v>T4</x:v>
      </x:c>
      <x:c r="C1321" s="4" t="str">
        <x:f>IFERROR(INDEX('Material routes'!$H$6:$H$2205,MATCH(U1321,'Material routes'!$A$6:$A$2205,0)),"MISSING ID")</x:f>
        <x:v>Crafting component</x:v>
      </x:c>
      <x:c r="D1321" s="4" t="str">
        <x:f>IFERROR(INDEX('Material routes'!$G$6:$G$2205,MATCH(U1321,'Material routes'!$A$6:$A$2205,0)),"MISSING ID")</x:f>
        <x:v>Crafting components</x:v>
      </x:c>
      <x:c r="E1321" s="4" t="str">
        <x:f>IFERROR(INDEX('Material routes'!$C$6:$C$2205,MATCH(U1321,'Material routes'!$A$6:$A$2205,0)),"MISSING ID")</x:f>
        <x:v>Ingredient candidate</x:v>
      </x:c>
      <x:c r="F1321" s="4" t="str">
        <x:f>IFERROR(INDEX('Material routes'!$E$6:$E$2205,MATCH(V1321,'Material routes'!$A$6:$A$2205,0)),"MISSING ID")</x:f>
        <x:v>Inner-city carriage</x:v>
      </x:c>
      <x:c r="G1321" s="4" t="str">
        <x:f>IFERROR(INDEX('Material routes'!$F$6:$F$2205,MATCH(V1321,'Material routes'!$A$6:$A$2205,0)),"MISSING ID")</x:f>
        <x:v>Not applicable</x:v>
      </x:c>
      <x:c r="H1321" s="4" t="str">
        <x:f>IFERROR(INDEX('Material routes'!$H$6:$H$2205,MATCH(V1321,'Material routes'!$A$6:$A$2205,0)),"MISSING ID")</x:f>
        <x:v>Machine</x:v>
      </x:c>
      <x:c r="I1321" s="4" t="str">
        <x:f>IFERROR(INDEX('Material routes'!$G$6:$G$2205,MATCH(V1321,'Material routes'!$A$6:$A$2205,0)),"MISSING ID")</x:f>
        <x:v>Tools</x:v>
      </x:c>
      <x:c r="J1321" s="4" t="str">
        <x:f>IFERROR(INDEX('Material routes'!$B$6:$B$2205,MATCH(U1321,'Material routes'!$A$6:$A$2205,0)),"MISSING ID")</x:f>
        <x:v>design.audit.author_city_transport_carriage</x:v>
      </x:c>
      <x:c r="K1321" s="4" t="str">
        <x:f>IFERROR(INDEX('Crafting recipes'!$C$6:$C$1005,MATCH(J1321,'Crafting recipes'!$A$6:$A$1005,0)),"MISSING ID")</x:f>
        <x:v>Finished-item crafting</x:v>
      </x:c>
      <x:c r="L1321" s="4" t="str">
        <x:f>IFERROR(INDEX('Material routes'!$K$6:$K$2205,MATCH(U1321,'Material routes'!$A$6:$A$2205,0)),"MISSING ID")</x:f>
        <x:v>Proposal</x:v>
      </x:c>
      <x:c r="M1321" s="4" t="str">
        <x:f>IFERROR(INDEX('Material routes'!$M$6:$M$2205,MATCH(U1321,'Material routes'!$A$6:$A$2205,0)),"MISSING ID")</x:f>
        <x:v>Partial proposal</x:v>
      </x:c>
      <x:c r="N1321" s="4"/>
      <x:c r="O1321" s="4" t="str">
        <x:f>IFERROR(INDEX('Material routes'!$J$6:$J$2205,MATCH(U1321,'Material routes'!$A$6:$A$2205,0)),"MISSING ID")</x:f>
        <x:v>Unspecified</x:v>
      </x:c>
      <x:c r="P1321" s="4"/>
      <x:c r="Q1321" s="4" t="str">
        <x:f>IFERROR(INDEX('Material routes'!$J$6:$J$2205,MATCH(V1321,'Material routes'!$A$6:$A$2205,0)),"MISSING ID")</x:f>
        <x:v>Unspecified</x:v>
      </x:c>
      <x:c r="R1321" s="4" t="str">
        <x:f>IF(L1321="Withheld","Withheld premise",IF(E1321="Tool candidate","Reusable prerequisite",IF(K1321="Raw entry preparation","Entry-resource preparation",IF(G1321="Not applicable",IF(IFERROR(INDEX('Items'!$AI$6:$AI$1005,MATCH(T1321,'Items'!$A$6:$A$1005,0)),"MISSING ID")="Finished item","Finished endpoint",IF(IFERROR(INDEX('Items'!$AI$6:$AI$1005,MATCH(T1321,'Items'!$A$6:$A$1005,0)),"MISSING ID")="Currency","Currency / no refinement tier","Recovered output / tier not applicable")),IF(OR(IFERROR(INDEX('Crafting recipes'!$H$6:$H$1005,MATCH(J1321,'Crafting recipes'!$A$6:$A$1005,0)),"MISSING ID")="Unassigned",G1321="Unassigned"),"Tier unresolved",IF(IFERROR(VALUE(RIGHT(G1321,1))-VALUE(RIGHT(IFERROR(INDEX('Crafting recipes'!$H$6:$H$1005,MATCH(J1321,'Crafting recipes'!$A$6:$A$1005,0)),"MISSING ID"),1)),0)=1,IF(B1321=IFERROR(INDEX('Crafting recipes'!$H$6:$H$1005,MATCH(J1321,'Crafting recipes'!$A$6:$A$1005,0)),"MISSING ID"),"Advances one material tier","Lower-tier ingredient; route advances one tier"),"Needs tier review"))))))</x:f>
        <x:v>Finished endpoint</x:v>
      </x:c>
      <x:c r="S1321" s="4" t="str">
        <x:f>IFERROR(INDEX('Material routes'!$D$6:$D$2205,MATCH(U1321,'Material routes'!$A$6:$A$2205,0)),"MISSING ID")</x:f>
        <x:v>proposal.legger.release_latch</x:v>
      </x:c>
      <x:c r="T1321" s="4" t="str">
        <x:f>IFERROR(INDEX('Material routes'!$D$6:$D$2205,MATCH(V1321,'Material routes'!$A$6:$A$2205,0)),"MISSING ID")</x:f>
        <x:v>author.city_transport.carriage</x:v>
      </x:c>
      <x:c r="U1321" s="4" t="str">
        <x:v>design.audit.author_city_transport_carriage.audit.in.4</x:v>
      </x:c>
      <x:c r="V1321" s="4" t="str">
        <x:v>design.audit.author_city_transport_carriage.audit.out</x:v>
      </x:c>
    </x:row>
    <x:row r="1322" ht="64" customHeight="1">
      <x:c r="A1322" s="4" t="str">
        <x:f>IFERROR(INDEX('Material routes'!$E$6:$E$2205,MATCH(U1322,'Material routes'!$A$6:$A$2205,0)),"MISSING ID")</x:f>
        <x:v>Joint dust shroud</x:v>
      </x:c>
      <x:c r="B1322" s="4" t="str">
        <x:f>IFERROR(INDEX('Material routes'!$F$6:$F$2205,MATCH(U1322,'Material routes'!$A$6:$A$2205,0)),"MISSING ID")</x:f>
        <x:v>T3</x:v>
      </x:c>
      <x:c r="C1322" s="4" t="str">
        <x:f>IFERROR(INDEX('Material routes'!$H$6:$H$2205,MATCH(U1322,'Material routes'!$A$6:$A$2205,0)),"MISSING ID")</x:f>
        <x:v>Crafting component</x:v>
      </x:c>
      <x:c r="D1322" s="4" t="str">
        <x:f>IFERROR(INDEX('Material routes'!$G$6:$G$2205,MATCH(U1322,'Material routes'!$A$6:$A$2205,0)),"MISSING ID")</x:f>
        <x:v>Crafting components</x:v>
      </x:c>
      <x:c r="E1322" s="4" t="str">
        <x:f>IFERROR(INDEX('Material routes'!$C$6:$C$2205,MATCH(U1322,'Material routes'!$A$6:$A$2205,0)),"MISSING ID")</x:f>
        <x:v>Ingredient candidate</x:v>
      </x:c>
      <x:c r="F1322" s="4" t="str">
        <x:f>IFERROR(INDEX('Material routes'!$E$6:$E$2205,MATCH(V1322,'Material routes'!$A$6:$A$2205,0)),"MISSING ID")</x:f>
        <x:v>Inner-city carriage</x:v>
      </x:c>
      <x:c r="G1322" s="4" t="str">
        <x:f>IFERROR(INDEX('Material routes'!$F$6:$F$2205,MATCH(V1322,'Material routes'!$A$6:$A$2205,0)),"MISSING ID")</x:f>
        <x:v>Not applicable</x:v>
      </x:c>
      <x:c r="H1322" s="4" t="str">
        <x:f>IFERROR(INDEX('Material routes'!$H$6:$H$2205,MATCH(V1322,'Material routes'!$A$6:$A$2205,0)),"MISSING ID")</x:f>
        <x:v>Machine</x:v>
      </x:c>
      <x:c r="I1322" s="4" t="str">
        <x:f>IFERROR(INDEX('Material routes'!$G$6:$G$2205,MATCH(V1322,'Material routes'!$A$6:$A$2205,0)),"MISSING ID")</x:f>
        <x:v>Tools</x:v>
      </x:c>
      <x:c r="J1322" s="4" t="str">
        <x:f>IFERROR(INDEX('Material routes'!$B$6:$B$2205,MATCH(U1322,'Material routes'!$A$6:$A$2205,0)),"MISSING ID")</x:f>
        <x:v>design.audit.author_city_transport_carriage</x:v>
      </x:c>
      <x:c r="K1322" s="4" t="str">
        <x:f>IFERROR(INDEX('Crafting recipes'!$C$6:$C$1005,MATCH(J1322,'Crafting recipes'!$A$6:$A$1005,0)),"MISSING ID")</x:f>
        <x:v>Finished-item crafting</x:v>
      </x:c>
      <x:c r="L1322" s="4" t="str">
        <x:f>IFERROR(INDEX('Material routes'!$K$6:$K$2205,MATCH(U1322,'Material routes'!$A$6:$A$2205,0)),"MISSING ID")</x:f>
        <x:v>Proposal</x:v>
      </x:c>
      <x:c r="M1322" s="4" t="str">
        <x:f>IFERROR(INDEX('Material routes'!$M$6:$M$2205,MATCH(U1322,'Material routes'!$A$6:$A$2205,0)),"MISSING ID")</x:f>
        <x:v>Partial proposal</x:v>
      </x:c>
      <x:c r="N1322" s="4"/>
      <x:c r="O1322" s="4" t="str">
        <x:f>IFERROR(INDEX('Material routes'!$J$6:$J$2205,MATCH(U1322,'Material routes'!$A$6:$A$2205,0)),"MISSING ID")</x:f>
        <x:v>Unspecified</x:v>
      </x:c>
      <x:c r="P1322" s="4"/>
      <x:c r="Q1322" s="4" t="str">
        <x:f>IFERROR(INDEX('Material routes'!$J$6:$J$2205,MATCH(V1322,'Material routes'!$A$6:$A$2205,0)),"MISSING ID")</x:f>
        <x:v>Unspecified</x:v>
      </x:c>
      <x:c r="R1322" s="4" t="str">
        <x:f>IF(L1322="Withheld","Withheld premise",IF(E1322="Tool candidate","Reusable prerequisite",IF(K1322="Raw entry preparation","Entry-resource preparation",IF(G1322="Not applicable",IF(IFERROR(INDEX('Items'!$AI$6:$AI$1005,MATCH(T1322,'Items'!$A$6:$A$1005,0)),"MISSING ID")="Finished item","Finished endpoint",IF(IFERROR(INDEX('Items'!$AI$6:$AI$1005,MATCH(T1322,'Items'!$A$6:$A$1005,0)),"MISSING ID")="Currency","Currency / no refinement tier","Recovered output / tier not applicable")),IF(OR(IFERROR(INDEX('Crafting recipes'!$H$6:$H$1005,MATCH(J1322,'Crafting recipes'!$A$6:$A$1005,0)),"MISSING ID")="Unassigned",G1322="Unassigned"),"Tier unresolved",IF(IFERROR(VALUE(RIGHT(G1322,1))-VALUE(RIGHT(IFERROR(INDEX('Crafting recipes'!$H$6:$H$1005,MATCH(J1322,'Crafting recipes'!$A$6:$A$1005,0)),"MISSING ID"),1)),0)=1,IF(B1322=IFERROR(INDEX('Crafting recipes'!$H$6:$H$1005,MATCH(J1322,'Crafting recipes'!$A$6:$A$1005,0)),"MISSING ID"),"Advances one material tier","Lower-tier ingredient; route advances one tier"),"Needs tier review"))))))</x:f>
        <x:v>Finished endpoint</x:v>
      </x:c>
      <x:c r="S1322" s="4" t="str">
        <x:f>IFERROR(INDEX('Material routes'!$D$6:$D$2205,MATCH(U1322,'Material routes'!$A$6:$A$2205,0)),"MISSING ID")</x:f>
        <x:v>proposal.legger.joint_shroud</x:v>
      </x:c>
      <x:c r="T1322" s="4" t="str">
        <x:f>IFERROR(INDEX('Material routes'!$D$6:$D$2205,MATCH(V1322,'Material routes'!$A$6:$A$2205,0)),"MISSING ID")</x:f>
        <x:v>author.city_transport.carriage</x:v>
      </x:c>
      <x:c r="U1322" s="4" t="str">
        <x:v>design.audit.author_city_transport_carriage.audit.in.5</x:v>
      </x:c>
      <x:c r="V1322" s="4" t="str">
        <x:v>design.audit.author_city_transport_carriage.audit.out</x:v>
      </x:c>
    </x:row>
    <x:row r="1323" ht="64" customHeight="1">
      <x:c r="A1323" s="4" t="str">
        <x:f>IFERROR(INDEX('Material routes'!$E$6:$E$2205,MATCH(U1323,'Material routes'!$A$6:$A$2205,0)),"MISSING ID")</x:f>
        <x:v>Ceramic-housed mineral battery</x:v>
      </x:c>
      <x:c r="B1323" s="4" t="str">
        <x:f>IFERROR(INDEX('Material routes'!$F$6:$F$2205,MATCH(U1323,'Material routes'!$A$6:$A$2205,0)),"MISSING ID")</x:f>
        <x:v>Not applicable</x:v>
      </x:c>
      <x:c r="C1323" s="4" t="str">
        <x:f>IFERROR(INDEX('Material routes'!$H$6:$H$2205,MATCH(U1323,'Material routes'!$A$6:$A$2205,0)),"MISSING ID")</x:f>
        <x:v>Energy storage</x:v>
      </x:c>
      <x:c r="D1323" s="4" t="str">
        <x:f>IFERROR(INDEX('Material routes'!$G$6:$G$2205,MATCH(U1323,'Material routes'!$A$6:$A$2205,0)),"MISSING ID")</x:f>
        <x:v>Field supplies</x:v>
      </x:c>
      <x:c r="E1323" s="4" t="str">
        <x:f>IFERROR(INDEX('Material routes'!$C$6:$C$2205,MATCH(U1323,'Material routes'!$A$6:$A$2205,0)),"MISSING ID")</x:f>
        <x:v>Ingredient candidate</x:v>
      </x:c>
      <x:c r="F1323" s="4" t="str">
        <x:f>IFERROR(INDEX('Material routes'!$E$6:$E$2205,MATCH(V1323,'Material routes'!$A$6:$A$2205,0)),"MISSING ID")</x:f>
        <x:v>Inner-city carriage</x:v>
      </x:c>
      <x:c r="G1323" s="4" t="str">
        <x:f>IFERROR(INDEX('Material routes'!$F$6:$F$2205,MATCH(V1323,'Material routes'!$A$6:$A$2205,0)),"MISSING ID")</x:f>
        <x:v>Not applicable</x:v>
      </x:c>
      <x:c r="H1323" s="4" t="str">
        <x:f>IFERROR(INDEX('Material routes'!$H$6:$H$2205,MATCH(V1323,'Material routes'!$A$6:$A$2205,0)),"MISSING ID")</x:f>
        <x:v>Machine</x:v>
      </x:c>
      <x:c r="I1323" s="4" t="str">
        <x:f>IFERROR(INDEX('Material routes'!$G$6:$G$2205,MATCH(V1323,'Material routes'!$A$6:$A$2205,0)),"MISSING ID")</x:f>
        <x:v>Tools</x:v>
      </x:c>
      <x:c r="J1323" s="4" t="str">
        <x:f>IFERROR(INDEX('Material routes'!$B$6:$B$2205,MATCH(U1323,'Material routes'!$A$6:$A$2205,0)),"MISSING ID")</x:f>
        <x:v>design.audit.author_city_transport_carriage</x:v>
      </x:c>
      <x:c r="K1323" s="4" t="str">
        <x:f>IFERROR(INDEX('Crafting recipes'!$C$6:$C$1005,MATCH(J1323,'Crafting recipes'!$A$6:$A$1005,0)),"MISSING ID")</x:f>
        <x:v>Finished-item crafting</x:v>
      </x:c>
      <x:c r="L1323" s="4" t="str">
        <x:f>IFERROR(INDEX('Material routes'!$K$6:$K$2205,MATCH(U1323,'Material routes'!$A$6:$A$2205,0)),"MISSING ID")</x:f>
        <x:v>Proposal</x:v>
      </x:c>
      <x:c r="M1323" s="4" t="str">
        <x:f>IFERROR(INDEX('Material routes'!$M$6:$M$2205,MATCH(U1323,'Material routes'!$A$6:$A$2205,0)),"MISSING ID")</x:f>
        <x:v>Partial proposal</x:v>
      </x:c>
      <x:c r="N1323" s="4"/>
      <x:c r="O1323" s="4" t="str">
        <x:f>IFERROR(INDEX('Material routes'!$J$6:$J$2205,MATCH(U1323,'Material routes'!$A$6:$A$2205,0)),"MISSING ID")</x:f>
        <x:v>Unspecified</x:v>
      </x:c>
      <x:c r="P1323" s="4"/>
      <x:c r="Q1323" s="4" t="str">
        <x:f>IFERROR(INDEX('Material routes'!$J$6:$J$2205,MATCH(V1323,'Material routes'!$A$6:$A$2205,0)),"MISSING ID")</x:f>
        <x:v>Unspecified</x:v>
      </x:c>
      <x:c r="R1323" s="4" t="str">
        <x:f>IF(L1323="Withheld","Withheld premise",IF(E1323="Tool candidate","Reusable prerequisite",IF(K1323="Raw entry preparation","Entry-resource preparation",IF(G1323="Not applicable",IF(IFERROR(INDEX('Items'!$AI$6:$AI$1005,MATCH(T1323,'Items'!$A$6:$A$1005,0)),"MISSING ID")="Finished item","Finished endpoint",IF(IFERROR(INDEX('Items'!$AI$6:$AI$1005,MATCH(T1323,'Items'!$A$6:$A$1005,0)),"MISSING ID")="Currency","Currency / no refinement tier","Recovered output / tier not applicable")),IF(OR(IFERROR(INDEX('Crafting recipes'!$H$6:$H$1005,MATCH(J1323,'Crafting recipes'!$A$6:$A$1005,0)),"MISSING ID")="Unassigned",G1323="Unassigned"),"Tier unresolved",IF(IFERROR(VALUE(RIGHT(G1323,1))-VALUE(RIGHT(IFERROR(INDEX('Crafting recipes'!$H$6:$H$1005,MATCH(J1323,'Crafting recipes'!$A$6:$A$1005,0)),"MISSING ID"),1)),0)=1,IF(B1323=IFERROR(INDEX('Crafting recipes'!$H$6:$H$1005,MATCH(J1323,'Crafting recipes'!$A$6:$A$1005,0)),"MISSING ID"),"Advances one material tier","Lower-tier ingredient; route advances one tier"),"Needs tier review"))))))</x:f>
        <x:v>Finished endpoint</x:v>
      </x:c>
      <x:c r="S1323" s="4" t="str">
        <x:f>IFERROR(INDEX('Material routes'!$D$6:$D$2205,MATCH(U1323,'Material routes'!$A$6:$A$2205,0)),"MISSING ID")</x:f>
        <x:v>proposal.collection.ceramic_housed_mineral_battery</x:v>
      </x:c>
      <x:c r="T1323" s="4" t="str">
        <x:f>IFERROR(INDEX('Material routes'!$D$6:$D$2205,MATCH(V1323,'Material routes'!$A$6:$A$2205,0)),"MISSING ID")</x:f>
        <x:v>author.city_transport.carriage</x:v>
      </x:c>
      <x:c r="U1323" s="4" t="str">
        <x:v>design.audit.author_city_transport_carriage.audit.in.6</x:v>
      </x:c>
      <x:c r="V1323" s="4" t="str">
        <x:v>design.audit.author_city_transport_carriage.audit.out</x:v>
      </x:c>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Tools</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Field supplies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Field supplies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Tools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Consumables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Field supplies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t="n">
        <x:f>COUNTIFS(Items!$X$6:$X$1005,B6,Items!$AD$6:$AD$1005,"&lt;&gt;Withheld assumption")</x:f>
        <x:v>115</x:v>
      </x:c>
      <x:c r="E6" s="14" t="n">
        <x:f>MAX(0,C6-D6)</x:f>
        <x:v>0</x:v>
      </x:c>
      <x:c r="F6" s="4" t="str">
        <x:v>Distinct primary item type; no double-counting with machine parts or other types.</x:v>
      </x:c>
    </x:row>
    <x:row r="7" ht="64" customHeight="1">
      <x:c r="A7" s="4" t="str">
        <x:v>Processed materials</x:v>
      </x:c>
      <x:c r="B7" s="4" t="str">
        <x:v>Processed material</x:v>
      </x:c>
      <x:c r="C7" s="14" t="n">
        <x:v>100</x:v>
      </x:c>
      <x:c r="D7" s="14" t="n">
        <x:f>COUNTIFS(Items!$X$6:$X$1005,B7,Items!$AD$6:$AD$1005,"&lt;&gt;Withheld assumption")</x:f>
        <x:v>104</x:v>
      </x:c>
      <x:c r="E7" s="14" t="n">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t="n">
        <x:f>COUNTIFS(Items!$X$6:$X$1005,B9,Items!$AD$6:$AD$1005,"&lt;&gt;Withheld assumption")</x:f>
        <x:v>54</x:v>
      </x:c>
      <x:c r="E9" s="14" t="n">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t="n">
        <x:f>COUNTIFS(Items!$X$6:$X$1005,B11,Items!$AD$6:$AD$1005,"&lt;&gt;Withheld assumption")</x:f>
        <x:v>20</x:v>
      </x:c>
      <x:c r="E11" s="14" t="n">
        <x:f>MAX(0,C11-D11)</x:f>
        <x:v>0</x:v>
      </x:c>
      <x:c r="F11" s="4" t="str">
        <x:v>Distinct primary item type; no double-counting with machine parts or other types.</x:v>
      </x:c>
    </x:row>
    <x:row r="12" ht="64" customHeight="1">
      <x:c r="A12" s="4" t="str">
        <x:v>Armors</x:v>
      </x:c>
      <x:c r="B12" s="4" t="str">
        <x:v>Armor</x:v>
      </x:c>
      <x:c r="C12" s="14" t="n">
        <x:v>20</x:v>
      </x:c>
      <x:c r="D12" s="14" t="n">
        <x:f>COUNTIFS(Items!$X$6:$X$1005,B12,Items!$AD$6:$AD$1005,"&lt;&gt;Withheld assumption")</x:f>
        <x:v>20</x:v>
      </x:c>
      <x:c r="E12" s="14" t="n">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t="n">
        <x:f>COUNTIFS(Items!$X$6:$X$1005,B14,Items!$AD$6:$AD$1005,"&lt;&gt;Withheld assumption")</x:f>
        <x:v>20</x:v>
      </x:c>
      <x:c r="E14" s="14" t="n">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t="n">
        <x:f>COUNTIFS(Items!$X$6:$X$1005,B16,Items!$AD$6:$AD$1005,"&lt;&gt;Withheld assumption")</x:f>
        <x:v>10</x:v>
      </x:c>
      <x:c r="E16" s="14" t="n">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t="n">
        <x:f>COUNTIFS(Items!$X$6:$X$1005,B19,Items!$AD$6:$AD$1005,"&lt;&gt;Withheld assumption")</x:f>
        <x:v>10</x:v>
      </x:c>
      <x:c r="E19" s="14" t="n">
        <x:f>MAX(0,C19-D19)</x:f>
        <x:v>0</x:v>
      </x:c>
      <x:c r="F19" s="4" t="str">
        <x:v>Distinct primary item type; no double-counting with machine parts or other types.</x:v>
      </x:c>
    </x:row>
    <x:row r="20" ht="64" customHeight="1">
      <x:c r="A20" s="4" t="str">
        <x:v>Documents</x:v>
      </x:c>
      <x:c r="B20" s="4" t="str">
        <x:v>Document</x:v>
      </x:c>
      <x:c r="C20" s="14" t="n">
        <x:v>10</x:v>
      </x:c>
      <x:c r="D20" s="14" t="n">
        <x:f>COUNTIFS(Items!$X$6:$X$1005,B20,Items!$AD$6:$AD$1005,"&lt;&gt;Withheld assumption")</x:f>
        <x:v>10</x:v>
      </x:c>
      <x:c r="E20" s="14" t="n">
        <x:f>MAX(0,C20-D20)</x:f>
        <x:v>0</x:v>
      </x:c>
      <x:c r="F20" s="4" t="str">
        <x:v>Distinct primary item type; no double-counting with machine parts or other types.</x:v>
      </x:c>
    </x:row>
    <x:row r="21" ht="64" customHeight="1">
      <x:c r="A21" s="4" t="str">
        <x:v>Machine parts</x:v>
      </x:c>
      <x:c r="B21" s="4" t="str">
        <x:v>Machine part</x:v>
      </x:c>
      <x:c r="C21" s="14" t="n">
        <x:v>50</x:v>
      </x:c>
      <x:c r="D21" s="14" t="n">
        <x:f>COUNTIFS(Items!$X$6:$X$1005,B21,Items!$AD$6:$AD$1005,"&lt;&gt;Withheld assumption")</x:f>
        <x:v>57</x:v>
      </x:c>
      <x:c r="E21" s="14" t="n">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t="n">
        <x:f>COUNTIFS(Items!$X$6:$X$1005,B32,Items!$AD$6:$AD$1005,"&lt;&gt;Withheld assumption")-COUNTIFS(Items!$X$6:$X$1005,B32,Items!$A$6:$A$1005,"tool.popup_camp",Items!$AD$6:$AD$1005,"&lt;&gt;Withheld assumption")</x:f>
        <x:v>10</x:v>
      </x:c>
      <x:c r="E32" s="14" t="n">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'Items'!$A$6:$A$832</x:formula1>
    </x:dataValidation>
    <x:dataValidation type="list" sqref="E6:E1005">
      <x:formula1>'Items'!$A$6:$A$832</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t="str">
        <x:v>proposal.gear.mail_shirt</x:v>
      </x:c>
      <x:c r="B112" s="4" t="str">
        <x:f>IFERROR(INDEX(Items!$B$6:$B$1005,MATCH(A112,Items!$A$6:$A$1005,0)),"MISSING ID")</x:f>
        <x:v>Chainmail shirt</x:v>
      </x:c>
      <x:c r="C112" s="4" t="str">
        <x:f>IFERROR(INDEX(Items!$X$6:$X$1005,MATCH(A112,Items!$A$6:$A$1005,0)),"MISSING ID")</x:f>
        <x:v>Armor</x:v>
      </x:c>
      <x:c r="D112" s="4" t="str">
        <x:f>IFERROR(INDEX(Items!$C$6:$C$1005,MATCH(A112,Items!$A$6:$A$1005,0)),"MISSING ID")</x:f>
        <x:v>Not applicable</x:v>
      </x:c>
      <x:c r="E112" s="4" t="str">
        <x:v>Finished endpoint</x:v>
      </x:c>
      <x:c r="F112" s="14" t="n">
        <x:f>IFERROR(INDEX(Items!$AJ$6:$AJ$1005,MATCH(A112,Items!$A$6:$A$1005,0)),"MISSING ID")</x:f>
        <x:v>1</x:v>
      </x:c>
      <x:c r="G112" s="4" t="str">
        <x:v>Traced to cataloged T0 and/or recovered feeds</x:v>
      </x:c>
      <x:c r="H112" s="4" t="str">
        <x:v>Forge hearth, Anvil, Forging hammer, Smithing tongs, Metalworking file and Hand-cranked metal drill as applicable. Existing workshop bootstrap and controlled heating/cooling required; no free-water quench assumed.</x:v>
      </x:c>
      <x:c r="I112" s="4" t="str">
        <x:v>Candidate path traced</x:v>
      </x:c>
      <x:c r="J112" s="4" t="str">
        <x:v>Fit, joints, insulation/protection and biological material yield require qualification.</x:v>
      </x:c>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t="str">
        <x:v>proposal.fire.cooking_slab</x:v>
      </x:c>
      <x:c r="B217" s="4" t="str">
        <x:f>IFERROR(INDEX(Items!$B$6:$B$1005,MATCH(A217,Items!$A$6:$A$1005,0)),"MISSING ID")</x:f>
        <x:v>Cooking stone slab</x:v>
      </x:c>
      <x:c r="C217" s="4" t="str">
        <x:f>IFERROR(INDEX(Items!$X$6:$X$1005,MATCH(A217,Items!$A$6:$A$1005,0)),"MISSING ID")</x:f>
        <x:v>Tool</x:v>
      </x:c>
      <x:c r="D217" s="4" t="str">
        <x:f>IFERROR(INDEX(Items!$C$6:$C$1005,MATCH(A217,Items!$A$6:$A$1005,0)),"MISSING ID")</x:f>
        <x:v>Not applicable</x:v>
      </x:c>
      <x:c r="E217" s="4" t="str">
        <x:v>Finished endpoint</x:v>
      </x:c>
      <x:c r="F217" s="14" t="n">
        <x:f>IFERROR(INDEX(Items!$AJ$6:$AJ$1005,MATCH(A217,Items!$A$6:$A$1005,0)),"MISSING ID")</x:f>
        <x:v>1</x:v>
      </x:c>
      <x:c r="G217" s="4" t="str">
        <x:v>Traced to cataloged T0 and/or recovered feeds</x:v>
      </x:c>
      <x:c r="H217" s="4" t="str">
        <x:v>Ceramic grinding mortar, Ceramic pestle, Ceramic abrasive disc and stone-cutting fixtures as applicable; grade selection and finishing qualification required.</x:v>
      </x:c>
      <x:c r="I217" s="4" t="str">
        <x:v>Candidate path traced</x:v>
      </x:c>
      <x:c r="J217" s="4" t="str">
        <x:v>Dimensions, grade, process qualification, quantity and yield remain open.</x:v>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t="str">
        <x:v>proposal.legger.joint_guard</x:v>
      </x:c>
      <x:c r="B263" s="4" t="str">
        <x:f>IFERROR(INDEX(Items!$B$6:$B$1005,MATCH(A263,Items!$A$6:$A$1005,0)),"MISSING ID")</x:f>
        <x:v>Articulated joint guard</x:v>
      </x:c>
      <x:c r="C263" s="4" t="str">
        <x:f>IFERROR(INDEX(Items!$X$6:$X$1005,MATCH(A263,Items!$A$6:$A$1005,0)),"MISSING ID")</x:f>
        <x:v>Armor</x:v>
      </x:c>
      <x:c r="D263" s="4" t="str">
        <x:f>IFERROR(INDEX(Items!$C$6:$C$1005,MATCH(A263,Items!$A$6:$A$1005,0)),"MISSING ID")</x:f>
        <x:v>Not applicable</x:v>
      </x:c>
      <x:c r="E263" s="4" t="str">
        <x:v>Finished endpoint</x:v>
      </x:c>
      <x:c r="F263" s="14" t="n">
        <x:f>IFERROR(INDEX(Items!$AJ$6:$AJ$1005,MATCH(A263,Items!$A$6:$A$1005,0)),"MISSING ID")</x:f>
        <x:v>1</x:v>
      </x:c>
      <x:c r="G263" s="4" t="str">
        <x:v>Traced to cataloged T0 and/or recovered feeds</x:v>
      </x:c>
      <x:c r="H263" s="4" t="str">
        <x:v>Forge hearth, Anvil, Forging hammer, Smithing tongs, Metalworking file and Hand-cranked metal drill as applicable. Existing workshop bootstrap and controlled heating/cooling required; no free-water quench assumed.</x:v>
      </x:c>
      <x:c r="I263" s="4" t="str">
        <x:v>Candidate path traced</x:v>
      </x:c>
      <x:c r="J263" s="4" t="str">
        <x:v>Fit, joints, insulation/protection and biological material yield require qualification.</x:v>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t="str">
        <x:v>proposal.legger.release_latch</x:v>
      </x:c>
      <x:c r="B273" s="4" t="str">
        <x:f>IFERROR(INDEX(Items!$B$6:$B$1005,MATCH(A273,Items!$A$6:$A$1005,0)),"MISSING ID")</x:f>
        <x:v>Cargo quick-release latch</x:v>
      </x:c>
      <x:c r="C273" s="4" t="str">
        <x:f>IFERROR(INDEX(Items!$X$6:$X$1005,MATCH(A273,Items!$A$6:$A$1005,0)),"MISSING ID")</x:f>
        <x:v>Crafting component</x:v>
      </x:c>
      <x:c r="D273" s="4" t="str">
        <x:f>IFERROR(INDEX(Items!$C$6:$C$1005,MATCH(A273,Items!$A$6:$A$1005,0)),"MISSING ID")</x:f>
        <x:v>T4</x:v>
      </x:c>
      <x:c r="E273" s="4" t="str">
        <x:v>Manufactured stock / part</x:v>
      </x:c>
      <x:c r="F273" s="14" t="n">
        <x:f>IFERROR(INDEX(Items!$AJ$6:$AJ$1005,MATCH(A273,Items!$A$6:$A$1005,0)),"MISSING ID")</x:f>
        <x:v>1</x:v>
      </x:c>
      <x:c r="G273" s="4" t="str">
        <x:v>Traced to cataloged T0 and/or recovered feeds</x:v>
      </x:c>
      <x:c r="H273" s="4" t="str">
        <x:v>Forge hearth, Anvil, Forging hammer, Smithing tongs, Metalworking file and Hand-cranked metal drill as applicable. Existing workshop bootstrap and controlled heating/cooling required; no free-water quench assumed.</x:v>
      </x:c>
      <x:c r="I273" s="4" t="str">
        <x:v>Candidate path traced</x:v>
      </x:c>
      <x:c r="J273" s="4" t="str">
        <x:v>Dimensions, grade, process qualification, quantity and yield remain open.</x:v>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t="str">
        <x:v>author.forging.anvil</x:v>
      </x:c>
      <x:c r="B399" s="4" t="str">
        <x:f>IFERROR(INDEX(Items!$B$6:$B$1005,MATCH(A399,Items!$A$6:$A$1005,0)),"MISSING ID")</x:f>
        <x:v>Anvil</x:v>
      </x:c>
      <x:c r="C399" s="4" t="str">
        <x:f>IFERROR(INDEX(Items!$X$6:$X$1005,MATCH(A399,Items!$A$6:$A$1005,0)),"MISSING ID")</x:f>
        <x:v>Tool</x:v>
      </x:c>
      <x:c r="D399" s="4" t="str">
        <x:f>IFERROR(INDEX(Items!$C$6:$C$1005,MATCH(A399,Items!$A$6:$A$1005,0)),"MISSING ID")</x:f>
        <x:v>Not applicable</x:v>
      </x:c>
      <x:c r="E399" s="4" t="str">
        <x:v>Finished endpoint</x:v>
      </x:c>
      <x:c r="F399" s="14" t="n">
        <x:f>IFERROR(INDEX(Items!$AJ$6:$AJ$1005,MATCH(A399,Items!$A$6:$A$1005,0)),"MISSING ID")</x:f>
        <x:v>1</x:v>
      </x:c>
      <x:c r="G399" s="4" t="str">
        <x:v>Traced to cataloged T0 and/or recovered feeds</x:v>
      </x:c>
      <x:c r="H399" s="4" t="str">
        <x:v>Forge hearth, Anvil, Forging hammer, Smithing tongs, Metalworking file and Hand-cranked metal drill as applicable. Existing workshop bootstrap and controlled heating/cooling required; no free-water quench assumed.</x:v>
      </x:c>
      <x:c r="I399" s="4" t="str">
        <x:v>Candidate path traced</x:v>
      </x:c>
      <x:c r="J399" s="4" t="str">
        <x:v>Dimensions, grade, process qualification, quantity and yield remain open.</x:v>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t="str">
        <x:v>proposal.collection.pressed_husk_apron</x:v>
      </x:c>
      <x:c r="B560" s="4" t="str">
        <x:f>IFERROR(INDEX(Items!$B$6:$B$1005,MATCH(A560,Items!$A$6:$A$1005,0)),"MISSING ID")</x:f>
        <x:v>Pressed-husk apron</x:v>
      </x:c>
      <x:c r="C560" s="4" t="str">
        <x:f>IFERROR(INDEX(Items!$X$6:$X$1005,MATCH(A560,Items!$A$6:$A$1005,0)),"MISSING ID")</x:f>
        <x:v>Wearable</x:v>
      </x:c>
      <x:c r="D560" s="4" t="str">
        <x:f>IFERROR(INDEX(Items!$C$6:$C$1005,MATCH(A560,Items!$A$6:$A$1005,0)),"MISSING ID")</x:f>
        <x:v>Not applicable</x:v>
      </x:c>
      <x:c r="E560" s="4" t="str">
        <x:v>Finished endpoint</x:v>
      </x:c>
      <x:c r="F560" s="14" t="n">
        <x:f>IFERROR(INDEX(Items!$AJ$6:$AJ$1005,MATCH(A560,Items!$A$6:$A$1005,0)),"MISSING ID")</x:f>
        <x:v>1</x:v>
      </x:c>
      <x:c r="G560" s="4" t="str">
        <x:v>Traced to cataloged T0 and/or recovered feeds</x:v>
      </x:c>
      <x:c r="H560" s="4" t="str">
        <x:v>Husk-sheet cutting shears, pressure fixtures and dedicated preparation surfaces. Very low hide/fur yield; no ordinary cloth or plant inputs.</x:v>
      </x:c>
      <x:c r="I560" s="4" t="str">
        <x:v>Candidate path traced</x:v>
      </x:c>
      <x:c r="J560" s="4" t="str">
        <x:v>Fit, joints, insulation/protection and biological material yield require qualification.</x:v>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t="str">
        <x:v>proposal.collection.hook_edged_catch_shield</x:v>
      </x:c>
      <x:c r="B753" s="4" t="str">
        <x:f>IFERROR(INDEX(Items!$B$6:$B$1005,MATCH(A753,Items!$A$6:$A$1005,0)),"MISSING ID")</x:f>
        <x:v>Hook-edged catch shield</x:v>
      </x:c>
      <x:c r="C753" s="4" t="str">
        <x:f>IFERROR(INDEX(Items!$X$6:$X$1005,MATCH(A753,Items!$A$6:$A$1005,0)),"MISSING ID")</x:f>
        <x:v>Shield</x:v>
      </x:c>
      <x:c r="D753" s="4" t="str">
        <x:f>IFERROR(INDEX(Items!$C$6:$C$1005,MATCH(A753,Items!$A$6:$A$1005,0)),"MISSING ID")</x:f>
        <x:v>Not applicable</x:v>
      </x:c>
      <x:c r="E753" s="4" t="str">
        <x:v>Finished endpoint</x:v>
      </x:c>
      <x:c r="F753" s="14" t="n">
        <x:f>IFERROR(INDEX(Items!$AJ$6:$AJ$1005,MATCH(A753,Items!$A$6:$A$1005,0)),"MISSING ID")</x:f>
        <x:v>1</x:v>
      </x:c>
      <x:c r="G753" s="4" t="str">
        <x:v>Traced to cataloged T0 and/or recovered feeds</x:v>
      </x:c>
      <x:c r="H753" s="4" t="str">
        <x:v>Forge hearth, Anvil, Forging hammer, Smithing tongs, Metalworking file and Hand-cranked metal drill as applicable. Existing workshop bootstrap and controlled heating/cooling required; no free-water quench assumed.</x:v>
      </x:c>
      <x:c r="I753" s="4" t="str">
        <x:v>Candidate path traced</x:v>
      </x:c>
      <x:c r="J753" s="4" t="str">
        <x:v>Fit, joints, insulation/protection and biological material yield require qualification.</x:v>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t="str">
        <x:v>proposal.collection.ceremonial_inlay_shield</x:v>
      </x:c>
      <x:c r="B760" s="4" t="str">
        <x:f>IFERROR(INDEX(Items!$B$6:$B$1005,MATCH(A760,Items!$A$6:$A$1005,0)),"MISSING ID")</x:f>
        <x:v>Ceremonial inlay shield</x:v>
      </x:c>
      <x:c r="C760" s="4" t="str">
        <x:f>IFERROR(INDEX(Items!$X$6:$X$1005,MATCH(A760,Items!$A$6:$A$1005,0)),"MISSING ID")</x:f>
        <x:v>Shield</x:v>
      </x:c>
      <x:c r="D760" s="4" t="str">
        <x:f>IFERROR(INDEX(Items!$C$6:$C$1005,MATCH(A760,Items!$A$6:$A$1005,0)),"MISSING ID")</x:f>
        <x:v>Not applicable</x:v>
      </x:c>
      <x:c r="E760" s="4" t="str">
        <x:v>Finished endpoint</x:v>
      </x:c>
      <x:c r="F760" s="14" t="n">
        <x:f>IFERROR(INDEX(Items!$AJ$6:$AJ$1005,MATCH(A760,Items!$A$6:$A$1005,0)),"MISSING ID")</x:f>
        <x:v>1</x:v>
      </x:c>
      <x:c r="G760" s="4" t="str">
        <x:v>Traced to cataloged T0 and/or recovered feeds</x:v>
      </x:c>
      <x:c r="H760" s="4" t="str">
        <x:v>Forge hearth, Anvil, Forging hammer, Smithing tongs, Metalworking file and Hand-cranked metal drill as applicable. Existing workshop bootstrap and controlled heating/cooling required; no free-water quench assumed.</x:v>
      </x:c>
      <x:c r="I760" s="4" t="str">
        <x:v>Candidate path traced</x:v>
      </x:c>
      <x:c r="J760" s="4" t="str">
        <x:v>Fit, joints, insulation/protection and biological material yield require qualification.</x:v>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sheetData>
  <x:pageMargins left="0.7" right="0.7" top="0.75" bottom="0.75" header="0.3" footer="0.3"/>
  <x:tableParts count="1">
    <x:tablePart xmlns:r="http://schemas.openxmlformats.org/officeDocument/2006/relationships" r:id="Ra4aae25d32d1426c"/>
  </x:tableParts>
</x:worksheet>
</file>