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18" headerRowCount="1" totalsRowCount="0" totalsRowShown="0">
  <x:autoFilter ref="A5:AN918"/>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4" headerRowCount="1" totalsRowCount="0" totalsRowShown="0">
  <x:autoFilter ref="A5:E6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0" headerRowCount="1" totalsRowCount="0" totalsRowShown="0">
  <x:autoFilter ref="A5:C24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73" headerRowCount="1" totalsRowCount="0" totalsRowShown="0">
  <x:autoFilter ref="A5:F107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18" headerRowCount="1" totalsRowCount="0" totalsRowShown="0">
  <x:autoFilter ref="A5:J918"/>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t="str">
        <x:v>proposal.gear.shield</x:v>
      </x:c>
      <x:c r="B121" s="9" t="str">
        <x:v>Shield</x:v>
      </x:c>
      <x:c r="C121" s="4" t="str">
        <x:v>Not applicable</x:v>
      </x:c>
      <x:c r="D121" s="9" t="inlineStr">
        <x:is>
          <x:t xml:space="preserve">Armor</x:t>
        </x:is>
      </x:c>
      <x:c r="E121" s="9" t="str">
        <x:v>Held / mounted defensive gear</x:v>
      </x:c>
      <x:c r="F121" s="9" t="str">
        <x:v>User direction; not implemented</x:v>
      </x:c>
      <x:c r="G121" s="9" t="str">
        <x:v>Directional protection candidate</x:v>
      </x:c>
      <x:c r="H121" s="9" t="str">
        <x:v>Unassigned; loadout extension TBD</x:v>
      </x:c>
      <x:c r="I121" s="9" t="str">
        <x:v>Booter-worn/held concept; permitted spares in Legger cargo TBD</x:v>
      </x:c>
      <x:c r="J121" s="13"/>
      <x:c r="K121" s="15"/>
      <x:c r="L121" s="9" t="str">
        <x:v>Fabrication, trade or salvage candidate; no recipe authored</x:v>
      </x:c>
      <x:c r="M121" s="9" t="str">
        <x:v>Proposed materials: Metal and/or shell panels; grip and rim materials TBD</x:v>
      </x:c>
      <x:c r="N121" s="9" t="str">
        <x:v>Not implemented</x:v>
      </x:c>
      <x:c r="O121" s="9" t="str">
        <x:v>Hand ownership, tool use, carrying posture and Legger cargo storage need design; no blocking mechanics implemented</x:v>
      </x:c>
      <x:c r="P121" s="17"/>
      <x:c r="Q121" s="17"/>
      <x:c r="R121" s="17"/>
      <x:c r="S121" s="17"/>
      <x:c r="T121" s="17"/>
      <x:c r="U121" s="9" t="str">
        <x:v>Crude: Cut salvaged plate with a rigid grip. Serviceable: Shaped shield with reinforced edge and repairable face. Elaborate: Fitted layered shield with deliberate sightline and handling geometry</x:v>
      </x:c>
      <x:c r="V121" s="11"/>
      <x:c r="W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1" s="4" t="str">
        <x:v>Shield</x:v>
      </x:c>
      <x:c r="Y121" s="4" t="str">
        <x:v>Finished item</x:v>
      </x:c>
      <x:c r="Z121" s="4" t="str">
        <x:v>Manufactured / unresolved</x:v>
      </x:c>
      <x:c r="AA121" s="4" t="str">
        <x:v>Protection</x:v>
      </x:c>
      <x:c r="AB121" s="4" t="str">
        <x:v>Mixed / unresolved</x:v>
      </x:c>
      <x:c r="AC121" s="4" t="str">
        <x:v>Assembly</x:v>
      </x:c>
      <x:c r="AD121" s="4" t="str">
        <x:v>Author direction</x:v>
      </x:c>
      <x:c r="AE121" s="4" t="str">
        <x:f>LOWER(A121&amp;"; "&amp;B121&amp;"; "&amp;D121&amp;"; "&amp;E121&amp;"; "&amp;X121&amp;"; "&amp;Y121&amp;"; "&amp;Z121&amp;"; "&amp;AA121&amp;"; "&amp;AB121&amp;"; "&amp;AC121&amp;"; "&amp;AD121&amp;"; "&amp;V121&amp;"; "&amp;C121&amp;"; "&amp;AH121&amp;"; "&amp;AI121)</x:f>
        <x:v>proposal.gear.shield; shield; armor; held / mounted defensive gear; shield; finished item; manufactured / unresolved; protection; mixed / unresolved; assembly; author direction; ; not applicable; unassigned; finished item</x:v>
      </x:c>
      <x:c r="AF121" s="4" t="inlineStr">
        <x:is>
          <x:t xml:space="preserve">From current item description. Proposed uses retain their existing approval status. October 15 equipment split: Armor. Complete protective wear, shields and guards. Classification does not assign protection effects.</x:t>
        </x:is>
      </x:c>
      <x:c r="AG121" s="4" t="str">
        <x:v>Finished endpoint; material tier is not applicable. Input tiers belong to the chosen recipe.</x:v>
      </x:c>
      <x:c r="AH121" s="4" t="str">
        <x:v>Unassigned</x:v>
      </x:c>
      <x:c r="AI121" s="4" t="str">
        <x:v>Finished item</x:v>
      </x:c>
      <x:c r="AJ121" s="4" t="n">
        <x:f>COUNTIFS('Material routes'!$D$6:$D$2205,A121,'Material routes'!$C$6:$C$2205,"Output")</x:f>
        <x:v>1</x:v>
      </x:c>
      <x:c r="AK121" s="4" t="n">
        <x:f>SUM(COUNTIFS('Material routes'!$D$6:$D$2205,A121,'Material routes'!$C$6:$C$2205,"Ingredient candidate"),COUNTIFS('Material routes'!$D$6:$D$2205,A121,'Material routes'!$C$6:$C$2205,"Consumed input"),COUNTIFS('Material routes'!$D$6:$D$2205,A121,'Material routes'!$C$6:$C$2205,"Contained input"),COUNTIFS('Material routes'!$D$6:$D$2205,A121,'Material routes'!$C$6:$C$2205,"Transform input"))</x:f>
        <x:v>0</x:v>
      </x:c>
      <x:c r="AL121" s="4" t="n">
        <x:f>COUNTIFS('Material routes'!$D$6:$D$2205,A121,'Material routes'!$C$6:$C$2205,"Tool candidate")</x:f>
        <x:v>0</x:v>
      </x:c>
      <x:c r="AM121" s="4" t="str">
        <x:f>IF(AJ121&gt;0,"Route listed; review status/completeness",IF(C121="T0","Raw entry feed; no production route","No production route listed"))</x:f>
        <x:v>Route listed; review status/completeness</x:v>
      </x:c>
      <x:c r="AN121" s="14" t="n">
        <x:f>IF(C121="T0",0,IF(C121="T1",1,IF(C121="T2",2,IF(C121="T3",3,IF(C121="T4",4,IF(C121="Unassigned",98,99))))))</x:f>
        <x:v>99</x:v>
      </x:c>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Salvage</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Salvage</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Salvage</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t="str">
        <x:v>proposal.lore.feedstone_block</x:v>
      </x:c>
      <x:c r="B511" s="4" t="str">
        <x:v>Pressed domestic-beetle feedstone block</x:v>
      </x:c>
      <x:c r="C511" s="4" t="str">
        <x:v>Not applicable</x:v>
      </x:c>
      <x:c r="D511" s="4" t="str">
        <x:v>Consumables</x:v>
      </x:c>
      <x:c r="E511" s="4" t="str">
        <x:v>Lore-informed stock / fitted part</x:v>
      </x:c>
      <x:c r="F511" s="4" t="str">
        <x:v>New proposal</x:v>
      </x:c>
      <x:c r="G511" s="4" t="str">
        <x:v>Intended use: animal husbandry. Explore pressing a selected feed mix as a finished livestock ration; no water, nutritional guarantee or invented universal formula.</x:v>
      </x:c>
      <x:c r="H511" s="4" t="str">
        <x:v>None</x:v>
      </x:c>
      <x:c r="I511" s="4" t="str">
        <x:v>Workshop / cargo item; storage and fit unresolved</x:v>
      </x:c>
      <x:c r="J511" s="4"/>
      <x:c r="K511" s="4"/>
      <x:c r="L511" s="4" t="str">
        <x:v>Prepare from linked candidate inputs</x:v>
      </x:c>
      <x:c r="M511" s="4" t="str">
        <x:v>Explore pressing a selected feed mix as a finished livestock ration; no water, nutritional guarantee or invented universal formula.</x:v>
      </x:c>
      <x:c r="N511" s="4" t="str">
        <x:v>Not implemented</x:v>
      </x:c>
      <x:c r="O511" s="4" t="str">
        <x:v>New game proposal from proposal-stage lore. Quantities, yields, tools, process conditions and performance remain open. No free environmental liquid or ordinary cloth.</x:v>
      </x:c>
      <x:c r="P511" s="4"/>
      <x:c r="Q511" s="4"/>
      <x:c r="R511" s="4"/>
      <x:c r="S511" s="4"/>
      <x:c r="T511" s="4"/>
      <x:c r="U511" s="4" t="str">
        <x:v>Source status does not establish game canon. Industrial Phagia fractions are separate from human food; ancient recovery does not imply reproduction.</x:v>
      </x:c>
      <x:c r="V511" s="4" t="str">
        <x:v>pressed domestic-beetle feedstone block; animal husbandry; not applicable</x:v>
      </x:c>
      <x:c r="W511"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1" s="4" t="str">
        <x:v>Livestock feed</x:v>
      </x:c>
      <x:c r="Y511" s="4" t="str">
        <x:v>Finished item</x:v>
      </x:c>
      <x:c r="Z511" s="4" t="str">
        <x:v>Manufactured / unresolved</x:v>
      </x:c>
      <x:c r="AA511" s="4" t="str">
        <x:v>Animal husbandry</x:v>
      </x:c>
      <x:c r="AB511" s="4" t="str">
        <x:v>Mineral</x:v>
      </x:c>
      <x:c r="AC511" s="4" t="str">
        <x:v>Solid piece</x:v>
      </x:c>
      <x:c r="AD511" s="4" t="str">
        <x:v>Proposal</x:v>
      </x:c>
      <x:c r="AE511" s="4" t="str">
        <x:f>LOWER(A511&amp;"; "&amp;B511&amp;"; "&amp;D511&amp;"; "&amp;E511&amp;"; "&amp;X511&amp;"; "&amp;Y511&amp;"; "&amp;Z511&amp;"; "&amp;AA511&amp;"; "&amp;AB511&amp;"; "&amp;AC511&amp;"; "&amp;AD511&amp;"; "&amp;V511&amp;"; "&amp;C511&amp;"; "&amp;AH511&amp;"; "&amp;AI511)</x:f>
        <x:v>proposal.lore.feedstone_block; pressed domestic-beetle feedstone block; consumables; lore-informed stock / fitted part; livestock feed; finished item; manufactured / unresolved; animal husbandry; mineral; solid piece; proposal; pressed domestic-beetle feedstone block; animal husbandry; not applicable; not applicable; t2; finished item</x:v>
      </x:c>
      <x:c r="AF511" s="4" t="str">
        <x:v>New source-informed working item; primary category follows the resource/processing/recovery split.</x:v>
      </x:c>
      <x:c r="AG511" s="4" t="str">
        <x:v>Finished endpoint; no material refinement tier.</x:v>
      </x:c>
      <x:c r="AH511" s="4" t="str">
        <x:v>T2</x:v>
      </x:c>
      <x:c r="AI511" s="4" t="str">
        <x:v>Finished item</x:v>
      </x:c>
      <x:c r="AJ511" s="4" t="n">
        <x:f>COUNTIFS('Material routes'!$D$6:$D$2205,A511,'Material routes'!$C$6:$C$2205,"Output")</x:f>
        <x:v>1</x:v>
      </x:c>
      <x:c r="AK511" s="4" t="n">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t="n">
        <x:f>COUNTIFS('Material routes'!$D$6:$D$2205,A511,'Material routes'!$C$6:$C$2205,"Tool candidate")</x:f>
        <x:v>0</x:v>
      </x:c>
      <x:c r="AM511" s="4" t="str">
        <x:f>IF(AJ511&gt;0,"Route listed; review status/completeness",IF(C511="T0","Raw entry feed; no production route","No production route listed"))</x:f>
        <x:v>Route listed; review status/completeness</x:v>
      </x:c>
      <x:c r="AN511" s="4" t="n">
        <x:f>IF(C511="T0",0,IF(C511="T1",1,IF(C511="T2",2,IF(C511="T3",3,IF(C511="T4",4,IF(C511="Unassigned",98,99))))))</x:f>
        <x:v>99</x:v>
      </x:c>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t="str">
        <x:v>proposal.collection.toasted_phagia_crumble_portion</x:v>
      </x:c>
      <x:c r="B666" s="4" t="str">
        <x:v>Toasted Phagia crumble portion</x:v>
      </x:c>
      <x:c r="C666" s="4" t="str">
        <x:v>Not applicable</x:v>
      </x:c>
      <x:c r="D666" s="4" t="str">
        <x:v>Consumables</x:v>
      </x:c>
      <x:c r="E666" s="4" t="str">
        <x:v>Food consumable</x:v>
      </x:c>
      <x:c r="F666" s="4" t="str">
        <x:v>New proposal</x:v>
      </x:c>
      <x:c r="G666" s="4" t="str">
        <x:v>Dry spoonable meal portion</x:v>
      </x:c>
      <x:c r="H666" s="4" t="str">
        <x:v>None</x:v>
      </x:c>
      <x:c r="I666" s="4" t="str">
        <x:v>Physical inventory / cargo item; dimensions and packing unresolved</x:v>
      </x:c>
      <x:c r="J666" s="4"/>
      <x:c r="K666" s="4"/>
      <x:c r="L666" s="4" t="str">
        <x:v>Candidate preparation: design.collection.toasted_phagia_crumble_portion. Full inputs are in Crafting browser.</x:v>
      </x:c>
      <x:c r="M666" s="4" t="str">
        <x:v>Candidate workshop or contained preparation route; detailed tools, quantities and conditions unresolved</x:v>
      </x:c>
      <x:c r="N666" s="4" t="str">
        <x:v>Not implemented</x:v>
      </x:c>
      <x:c r="O666" s="4" t="str">
        <x:v>Culinary proposal. Select species/food-designated culture and validate edibility; industrial fractions are excluded. No nutritional, medical or preservation claim.</x:v>
      </x:c>
      <x:c r="P666" s="4"/>
      <x:c r="Q666" s="4"/>
      <x:c r="R666" s="4"/>
      <x:c r="S666" s="4"/>
      <x:c r="T666" s="4"/>
      <x:c r="U666" s="4" t="str">
        <x:v>Candidate inputs are partial. Resolve tools, supporting materials, energy, recovery and compatibility before recipes become craftable.</x:v>
      </x:c>
      <x:c r="V666" s="4" t="str">
        <x:v>toasted phagia crumble portion; collection expansion; food consumable</x:v>
      </x:c>
      <x:c r="W6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6" s="4" t="str">
        <x:v>Food consumable</x:v>
      </x:c>
      <x:c r="Y666" s="4" t="str">
        <x:v>Finished item</x:v>
      </x:c>
      <x:c r="Z666" s="4" t="str">
        <x:v>Manufactured / unresolved</x:v>
      </x:c>
      <x:c r="AA666" s="4" t="str">
        <x:v>Nutrition</x:v>
      </x:c>
      <x:c r="AB666" s="4" t="str">
        <x:v>Phagia preparation</x:v>
      </x:c>
      <x:c r="AC666" s="4" t="str">
        <x:v>Assembly</x:v>
      </x:c>
      <x:c r="AD666" s="4" t="str">
        <x:v>Proposal</x:v>
      </x:c>
      <x:c r="AE666" s="4" t="str">
        <x:f>LOWER(A666&amp;"; "&amp;B666&amp;"; "&amp;D666&amp;"; "&amp;E666&amp;"; "&amp;X666&amp;"; "&amp;Y666&amp;"; "&amp;Z666&amp;"; "&amp;AA666&amp;"; "&amp;AB666&amp;"; "&amp;AC666&amp;"; "&amp;AD666&amp;"; "&amp;V666&amp;"; "&amp;C666&amp;"; "&amp;AH666&amp;"; "&amp;AI666)</x:f>
        <x:v>proposal.collection.toasted_phagia_crumble_portion; toasted phagia crumble portion; consumables; food consumable; food consumable; finished item; manufactured / unresolved; nutrition; phagia preparation; assembly; proposal; toasted phagia crumble portion; collection expansion; food consumable; not applicable; t2; finished item</x:v>
      </x:c>
      <x:c r="AF666" s="4" t="str">
        <x:v>Collection expansion classification. Distinct type, use and material family; new item proposal unless author direction is marked.</x:v>
      </x:c>
      <x:c r="AG666" s="4" t="str">
        <x:v>Finished endpoint or currency. Material tier is separate from finished input tier.</x:v>
      </x:c>
      <x:c r="AH666" s="4" t="str">
        <x:v>T2</x:v>
      </x:c>
      <x:c r="AI666" s="4" t="str">
        <x:v>Finished item</x:v>
      </x:c>
      <x:c r="AJ666" s="4" t="n">
        <x:f>COUNTIFS('Material routes'!$D$6:$D$2205,A666,'Material routes'!$C$6:$C$2205,"Output")</x:f>
        <x:v>1</x:v>
      </x:c>
      <x:c r="AK666" s="4" t="n">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t="n">
        <x:f>COUNTIFS('Material routes'!$D$6:$D$2205,A666,'Material routes'!$C$6:$C$2205,"Tool candidate")</x:f>
        <x:v>0</x:v>
      </x:c>
      <x:c r="AM666" s="4" t="str">
        <x:f>IF(AJ666&gt;0,"Route listed; review status/completeness",IF(C666="T0","Raw entry feed; no production route","No production route listed"))</x:f>
        <x:v>Route listed; review status/completeness</x:v>
      </x:c>
      <x:c r="AN666" s="4" t="n">
        <x:f>IF(C666="T0",0,IF(C666="T1",1,IF(C666="T2",2,IF(C666="T3",3,IF(C666="T4",4,IF(C666="Unassigned",98,99))))))</x:f>
        <x:v>99</x:v>
      </x:c>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t="str">
        <x:v>proposal.collection.sour_phagia_cup</x:v>
      </x:c>
      <x:c r="B670" s="4" t="str">
        <x:v>Sour Phagia cup</x:v>
      </x:c>
      <x:c r="C670" s="4" t="str">
        <x:v>Not applicable</x:v>
      </x:c>
      <x:c r="D670" s="4" t="str">
        <x:v>Consumables</x:v>
      </x:c>
      <x:c r="E670" s="4" t="str">
        <x:v>Drink consumable</x:v>
      </x:c>
      <x:c r="F670" s="4" t="str">
        <x:v>New proposal</x:v>
      </x:c>
      <x:c r="G670" s="4" t="str">
        <x:v>Controlled-sour flavored drink, no alcohol or health benefit assumed</x:v>
      </x:c>
      <x:c r="H670" s="4" t="str">
        <x:v>None</x:v>
      </x:c>
      <x:c r="I670" s="4" t="str">
        <x:v>Matched sealed vessel; compatibility and contamination unresolved</x:v>
      </x:c>
      <x:c r="J670" s="4"/>
      <x:c r="K670" s="4"/>
      <x:c r="L670" s="4" t="str">
        <x:v>Candidate preparation: design.collection.sour_phagia_cup. Full inputs are in Crafting browser.</x:v>
      </x:c>
      <x:c r="M670" s="4" t="str">
        <x:v>Candidate workshop or contained preparation route; detailed tools, quantities and conditions unresolved</x:v>
      </x:c>
      <x:c r="N670" s="4" t="str">
        <x:v>Not implemented</x:v>
      </x:c>
      <x:c r="O670" s="4" t="str">
        <x:v>Culinary proposal. Select species/food-designated culture and validate edibility; industrial fractions are excluded. No nutritional, medical or preservation claim.</x:v>
      </x:c>
      <x:c r="P670" s="4"/>
      <x:c r="Q670" s="4"/>
      <x:c r="R670" s="4"/>
      <x:c r="S670" s="4"/>
      <x:c r="T670" s="4"/>
      <x:c r="U670" s="4" t="str">
        <x:v>Candidate inputs are partial. Resolve tools, supporting materials, energy, recovery and compatibility before recipes become craftable.</x:v>
      </x:c>
      <x:c r="V670" s="4" t="str">
        <x:v>sour phagia cup; collection expansion; drink consumable</x:v>
      </x:c>
      <x:c r="W6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0" s="4" t="str">
        <x:v>Drink consumable</x:v>
      </x:c>
      <x:c r="Y670" s="4" t="str">
        <x:v>Finished item</x:v>
      </x:c>
      <x:c r="Z670" s="4" t="str">
        <x:v>Manufactured / unresolved</x:v>
      </x:c>
      <x:c r="AA670" s="4" t="str">
        <x:v>Hydration</x:v>
      </x:c>
      <x:c r="AB670" s="4" t="str">
        <x:v>Phagia preparation</x:v>
      </x:c>
      <x:c r="AC670" s="4" t="str">
        <x:v>Liquid</x:v>
      </x:c>
      <x:c r="AD670" s="4" t="str">
        <x:v>Proposal</x:v>
      </x:c>
      <x:c r="AE670" s="4" t="str">
        <x:f>LOWER(A670&amp;"; "&amp;B670&amp;"; "&amp;D670&amp;"; "&amp;E670&amp;"; "&amp;X670&amp;"; "&amp;Y670&amp;"; "&amp;Z670&amp;"; "&amp;AA670&amp;"; "&amp;AB670&amp;"; "&amp;AC670&amp;"; "&amp;AD670&amp;"; "&amp;V670&amp;"; "&amp;C670&amp;"; "&amp;AH670&amp;"; "&amp;AI670)</x:f>
        <x:v>proposal.collection.sour_phagia_cup; sour phagia cup; consumables; drink consumable; drink consumable; finished item; manufactured / unresolved; hydration; phagia preparation; liquid; proposal; sour phagia cup; collection expansion; drink consumable; not applicable; t1; finished item</x:v>
      </x:c>
      <x:c r="AF670" s="4" t="str">
        <x:v>Collection expansion classification. Distinct type, use and material family; new item proposal unless author direction is marked.</x:v>
      </x:c>
      <x:c r="AG670" s="4" t="str">
        <x:v>Finished endpoint or currency. Material tier is separate from finished input tier.</x:v>
      </x:c>
      <x:c r="AH670" s="4" t="str">
        <x:v>T1</x:v>
      </x:c>
      <x:c r="AI670" s="4" t="str">
        <x:v>Finished item</x:v>
      </x:c>
      <x:c r="AJ670" s="4" t="n">
        <x:f>COUNTIFS('Material routes'!$D$6:$D$2205,A670,'Material routes'!$C$6:$C$2205,"Output")</x:f>
        <x:v>1</x:v>
      </x:c>
      <x:c r="AK670" s="4" t="n">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t="n">
        <x:f>COUNTIFS('Material routes'!$D$6:$D$2205,A670,'Material routes'!$C$6:$C$2205,"Tool candidate")</x:f>
        <x:v>0</x:v>
      </x:c>
      <x:c r="AM670" s="4" t="str">
        <x:f>IF(AJ670&gt;0,"Route listed; review status/completeness",IF(C670="T0","Raw entry feed; no production route","No production route listed"))</x:f>
        <x:v>Route listed; review status/completeness</x:v>
      </x:c>
      <x:c r="AN670" s="4" t="n">
        <x:f>IF(C670="T0",0,IF(C670="T1",1,IF(C670="T2",2,IF(C670="T3",3,IF(C670="T4",4,IF(C670="Unassigned",98,99))))))</x:f>
        <x:v>99</x:v>
      </x:c>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t="str">
        <x:v>proposal.collection.phagia_gel_sipping_portion</x:v>
      </x:c>
      <x:c r="B683" s="4" t="str">
        <x:v>Phagia gel sipping portion</x:v>
      </x:c>
      <x:c r="C683" s="4" t="str">
        <x:v>Not applicable</x:v>
      </x:c>
      <x:c r="D683" s="4" t="str">
        <x:v>Consumables</x:v>
      </x:c>
      <x:c r="E683" s="4" t="str">
        <x:v>Drink consumable</x:v>
      </x:c>
      <x:c r="F683" s="4" t="str">
        <x:v>New proposal</x:v>
      </x:c>
      <x:c r="G683" s="4" t="str">
        <x:v>Soft edible gel in a sealed sipping carrier</x:v>
      </x:c>
      <x:c r="H683" s="4" t="str">
        <x:v>None</x:v>
      </x:c>
      <x:c r="I683" s="4" t="str">
        <x:v>Matched sealed vessel; compatibility and contamination unresolved</x:v>
      </x:c>
      <x:c r="J683" s="4"/>
      <x:c r="K683" s="4"/>
      <x:c r="L683" s="4" t="str">
        <x:v>Candidate preparation: design.collection.phagia_gel_sipping_portion. Full inputs are in Crafting browser.</x:v>
      </x:c>
      <x:c r="M683" s="4" t="str">
        <x:v>Candidate workshop or contained preparation route; detailed tools, quantities and conditions unresolved</x:v>
      </x:c>
      <x:c r="N683" s="4" t="str">
        <x:v>Not implemented</x:v>
      </x:c>
      <x:c r="O683" s="4" t="str">
        <x:v>Culinary proposal. Select species/food-designated culture and validate edibility; industrial fractions are excluded. No nutritional, medical or preservation claim.</x:v>
      </x:c>
      <x:c r="P683" s="4"/>
      <x:c r="Q683" s="4"/>
      <x:c r="R683" s="4"/>
      <x:c r="S683" s="4"/>
      <x:c r="T683" s="4"/>
      <x:c r="U683" s="4" t="str">
        <x:v>Candidate inputs are partial. Resolve tools, supporting materials, energy, recovery and compatibility before recipes become craftable.</x:v>
      </x:c>
      <x:c r="V683" s="4" t="str">
        <x:v>phagia gel sipping portion; collection expansion; drink consumable</x:v>
      </x:c>
      <x:c r="W6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3" s="4" t="str">
        <x:v>Drink consumable</x:v>
      </x:c>
      <x:c r="Y683" s="4" t="str">
        <x:v>Finished item</x:v>
      </x:c>
      <x:c r="Z683" s="4" t="str">
        <x:v>Manufactured / unresolved</x:v>
      </x:c>
      <x:c r="AA683" s="4" t="str">
        <x:v>Hydration</x:v>
      </x:c>
      <x:c r="AB683" s="4" t="str">
        <x:v>Phagia and edible fauna</x:v>
      </x:c>
      <x:c r="AC683" s="4" t="str">
        <x:v>Liquid</x:v>
      </x:c>
      <x:c r="AD683" s="4" t="str">
        <x:v>Proposal</x:v>
      </x:c>
      <x:c r="AE683" s="4" t="str">
        <x:f>LOWER(A683&amp;"; "&amp;B683&amp;"; "&amp;D683&amp;"; "&amp;E683&amp;"; "&amp;X683&amp;"; "&amp;Y683&amp;"; "&amp;Z683&amp;"; "&amp;AA683&amp;"; "&amp;AB683&amp;"; "&amp;AC683&amp;"; "&amp;AD683&amp;"; "&amp;V683&amp;"; "&amp;C683&amp;"; "&amp;AH683&amp;"; "&amp;AI683)</x:f>
        <x:v>proposal.collection.phagia_gel_sipping_portion; phagia gel sipping portion; consumables; drink consumable; drink consumable; finished item; manufactured / unresolved; hydration; phagia and edible fauna; liquid; proposal; phagia gel sipping portion; collection expansion; drink consumable; not applicable; t1; finished item</x:v>
      </x:c>
      <x:c r="AF683" s="4" t="str">
        <x:v>Collection expansion classification. Distinct type, use and material family; new item proposal unless author direction is marked. October 15 audit: classification/handling clarified; item identity, design status and material tier preserved.</x:v>
      </x:c>
      <x:c r="AG683" s="4" t="str">
        <x:v>Finished endpoint or currency. Material tier is separate from finished input tier.</x:v>
      </x:c>
      <x:c r="AH683" s="4" t="str">
        <x:v>T1</x:v>
      </x:c>
      <x:c r="AI683" s="4" t="str">
        <x:v>Finished item</x:v>
      </x:c>
      <x:c r="AJ683" s="4" t="n">
        <x:f>COUNTIFS('Material routes'!$D$6:$D$2205,A683,'Material routes'!$C$6:$C$2205,"Output")</x:f>
        <x:v>1</x:v>
      </x:c>
      <x:c r="AK683" s="4" t="n">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t="n">
        <x:f>COUNTIFS('Material routes'!$D$6:$D$2205,A683,'Material routes'!$C$6:$C$2205,"Tool candidate")</x:f>
        <x:v>0</x:v>
      </x:c>
      <x:c r="AM683" s="4" t="str">
        <x:f>IF(AJ683&gt;0,"Route listed; review status/completeness",IF(C683="T0","Raw entry feed; no production route","No production route listed"))</x:f>
        <x:v>Route listed; review status/completeness</x:v>
      </x:c>
      <x:c r="AN683" s="4" t="n">
        <x:f>IF(C683="T0",0,IF(C683="T1",1,IF(C683="T2",2,IF(C683="T3",3,IF(C683="T4",4,IF(C683="Unassigned",98,99))))))</x:f>
        <x:v>99</x:v>
      </x:c>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Salvage</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C919"/>
      <x:c r="D919"/>
      <x:c r="E919"/>
      <x:c r="F919"/>
      <x:c r="G919"/>
      <x:c r="H919"/>
      <x:c r="I919"/>
      <x:c r="J919"/>
      <x:c r="K919"/>
      <x:c r="L919"/>
      <x:c r="M919"/>
      <x:c r="N919"/>
      <x:c r="O919"/>
      <x:c r="P919"/>
      <x:c r="Q919"/>
      <x:c r="R919"/>
      <x:c r="S919"/>
      <x:c r="T919"/>
      <x:c r="U919"/>
      <x:c r="V919"/>
      <x:c r="W919"/>
      <x:c r="X919"/>
      <x:c r="Y919"/>
      <x:c r="Z919"/>
      <x:c r="AA919"/>
      <x:c r="AB919"/>
      <x:c r="AC919"/>
      <x:c r="AD919"/>
      <x:c r="AE919"/>
      <x:c r="AF919"/>
      <x:c r="AZ919"/>
      <x:c r="BA919"/>
      <x:c r="BB919"/>
      <x:c r="BC919"/>
      <x:c r="BD919"/>
      <x:c r="BE919"/>
      <x:c r="BF919"/>
      <x:c r="BG919"/>
      <x:c r="BH919"/>
      <x:c r="BI919"/>
      <x:c r="BJ919"/>
      <x:c r="BK919"/>
      <x:c r="BL919"/>
      <x:c r="BM919"/>
      <x:c r="BN919"/>
      <x:c r="BO919"/>
      <x:c r="BP919"/>
      <x:c r="BQ919"/>
      <x:c r="BR919"/>
      <x:c r="BS919"/>
      <x:c r="BT919"/>
      <x:c r="BU919"/>
      <x:c r="BV919"/>
      <x:c r="BW919"/>
      <x:c r="BX919"/>
      <x:c r="BY919"/>
      <x:c r="BZ919"/>
      <x:c r="CA919"/>
      <x:c r="CB919"/>
      <x:c r="CC919"/>
    </x:row>
    <x:row r="920">
      <x:c r="C920"/>
      <x:c r="D920"/>
      <x:c r="E920"/>
      <x:c r="F920"/>
      <x:c r="G920"/>
      <x:c r="H920"/>
      <x:c r="I920"/>
      <x:c r="J920"/>
      <x:c r="K920"/>
      <x:c r="L920"/>
      <x:c r="M920"/>
      <x:c r="N920"/>
      <x:c r="O920"/>
      <x:c r="P920"/>
      <x:c r="Q920"/>
      <x:c r="R920"/>
      <x:c r="S920"/>
      <x:c r="T920"/>
      <x:c r="U920"/>
      <x:c r="V920"/>
      <x:c r="W920"/>
      <x:c r="X920"/>
      <x:c r="Y920"/>
      <x:c r="Z920"/>
      <x:c r="AA920"/>
      <x:c r="AB920"/>
      <x:c r="AC920"/>
      <x:c r="AD920"/>
      <x:c r="AE920"/>
      <x:c r="AF920"/>
      <x:c r="AZ920"/>
      <x:c r="BA920"/>
      <x:c r="BB920"/>
      <x:c r="BC920"/>
      <x:c r="BD920"/>
      <x:c r="BE920"/>
      <x:c r="BF920"/>
      <x:c r="BG920"/>
      <x:c r="BH920"/>
      <x:c r="BI920"/>
      <x:c r="BJ920"/>
      <x:c r="BK920"/>
      <x:c r="BL920"/>
      <x:c r="BM920"/>
      <x:c r="BN920"/>
      <x:c r="BO920"/>
      <x:c r="BP920"/>
      <x:c r="BQ920"/>
      <x:c r="BR920"/>
      <x:c r="BS920"/>
      <x:c r="BT920"/>
      <x:c r="BU920"/>
      <x:c r="BV920"/>
      <x:c r="BW920"/>
      <x:c r="BX920"/>
      <x:c r="BY920"/>
      <x:c r="BZ920"/>
      <x:c r="CA920"/>
      <x:c r="CB920"/>
      <x:c r="CC920"/>
    </x:row>
    <x:row r="921">
      <x:c r="C921"/>
      <x:c r="D921"/>
      <x:c r="E921"/>
      <x:c r="F921"/>
      <x:c r="G921"/>
      <x:c r="H921"/>
      <x:c r="I921"/>
      <x:c r="J921"/>
      <x:c r="K921"/>
      <x:c r="L921"/>
      <x:c r="M921"/>
      <x:c r="N921"/>
      <x:c r="O921"/>
      <x:c r="P921"/>
      <x:c r="Q921"/>
      <x:c r="R921"/>
      <x:c r="S921"/>
      <x:c r="T921"/>
      <x:c r="U921"/>
      <x:c r="V921"/>
      <x:c r="W921"/>
      <x:c r="X921"/>
      <x:c r="Y921"/>
      <x:c r="Z921"/>
      <x:c r="AA921"/>
      <x:c r="AB921"/>
      <x:c r="AC921"/>
      <x:c r="AD921"/>
      <x:c r="AE921"/>
      <x:c r="AF921"/>
      <x:c r="AZ921"/>
      <x:c r="BA921"/>
      <x:c r="BB921"/>
      <x:c r="BC921"/>
      <x:c r="BD921"/>
      <x:c r="BE921"/>
      <x:c r="BF921"/>
      <x:c r="BG921"/>
      <x:c r="BH921"/>
      <x:c r="BI921"/>
      <x:c r="BJ921"/>
      <x:c r="BK921"/>
      <x:c r="BL921"/>
      <x:c r="BM921"/>
      <x:c r="BN921"/>
      <x:c r="BO921"/>
      <x:c r="BP921"/>
      <x:c r="BQ921"/>
      <x:c r="BR921"/>
      <x:c r="BS921"/>
      <x:c r="BT921"/>
      <x:c r="BU921"/>
      <x:c r="BV921"/>
      <x:c r="BW921"/>
      <x:c r="BX921"/>
      <x:c r="BY921"/>
      <x:c r="BZ921"/>
      <x:c r="CA921"/>
      <x:c r="CB921"/>
      <x:c r="CC921"/>
    </x:row>
    <x:row r="922">
      <x:c r="C922"/>
      <x:c r="D922"/>
      <x:c r="E922"/>
      <x:c r="F922"/>
      <x:c r="G922"/>
      <x:c r="H922"/>
      <x:c r="I922"/>
      <x:c r="J922"/>
      <x:c r="K922"/>
      <x:c r="L922"/>
      <x:c r="M922"/>
      <x:c r="N922"/>
      <x:c r="O922"/>
      <x:c r="P922"/>
      <x:c r="Q922"/>
      <x:c r="R922"/>
      <x:c r="S922"/>
      <x:c r="T922"/>
      <x:c r="U922"/>
      <x:c r="V922"/>
      <x:c r="W922"/>
      <x:c r="X922"/>
      <x:c r="Y922"/>
      <x:c r="Z922"/>
      <x:c r="AA922"/>
      <x:c r="AB922"/>
      <x:c r="AC922"/>
      <x:c r="AD922"/>
      <x:c r="AE922"/>
      <x:c r="AF922"/>
      <x:c r="AZ922"/>
      <x:c r="BA922"/>
      <x:c r="BB922"/>
      <x:c r="BC922"/>
      <x:c r="BD922"/>
      <x:c r="BE922"/>
      <x:c r="BF922"/>
      <x:c r="BG922"/>
      <x:c r="BH922"/>
      <x:c r="BI922"/>
      <x:c r="BJ922"/>
      <x:c r="BK922"/>
      <x:c r="BL922"/>
      <x:c r="BM922"/>
      <x:c r="BN922"/>
      <x:c r="BO922"/>
      <x:c r="BP922"/>
      <x:c r="BQ922"/>
      <x:c r="BR922"/>
      <x:c r="BS922"/>
      <x:c r="BT922"/>
      <x:c r="BU922"/>
      <x:c r="BV922"/>
      <x:c r="BW922"/>
      <x:c r="BX922"/>
      <x:c r="BY922"/>
      <x:c r="BZ922"/>
      <x:c r="CA922"/>
      <x:c r="CB922"/>
      <x:c r="CC922"/>
    </x:row>
    <x:row r="923">
      <x:c r="C923"/>
      <x:c r="D923"/>
      <x:c r="E923"/>
      <x:c r="F923"/>
      <x:c r="G923"/>
      <x:c r="H923"/>
      <x:c r="I923"/>
      <x:c r="J923"/>
      <x:c r="K923"/>
      <x:c r="L923"/>
      <x:c r="M923"/>
      <x:c r="N923"/>
      <x:c r="O923"/>
      <x:c r="P923"/>
      <x:c r="Q923"/>
      <x:c r="R923"/>
      <x:c r="S923"/>
      <x:c r="T923"/>
      <x:c r="U923"/>
      <x:c r="V923"/>
      <x:c r="W923"/>
      <x:c r="X923"/>
      <x:c r="Y923"/>
      <x:c r="Z923"/>
      <x:c r="AA923"/>
      <x:c r="AB923"/>
      <x:c r="AC923"/>
      <x:c r="AD923"/>
      <x:c r="AE923"/>
      <x:c r="AF923"/>
      <x:c r="AZ923"/>
      <x:c r="BA923"/>
      <x:c r="BB923"/>
      <x:c r="BC923"/>
      <x:c r="BD923"/>
      <x:c r="BE923"/>
      <x:c r="BF923"/>
      <x:c r="BG923"/>
      <x:c r="BH923"/>
      <x:c r="BI923"/>
      <x:c r="BJ923"/>
      <x:c r="BK923"/>
      <x:c r="BL923"/>
      <x:c r="BM923"/>
      <x:c r="BN923"/>
      <x:c r="BO923"/>
      <x:c r="BP923"/>
      <x:c r="BQ923"/>
      <x:c r="BR923"/>
      <x:c r="BS923"/>
      <x:c r="BT923"/>
      <x:c r="BU923"/>
      <x:c r="BV923"/>
      <x:c r="BW923"/>
      <x:c r="BX923"/>
      <x:c r="BY923"/>
      <x:c r="BZ923"/>
      <x:c r="CA923"/>
      <x:c r="CB923"/>
      <x:c r="CC923"/>
    </x:row>
    <x:row r="924">
      <x:c r="C924"/>
      <x:c r="D924"/>
      <x:c r="E924"/>
      <x:c r="F924"/>
      <x:c r="G924"/>
      <x:c r="H924"/>
      <x:c r="I924"/>
      <x:c r="J924"/>
      <x:c r="K924"/>
      <x:c r="L924"/>
      <x:c r="M924"/>
      <x:c r="N924"/>
      <x:c r="O924"/>
      <x:c r="P924"/>
      <x:c r="Q924"/>
      <x:c r="R924"/>
      <x:c r="S924"/>
      <x:c r="T924"/>
      <x:c r="U924"/>
      <x:c r="V924"/>
      <x:c r="W924"/>
      <x:c r="X924"/>
      <x:c r="Y924"/>
      <x:c r="Z924"/>
      <x:c r="AA924"/>
      <x:c r="AB924"/>
      <x:c r="AC924"/>
      <x:c r="AD924"/>
      <x:c r="AE924"/>
      <x:c r="AF924"/>
      <x:c r="AZ924"/>
      <x:c r="BA924"/>
      <x:c r="BB924"/>
      <x:c r="BC924"/>
      <x:c r="BD924"/>
      <x:c r="BE924"/>
      <x:c r="BF924"/>
      <x:c r="BG924"/>
      <x:c r="BH924"/>
      <x:c r="BI924"/>
      <x:c r="BJ924"/>
      <x:c r="BK924"/>
      <x:c r="BL924"/>
      <x:c r="BM924"/>
      <x:c r="BN924"/>
      <x:c r="BO924"/>
      <x:c r="BP924"/>
      <x:c r="BQ924"/>
      <x:c r="BR924"/>
      <x:c r="BS924"/>
      <x:c r="BT924"/>
      <x:c r="BU924"/>
      <x:c r="BV924"/>
      <x:c r="BW924"/>
      <x:c r="BX924"/>
      <x:c r="BY924"/>
      <x:c r="BZ924"/>
      <x:c r="CA924"/>
      <x:c r="CB924"/>
      <x:c r="CC924"/>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44</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39</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15</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54</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24</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45</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39</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IFERROR(INDEX(Items!$D$6:$D$1005,MATCH(A162,Items!$A$6:$A$1005,0)),"MISSING ITEM ID")</x:f>
        <x:v>Armor</x:v>
      </x:c>
      <x:c r="D162" s="4" t="str">
        <x:v>Primary</x:v>
      </x:c>
      <x:c r="E162" s="4" t="str">
        <x:f>IFERROR(INDEX(Items!$AA$6:$AA$1005,MATCH(A162,Items!$A$6:$A$1005,0)),"MISSING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t="str">
        <x:v>proposal.lore.feedstone_block</x:v>
      </x:c>
      <x:c r="B670" s="4" t="str">
        <x:f>IFERROR(INDEX('Items'!$B$6:$B$1005,MATCH(A670,'Items'!$A$6:$A$1005,0)),"MISSING ID")</x:f>
        <x:v>Pressed domestic-beetle feedstone block</x:v>
      </x:c>
      <x:c r="C670" s="4" t="str">
        <x:f>IFERROR(INDEX('Items'!$D$6:$D$1005,MATCH(A670,'Items'!$A$6:$A$1005,0)),"MISSING ID")</x:f>
        <x:v>Consumables</x:v>
      </x:c>
      <x:c r="D670" s="4" t="str">
        <x:v>Primary</x:v>
      </x:c>
      <x:c r="E670" s="4" t="str">
        <x:f>IFERROR(INDEX('Items'!$AA$6:$AA$1005,MATCH(A670,'Items'!$A$6:$A$1005,0)),"MISSING ID")</x:f>
        <x:v>Animal husbandry</x:v>
      </x:c>
      <x:c r="F670" s="4" t="str">
        <x:v>Source-informed intended use; item and route remain proposals.</x:v>
      </x:c>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t="str">
        <x:v>proposal.collection.toasted_phagia_crumble_portion</x:v>
      </x:c>
      <x:c r="B825" s="4" t="str">
        <x:f>IFERROR(INDEX('Items'!$B$6:$B$1005,MATCH(A825,'Items'!$A$6:$A$1005,0)),"MISSING ID")</x:f>
        <x:v>Toasted Phagia crumble portion</x:v>
      </x:c>
      <x:c r="C825" s="4" t="str">
        <x:f>IFERROR(INDEX('Items'!$D$6:$D$1005,MATCH(A825,'Items'!$A$6:$A$1005,0)),"MISSING ID")</x:f>
        <x:v>Consumables</x:v>
      </x:c>
      <x:c r="D825" s="4" t="str">
        <x:v>Primary</x:v>
      </x:c>
      <x:c r="E825" s="4" t="str">
        <x:f>IFERROR(INDEX('Items'!$AA$6:$AA$1005,MATCH(A825,'Items'!$A$6:$A$1005,0)),"MISSING ID")</x:f>
        <x:v>Nutrition</x:v>
      </x:c>
      <x:c r="F825" s="4" t="str">
        <x:v>Collection proposal: Dry spoonable meal portion</x:v>
      </x:c>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t="str">
        <x:v>proposal.collection.sour_phagia_cup</x:v>
      </x:c>
      <x:c r="B829" s="4" t="str">
        <x:f>IFERROR(INDEX('Items'!$B$6:$B$1005,MATCH(A829,'Items'!$A$6:$A$1005,0)),"MISSING ID")</x:f>
        <x:v>Sour Phagia cup</x:v>
      </x:c>
      <x:c r="C829" s="4" t="str">
        <x:f>IFERROR(INDEX('Items'!$D$6:$D$1005,MATCH(A829,'Items'!$A$6:$A$1005,0)),"MISSING ID")</x:f>
        <x:v>Consumables</x:v>
      </x:c>
      <x:c r="D829" s="4" t="str">
        <x:v>Primary</x:v>
      </x:c>
      <x:c r="E829" s="4" t="str">
        <x:f>IFERROR(INDEX('Items'!$AA$6:$AA$1005,MATCH(A829,'Items'!$A$6:$A$1005,0)),"MISSING ID")</x:f>
        <x:v>Hydration</x:v>
      </x:c>
      <x:c r="F829" s="4" t="str">
        <x:v>Collection proposal: Controlled-sour flavored drink, no alcohol or health benefit assumed</x:v>
      </x:c>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t="str">
        <x:v>proposal.collection.phagia_gel_sipping_portion</x:v>
      </x:c>
      <x:c r="B842" s="4" t="str">
        <x:f>IFERROR(INDEX('Items'!$B$6:$B$1005,MATCH(A842,'Items'!$A$6:$A$1005,0)),"MISSING ID")</x:f>
        <x:v>Phagia gel sipping portion</x:v>
      </x:c>
      <x:c r="C842" s="4" t="str">
        <x:f>IFERROR(INDEX('Items'!$D$6:$D$1005,MATCH(A842,'Items'!$A$6:$A$1005,0)),"MISSING ID")</x:f>
        <x:v>Consumables</x:v>
      </x:c>
      <x:c r="D842" s="4" t="str">
        <x:v>Primary</x:v>
      </x:c>
      <x:c r="E842" s="4" t="str">
        <x:f>IFERROR(INDEX('Items'!$AA$6:$AA$1005,MATCH(A842,'Items'!$A$6:$A$1005,0)),"MISSING ID")</x:f>
        <x:v>Hydration</x:v>
      </x:c>
      <x:c r="F842" s="4" t="str">
        <x:v>Collection proposal: Soft edible gel in a sealed sipping carrier</x:v>
      </x:c>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'Items'!$A$6:$A$918</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t="str">
        <x:v>design.lore.feedstone_block.in.1</x:v>
      </x:c>
      <x:c r="B708" s="4" t="str">
        <x:v>design.lore.feedstone_block</x:v>
      </x:c>
      <x:c r="C708" s="4" t="str">
        <x:v>Ingredient candidate</x:v>
      </x:c>
      <x:c r="D708" s="4" t="str">
        <x:v>proposal.lore.feedstone_mix</x:v>
      </x:c>
      <x:c r="E708" s="4" t="str">
        <x:f>IFERROR(INDEX('Items'!$B$6:$B$1005,MATCH(D708,'Items'!$A$6:$A$1005,0)),"MISSING ID")</x:f>
        <x:v>Graded domestic-beetle feedstone mix</x:v>
      </x:c>
      <x:c r="F708" s="4" t="str">
        <x:f>IFERROR(INDEX('Items'!$C$6:$C$1005,MATCH(D708,'Items'!$A$6:$A$1005,0)),"MISSING ID")</x:f>
        <x:v>T2</x:v>
      </x:c>
      <x:c r="G708" s="4" t="str">
        <x:f>IFERROR(INDEX('Items'!$D$6:$D$1005,MATCH(D708,'Items'!$A$6:$A$1005,0)),"MISSING ID")</x:f>
        <x:v>Manufactured stock</x:v>
      </x:c>
      <x:c r="H708" s="4" t="str">
        <x:f>IFERROR(INDEX('Items'!$X$6:$X$1005,MATCH(D708,'Items'!$A$6:$A$1005,0)),"MISSING ID")</x:f>
        <x:v>Processed material</x:v>
      </x:c>
      <x:c r="I708" s="4"/>
      <x:c r="J708" s="4" t="str">
        <x:v>Unspecified</x:v>
      </x:c>
      <x:c r="K708" s="4" t="str">
        <x:f>IFERROR(INDEX('Crafting recipes'!$D$6:$D$1005,MATCH(B708,'Crafting recipes'!$A$6:$A$1005,0)),"MISSING ID")</x:f>
        <x:v>Proposal</x:v>
      </x:c>
      <x:c r="L708" s="4" t="str">
        <x:f>IFERROR(INDEX('Items'!$AD$6:$AD$1005,MATCH(D708,'Items'!$A$6:$A$1005,0)),"MISSING ID")</x:f>
        <x:v>Proposal</x:v>
      </x:c>
      <x:c r="M708" s="4" t="str">
        <x:f>IFERROR(INDEX('Crafting recipes'!$E$6:$E$1005,MATCH(B708,'Crafting recipes'!$A$6:$A$1005,0)),"MISSING ID")</x:f>
        <x:v>Partial proposal</x:v>
      </x:c>
      <x:c r="N708" s="4" t="str">
        <x:v>Candidate process/hardware relationship; quantity and service compatibility remain open.</x:v>
      </x:c>
      <x:c r="O708" s="4" t="str">
        <x:v>Lore-coherence game proposal; selected WLD source proposals at f6f98515c005dc3c73cccd9cbc031691745740c6.</x:v>
      </x:c>
      <x:c r="P708" s="4" t="n">
        <x:f>IF(OR(C708="Ingredient candidate",C708="Consumed input",C708="Contained input",C708="Transform input"),IF(F708="T0",0,IF(F708="T1",1,IF(F708="T2",2,IF(F708="T3",3,IF(F708="T4",4,-1))))),-1)</x:f>
        <x:v>2</x:v>
      </x:c>
      <x:c r="Q708" s="4" t="n">
        <x:f>IF(AND(OR(C708="Ingredient candidate",C708="Consumed input",C708="Contained input",C708="Transform input"),P708=-1),1,0)</x:f>
        <x:v>0</x:v>
      </x:c>
    </x:row>
    <x:row r="709" ht="115" customHeight="1">
      <x:c r="A709" s="4" t="str">
        <x:v>design.lore.feedstone_block.out</x:v>
      </x:c>
      <x:c r="B709" s="4" t="str">
        <x:v>design.lore.feedstone_block</x:v>
      </x:c>
      <x:c r="C709" s="4" t="str">
        <x:v>Output</x:v>
      </x:c>
      <x:c r="D709" s="4" t="str">
        <x:v>proposal.lore.feedstone_block</x:v>
      </x:c>
      <x:c r="E709" s="4" t="str">
        <x:f>IFERROR(INDEX('Items'!$B$6:$B$1005,MATCH(D709,'Items'!$A$6:$A$1005,0)),"MISSING ID")</x:f>
        <x:v>Pressed domestic-beetle feedstone block</x:v>
      </x:c>
      <x:c r="F709" s="4" t="str">
        <x:f>IFERROR(INDEX('Items'!$C$6:$C$1005,MATCH(D709,'Items'!$A$6:$A$1005,0)),"MISSING ID")</x:f>
        <x:v>Not applicable</x:v>
      </x:c>
      <x:c r="G709" s="4" t="str">
        <x:f>IFERROR(INDEX('Items'!$D$6:$D$1005,MATCH(D709,'Items'!$A$6:$A$1005,0)),"MISSING ID")</x:f>
        <x:v>Consumables</x:v>
      </x:c>
      <x:c r="H709" s="4" t="str">
        <x:f>IFERROR(INDEX('Items'!$X$6:$X$1005,MATCH(D709,'Items'!$A$6:$A$1005,0)),"MISSING ID")</x:f>
        <x:v>Livestock feed</x:v>
      </x:c>
      <x:c r="I709" s="4"/>
      <x:c r="J709" s="4" t="str">
        <x:v>Unspecified</x:v>
      </x:c>
      <x:c r="K709" s="4" t="str">
        <x:f>IFERROR(INDEX('Crafting recipes'!$D$6:$D$1005,MATCH(B709,'Crafting recipes'!$A$6:$A$1005,0)),"MISSING ID")</x:f>
        <x:v>Proposal</x:v>
      </x:c>
      <x:c r="L709" s="4" t="str">
        <x:f>IFERROR(INDEX('Items'!$AD$6:$AD$1005,MATCH(D709,'Items'!$A$6:$A$1005,0)),"MISSING ID")</x:f>
        <x:v>Proposal</x:v>
      </x:c>
      <x:c r="M709" s="4" t="str">
        <x:f>IFERROR(INDEX('Crafting recipes'!$E$6:$E$1005,MATCH(B709,'Crafting recipes'!$A$6:$A$1005,0)),"MISSING ID")</x:f>
        <x:v>Partial proposal</x:v>
      </x:c>
      <x:c r="N709" s="4" t="str">
        <x:v>Candidate process/hardware relationship; quantity and service compatibility remain open.</x:v>
      </x:c>
      <x:c r="O709" s="4" t="str">
        <x:v>Lore-coherence game proposal; selected WLD source proposals at f6f98515c005dc3c73cccd9cbc031691745740c6.</x:v>
      </x:c>
      <x:c r="P709" s="4" t="n">
        <x:f>IF(OR(C709="Ingredient candidate",C709="Consumed input",C709="Contained input",C709="Transform input"),IF(F709="T0",0,IF(F709="T1",1,IF(F709="T2",2,IF(F709="T3",3,IF(F709="T4",4,-1))))),-1)</x:f>
        <x:v>-1</x:v>
      </x:c>
      <x:c r="Q709" s="4" t="n">
        <x:f>IF(AND(OR(C709="Ingredient candidate",C709="Consumed input",C709="Contained input",C709="Transform input"),P709=-1),1,0)</x:f>
        <x:v>0</x:v>
      </x:c>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t="str">
        <x:v>design.collection.sour_phagia_cup.in.1</x:v>
      </x:c>
      <x:c r="B1063" s="4" t="str">
        <x:v>design.collection.sour_phagia_cup</x:v>
      </x:c>
      <x:c r="C1063" s="4" t="str">
        <x:v>Ingredient candidate</x:v>
      </x:c>
      <x:c r="D1063" s="4" t="str">
        <x:v>proposal.collection.controlled_sour_phagia_base</x:v>
      </x:c>
      <x:c r="E1063" s="4" t="str">
        <x:f>IFERROR(INDEX('Items'!$B$6:$B$1005,MATCH(D1063,'Items'!$A$6:$A$1005,0)),"MISSING ID")</x:f>
        <x:v>Controlled-sour Phagia base</x:v>
      </x:c>
      <x:c r="F1063" s="4" t="str">
        <x:f>IFERROR(INDEX('Items'!$C$6:$C$1005,MATCH(D1063,'Items'!$A$6:$A$1005,0)),"MISSING ID")</x:f>
        <x:v>T1</x:v>
      </x:c>
      <x:c r="G1063" s="4" t="str">
        <x:f>IFERROR(INDEX('Items'!$D$6:$D$1005,MATCH(D1063,'Items'!$A$6:$A$1005,0)),"MISSING ID")</x:f>
        <x:v>Cooking ingredients</x:v>
      </x:c>
      <x:c r="H1063" s="4" t="str">
        <x:f>IFERROR(INDEX('Items'!$X$6:$X$1005,MATCH(D1063,'Items'!$A$6:$A$1005,0)),"MISSING ID")</x:f>
        <x:v>Food material</x:v>
      </x:c>
      <x:c r="I1063" s="4"/>
      <x:c r="J1063" s="4" t="str">
        <x:v>Unspecified</x:v>
      </x:c>
      <x:c r="K1063" s="4" t="str">
        <x:f>IFERROR(INDEX('Crafting recipes'!$D$6:$D$1005,MATCH(B1063,'Crafting recipes'!$A$6:$A$1005,0)),"MISSING ID")</x:f>
        <x:v>Proposal</x:v>
      </x:c>
      <x:c r="L1063" s="4" t="str">
        <x:f>IFERROR(INDEX('Items'!$AD$6:$AD$1005,MATCH(D1063,'Items'!$A$6:$A$1005,0)),"MISSING ID")</x:f>
        <x:v>Proposal</x:v>
      </x:c>
      <x:c r="M1063" s="4" t="str">
        <x:f>IFERROR(INDEX('Crafting recipes'!$E$6:$E$1005,MATCH(B1063,'Crafting recipes'!$A$6:$A$1005,0)),"MISSING ID")</x:f>
        <x:v>Partial proposal</x:v>
      </x:c>
      <x:c r="N1063" s="4" t="str">
        <x:v>Candidate source or part only. Quantity, grade and method remain open.</x:v>
      </x:c>
      <x:c r="O1063" s="4" t="str">
        <x:v>Collection expansion, October 15, 2026. New game proposal.</x:v>
      </x:c>
      <x:c r="P1063" s="4" t="n">
        <x:f>IF(OR(C1063="Ingredient candidate",C1063="Consumed input",C1063="Contained input",C1063="Transform input"),IF(F1063="T0",0,IF(F1063="T1",1,IF(F1063="T2",2,IF(F1063="T3",3,IF(F1063="T4",4,-1))))),-1)</x:f>
        <x:v>1</x:v>
      </x:c>
      <x:c r="Q1063" s="4" t="n">
        <x:f>IF(AND(OR(C1063="Ingredient candidate",C1063="Consumed input",C1063="Contained input",C1063="Transform input"),P1063=-1),1,0)</x:f>
        <x:v>0</x:v>
      </x:c>
    </x:row>
    <x:row r="1064" ht="64" customHeight="1">
      <x:c r="A1064" s="4" t="str">
        <x:v>design.collection.sour_phagia_cup.in.2</x:v>
      </x:c>
      <x:c r="B1064" s="4" t="str">
        <x:v>design.collection.sour_phagia_cup</x:v>
      </x:c>
      <x:c r="C1064" s="4" t="str">
        <x:v>Ingredient candidate</x:v>
      </x:c>
      <x:c r="D1064" s="4" t="str">
        <x:v>proposal.collection.culinary_phagia_liquid_fraction</x:v>
      </x:c>
      <x:c r="E1064" s="4" t="str">
        <x:f>IFERROR(INDEX('Items'!$B$6:$B$1005,MATCH(D1064,'Items'!$A$6:$A$1005,0)),"MISSING ID")</x:f>
        <x:v>Culinary Phagia liquid fraction</x:v>
      </x:c>
      <x:c r="F1064" s="4" t="str">
        <x:f>IFERROR(INDEX('Items'!$C$6:$C$1005,MATCH(D1064,'Items'!$A$6:$A$1005,0)),"MISSING ID")</x:f>
        <x:v>T1</x:v>
      </x:c>
      <x:c r="G1064" s="4" t="str">
        <x:f>IFERROR(INDEX('Items'!$D$6:$D$1005,MATCH(D1064,'Items'!$A$6:$A$1005,0)),"MISSING ID")</x:f>
        <x:v>Cooking ingredients</x:v>
      </x:c>
      <x:c r="H1064" s="4" t="str">
        <x:f>IFERROR(INDEX('Items'!$X$6:$X$1005,MATCH(D1064,'Items'!$A$6:$A$1005,0)),"MISSING ID")</x:f>
        <x:v>Food material</x:v>
      </x:c>
      <x:c r="I1064" s="4"/>
      <x:c r="J1064" s="4" t="str">
        <x:v>Unspecified</x:v>
      </x:c>
      <x:c r="K1064" s="4" t="str">
        <x:f>IFERROR(INDEX('Crafting recipes'!$D$6:$D$1005,MATCH(B1064,'Crafting recipes'!$A$6:$A$1005,0)),"MISSING ID")</x:f>
        <x:v>Proposal</x:v>
      </x:c>
      <x:c r="L1064" s="4" t="str">
        <x:f>IFERROR(INDEX('Items'!$AD$6:$AD$1005,MATCH(D1064,'Items'!$A$6:$A$1005,0)),"MISSING ID")</x:f>
        <x:v>Proposal</x:v>
      </x:c>
      <x:c r="M1064" s="4" t="str">
        <x:f>IFERROR(INDEX('Crafting recipes'!$E$6:$E$1005,MATCH(B1064,'Crafting recipes'!$A$6:$A$1005,0)),"MISSING ID")</x:f>
        <x:v>Partial proposal</x:v>
      </x:c>
      <x:c r="N1064" s="4" t="str">
        <x:v>Candidate source or part only. Quantity, grade and method remain open.</x:v>
      </x:c>
      <x:c r="O1064" s="4" t="str">
        <x:v>Collection expansion, October 15, 2026. New game proposal.</x:v>
      </x:c>
      <x:c r="P1064" s="4" t="n">
        <x:f>IF(OR(C1064="Ingredient candidate",C1064="Consumed input",C1064="Contained input",C1064="Transform input"),IF(F1064="T0",0,IF(F1064="T1",1,IF(F1064="T2",2,IF(F1064="T3",3,IF(F1064="T4",4,-1))))),-1)</x:f>
        <x:v>1</x:v>
      </x:c>
      <x:c r="Q1064" s="4" t="n">
        <x:f>IF(AND(OR(C1064="Ingredient candidate",C1064="Consumed input",C1064="Contained input",C1064="Transform input"),P1064=-1),1,0)</x:f>
        <x:v>0</x:v>
      </x:c>
    </x:row>
    <x:row r="1065" ht="64" customHeight="1">
      <x:c r="A1065" s="4" t="str">
        <x:v>design.collection.sour_phagia_cup.out</x:v>
      </x:c>
      <x:c r="B1065" s="4" t="str">
        <x:v>design.collection.sour_phagia_cup</x:v>
      </x:c>
      <x:c r="C1065" s="4" t="str">
        <x:v>Output</x:v>
      </x:c>
      <x:c r="D1065" s="4" t="str">
        <x:v>proposal.collection.sour_phagia_cup</x:v>
      </x:c>
      <x:c r="E1065" s="4" t="str">
        <x:f>IFERROR(INDEX('Items'!$B$6:$B$1005,MATCH(D1065,'Items'!$A$6:$A$1005,0)),"MISSING ID")</x:f>
        <x:v>Sour Phagia cup</x:v>
      </x:c>
      <x:c r="F1065" s="4" t="str">
        <x:f>IFERROR(INDEX('Items'!$C$6:$C$1005,MATCH(D1065,'Items'!$A$6:$A$1005,0)),"MISSING ID")</x:f>
        <x:v>Not applicable</x:v>
      </x:c>
      <x:c r="G1065" s="4" t="str">
        <x:f>IFERROR(INDEX('Items'!$D$6:$D$1005,MATCH(D1065,'Items'!$A$6:$A$1005,0)),"MISSING ID")</x:f>
        <x:v>Consumables</x:v>
      </x:c>
      <x:c r="H1065" s="4" t="str">
        <x:f>IFERROR(INDEX('Items'!$X$6:$X$1005,MATCH(D1065,'Items'!$A$6:$A$1005,0)),"MISSING ID")</x:f>
        <x:v>Drink consumable</x:v>
      </x:c>
      <x:c r="I1065" s="4"/>
      <x:c r="J1065" s="4" t="str">
        <x:v>Unspecified</x:v>
      </x:c>
      <x:c r="K1065" s="4" t="str">
        <x:f>IFERROR(INDEX('Crafting recipes'!$D$6:$D$1005,MATCH(B1065,'Crafting recipes'!$A$6:$A$1005,0)),"MISSING ID")</x:f>
        <x:v>Proposal</x:v>
      </x:c>
      <x:c r="L1065" s="4" t="str">
        <x:f>IFERROR(INDEX('Items'!$AD$6:$AD$1005,MATCH(D1065,'Items'!$A$6:$A$1005,0)),"MISSING ID")</x:f>
        <x:v>Proposal</x:v>
      </x:c>
      <x:c r="M1065" s="4" t="str">
        <x:f>IFERROR(INDEX('Crafting recipes'!$E$6:$E$1005,MATCH(B1065,'Crafting recipes'!$A$6:$A$1005,0)),"MISSING ID")</x:f>
        <x:v>Partial proposal</x:v>
      </x:c>
      <x:c r="N1065" s="4" t="str">
        <x:v>Candidate source or part only. Quantity, grade and method remain open.</x:v>
      </x:c>
      <x:c r="O1065" s="4" t="str">
        <x:v>Collection expansion, October 15, 2026. New game proposal.</x:v>
      </x:c>
      <x:c r="P1065" s="4" t="n">
        <x:f>IF(OR(C1065="Ingredient candidate",C1065="Consumed input",C1065="Contained input",C1065="Transform input"),IF(F1065="T0",0,IF(F1065="T1",1,IF(F1065="T2",2,IF(F1065="T3",3,IF(F1065="T4",4,-1))))),-1)</x:f>
        <x:v>-1</x:v>
      </x:c>
      <x:c r="Q1065" s="4" t="n">
        <x:f>IF(AND(OR(C1065="Ingredient candidate",C1065="Consumed input",C1065="Contained input",C1065="Transform input"),P1065=-1),1,0)</x:f>
        <x:v>0</x:v>
      </x:c>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t="str">
        <x:v>design.collection.phagia_gel_sipping_portion.in.1</x:v>
      </x:c>
      <x:c r="B1101" s="4" t="str">
        <x:v>design.collection.phagia_gel_sipping_portion</x:v>
      </x:c>
      <x:c r="C1101" s="4" t="str">
        <x:v>Ingredient candidate</x:v>
      </x:c>
      <x:c r="D1101" s="4" t="str">
        <x:v>proposal.collection.selected_edible_fauna_gel</x:v>
      </x:c>
      <x:c r="E1101" s="4" t="str">
        <x:f>IFERROR(INDEX('Items'!$B$6:$B$1005,MATCH(D1101,'Items'!$A$6:$A$1005,0)),"MISSING ID")</x:f>
        <x:v>Selected edible-fauna gel</x:v>
      </x:c>
      <x:c r="F1101" s="4" t="str">
        <x:f>IFERROR(INDEX('Items'!$C$6:$C$1005,MATCH(D1101,'Items'!$A$6:$A$1005,0)),"MISSING ID")</x:f>
        <x:v>T1</x:v>
      </x:c>
      <x:c r="G1101" s="4" t="str">
        <x:f>IFERROR(INDEX('Items'!$D$6:$D$1005,MATCH(D1101,'Items'!$A$6:$A$1005,0)),"MISSING ID")</x:f>
        <x:v>Cooking ingredients</x:v>
      </x:c>
      <x:c r="H1101" s="4" t="str">
        <x:f>IFERROR(INDEX('Items'!$X$6:$X$1005,MATCH(D1101,'Items'!$A$6:$A$1005,0)),"MISSING ID")</x:f>
        <x:v>Food material</x:v>
      </x:c>
      <x:c r="I1101" s="4"/>
      <x:c r="J1101" s="4" t="str">
        <x:v>Unspecified</x:v>
      </x:c>
      <x:c r="K1101" s="4" t="str">
        <x:f>IFERROR(INDEX('Crafting recipes'!$D$6:$D$1005,MATCH(B1101,'Crafting recipes'!$A$6:$A$1005,0)),"MISSING ID")</x:f>
        <x:v>Proposal</x:v>
      </x:c>
      <x:c r="L1101" s="4" t="str">
        <x:f>IFERROR(INDEX('Items'!$AD$6:$AD$1005,MATCH(D1101,'Items'!$A$6:$A$1005,0)),"MISSING ID")</x:f>
        <x:v>Proposal</x:v>
      </x:c>
      <x:c r="M1101" s="4" t="str">
        <x:f>IFERROR(INDEX('Crafting recipes'!$E$6:$E$1005,MATCH(B1101,'Crafting recipes'!$A$6:$A$1005,0)),"MISSING ID")</x:f>
        <x:v>Partial proposal</x:v>
      </x:c>
      <x:c r="N1101" s="4" t="str">
        <x:v>Candidate source or part only. Quantity, grade and method remain open.</x:v>
      </x:c>
      <x:c r="O1101" s="4" t="str">
        <x:v>Collection expansion, October 15, 2026. New game proposal.</x:v>
      </x:c>
      <x:c r="P1101" s="4" t="n">
        <x:f>IF(OR(C1101="Ingredient candidate",C1101="Consumed input",C1101="Contained input",C1101="Transform input"),IF(F1101="T0",0,IF(F1101="T1",1,IF(F1101="T2",2,IF(F1101="T3",3,IF(F1101="T4",4,-1))))),-1)</x:f>
        <x:v>1</x:v>
      </x:c>
      <x:c r="Q1101" s="4" t="n">
        <x:f>IF(AND(OR(C1101="Ingredient candidate",C1101="Consumed input",C1101="Contained input",C1101="Transform input"),P1101=-1),1,0)</x:f>
        <x:v>0</x:v>
      </x:c>
    </x:row>
    <x:row r="1102" ht="64" customHeight="1">
      <x:c r="A1102" s="4" t="str">
        <x:v>design.collection.phagia_gel_sipping_portion.in.2</x:v>
      </x:c>
      <x:c r="B1102" s="4" t="str">
        <x:v>design.collection.phagia_gel_sipping_portion</x:v>
      </x:c>
      <x:c r="C1102" s="4" t="str">
        <x:v>Ingredient candidate</x:v>
      </x:c>
      <x:c r="D1102" s="4" t="str">
        <x:v>proposal.collection.culinary_phagia_liquid_fraction</x:v>
      </x:c>
      <x:c r="E1102" s="4" t="str">
        <x:f>IFERROR(INDEX('Items'!$B$6:$B$1005,MATCH(D1102,'Items'!$A$6:$A$1005,0)),"MISSING ID")</x:f>
        <x:v>Culinary Phagia liquid fraction</x:v>
      </x:c>
      <x:c r="F1102" s="4" t="str">
        <x:f>IFERROR(INDEX('Items'!$C$6:$C$1005,MATCH(D1102,'Items'!$A$6:$A$1005,0)),"MISSING ID")</x:f>
        <x:v>T1</x:v>
      </x:c>
      <x:c r="G1102" s="4" t="str">
        <x:f>IFERROR(INDEX('Items'!$D$6:$D$1005,MATCH(D1102,'Items'!$A$6:$A$1005,0)),"MISSING ID")</x:f>
        <x:v>Cooking ingredients</x:v>
      </x:c>
      <x:c r="H1102" s="4" t="str">
        <x:f>IFERROR(INDEX('Items'!$X$6:$X$1005,MATCH(D1102,'Items'!$A$6:$A$1005,0)),"MISSING ID")</x:f>
        <x:v>Food material</x:v>
      </x:c>
      <x:c r="I1102" s="4"/>
      <x:c r="J1102" s="4" t="str">
        <x:v>Unspecified</x:v>
      </x:c>
      <x:c r="K1102" s="4" t="str">
        <x:f>IFERROR(INDEX('Crafting recipes'!$D$6:$D$1005,MATCH(B1102,'Crafting recipes'!$A$6:$A$1005,0)),"MISSING ID")</x:f>
        <x:v>Proposal</x:v>
      </x:c>
      <x:c r="L1102" s="4" t="str">
        <x:f>IFERROR(INDEX('Items'!$AD$6:$AD$1005,MATCH(D1102,'Items'!$A$6:$A$1005,0)),"MISSING ID")</x:f>
        <x:v>Proposal</x:v>
      </x:c>
      <x:c r="M1102" s="4" t="str">
        <x:f>IFERROR(INDEX('Crafting recipes'!$E$6:$E$1005,MATCH(B1102,'Crafting recipes'!$A$6:$A$1005,0)),"MISSING ID")</x:f>
        <x:v>Partial proposal</x:v>
      </x:c>
      <x:c r="N1102" s="4" t="str">
        <x:v>Candidate source or part only. Quantity, grade and method remain open.</x:v>
      </x:c>
      <x:c r="O1102" s="4" t="str">
        <x:v>Collection expansion, October 15, 2026. New game proposal.</x:v>
      </x:c>
      <x:c r="P1102" s="4" t="n">
        <x:f>IF(OR(C1102="Ingredient candidate",C1102="Consumed input",C1102="Contained input",C1102="Transform input"),IF(F1102="T0",0,IF(F1102="T1",1,IF(F1102="T2",2,IF(F1102="T3",3,IF(F1102="T4",4,-1))))),-1)</x:f>
        <x:v>1</x:v>
      </x:c>
      <x:c r="Q1102" s="4" t="n">
        <x:f>IF(AND(OR(C1102="Ingredient candidate",C1102="Consumed input",C1102="Contained input",C1102="Transform input"),P1102=-1),1,0)</x:f>
        <x:v>0</x:v>
      </x:c>
    </x:row>
    <x:row r="1103" ht="64" customHeight="1">
      <x:c r="A1103" s="4" t="str">
        <x:v>design.collection.phagia_gel_sipping_portion.out</x:v>
      </x:c>
      <x:c r="B1103" s="4" t="str">
        <x:v>design.collection.phagia_gel_sipping_portion</x:v>
      </x:c>
      <x:c r="C1103" s="4" t="str">
        <x:v>Output</x:v>
      </x:c>
      <x:c r="D1103" s="4" t="str">
        <x:v>proposal.collection.phagia_gel_sipping_portion</x:v>
      </x:c>
      <x:c r="E1103" s="4" t="str">
        <x:f>IFERROR(INDEX('Items'!$B$6:$B$1005,MATCH(D1103,'Items'!$A$6:$A$1005,0)),"MISSING ID")</x:f>
        <x:v>Phagia gel sipping portion</x:v>
      </x:c>
      <x:c r="F1103" s="4" t="str">
        <x:f>IFERROR(INDEX('Items'!$C$6:$C$1005,MATCH(D1103,'Items'!$A$6:$A$1005,0)),"MISSING ID")</x:f>
        <x:v>Not applicable</x:v>
      </x:c>
      <x:c r="G1103" s="4" t="str">
        <x:f>IFERROR(INDEX('Items'!$D$6:$D$1005,MATCH(D1103,'Items'!$A$6:$A$1005,0)),"MISSING ID")</x:f>
        <x:v>Consumables</x:v>
      </x:c>
      <x:c r="H1103" s="4" t="str">
        <x:f>IFERROR(INDEX('Items'!$X$6:$X$1005,MATCH(D1103,'Items'!$A$6:$A$1005,0)),"MISSING ID")</x:f>
        <x:v>Drink consumable</x:v>
      </x:c>
      <x:c r="I1103" s="4"/>
      <x:c r="J1103" s="4" t="str">
        <x:v>Unspecified</x:v>
      </x:c>
      <x:c r="K1103" s="4" t="str">
        <x:f>IFERROR(INDEX('Crafting recipes'!$D$6:$D$1005,MATCH(B1103,'Crafting recipes'!$A$6:$A$1005,0)),"MISSING ID")</x:f>
        <x:v>Proposal</x:v>
      </x:c>
      <x:c r="L1103" s="4" t="str">
        <x:f>IFERROR(INDEX('Items'!$AD$6:$AD$1005,MATCH(D1103,'Items'!$A$6:$A$1005,0)),"MISSING ID")</x:f>
        <x:v>Proposal</x:v>
      </x:c>
      <x:c r="M1103" s="4" t="str">
        <x:f>IFERROR(INDEX('Crafting recipes'!$E$6:$E$1005,MATCH(B1103,'Crafting recipes'!$A$6:$A$1005,0)),"MISSING ID")</x:f>
        <x:v>Partial proposal</x:v>
      </x:c>
      <x:c r="N1103" s="4" t="str">
        <x:v>Candidate source or part only. Quantity, grade and method remain open.</x:v>
      </x:c>
      <x:c r="O1103" s="4" t="str">
        <x:v>Collection expansion, October 15, 2026. New game proposal.</x:v>
      </x:c>
      <x:c r="P1103" s="4" t="n">
        <x:f>IF(OR(C1103="Ingredient candidate",C1103="Consumed input",C1103="Contained input",C1103="Transform input"),IF(F1103="T0",0,IF(F1103="T1",1,IF(F1103="T2",2,IF(F1103="T3",3,IF(F1103="T4",4,-1))))),-1)</x:f>
        <x:v>-1</x:v>
      </x:c>
      <x:c r="Q1103" s="4" t="n">
        <x:f>IF(AND(OR(C1103="Ingredient candidate",C1103="Consumed input",C1103="Contained input",C1103="Transform input"),P1103=-1),1,0)</x:f>
        <x:v>0</x:v>
      </x:c>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t="str">
        <x:v>design.audit.proposal_gear_shield.audit.in.1</x:v>
      </x:c>
      <x:c r="B1589" s="4" t="str">
        <x:v>design.audit.proposal_gear_shield</x:v>
      </x:c>
      <x:c r="C1589" s="4" t="str">
        <x:v>Ingredient candidate</x:v>
      </x:c>
      <x:c r="D1589" s="4" t="str">
        <x:v>proposal.collection.steel_rimmed_shell_shield</x:v>
      </x:c>
      <x:c r="E1589" s="4" t="str">
        <x:f>IFERROR(INDEX('Items'!$B$6:$B$1005,MATCH(D1589,'Items'!$A$6:$A$1005,0)),"MISSING ID")</x:f>
        <x:v>Steel-rimmed shell shield</x:v>
      </x:c>
      <x:c r="F1589" s="4" t="str">
        <x:f>IFERROR(INDEX('Items'!$C$6:$C$1005,MATCH(D1589,'Items'!$A$6:$A$1005,0)),"MISSING ID")</x:f>
        <x:v>Not applicable</x:v>
      </x:c>
      <x:c r="G1589" s="4" t="str">
        <x:f>IFERROR(INDEX('Items'!$D$6:$D$1005,MATCH(D1589,'Items'!$A$6:$A$1005,0)),"MISSING ID")</x:f>
        <x:v>Armor</x:v>
      </x:c>
      <x:c r="H1589" s="4" t="str">
        <x:f>IFERROR(INDEX('Items'!$X$6:$X$1005,MATCH(D1589,'Items'!$A$6:$A$1005,0)),"MISSING ID")</x:f>
        <x:v>Shield</x:v>
      </x:c>
      <x:c r="I1589" s="4"/>
      <x:c r="J1589" s="4" t="str">
        <x:v>Unspecified</x:v>
      </x:c>
      <x:c r="K1589" s="4" t="str">
        <x:f>IFERROR(INDEX('Crafting recipes'!$D$6:$D$1005,MATCH(B1589,'Crafting recipes'!$A$6:$A$1005,0)),"MISSING ID")</x:f>
        <x:v>Proposal</x:v>
      </x:c>
      <x:c r="L1589" s="4" t="str">
        <x:f>IFERROR(INDEX('Items'!$AD$6:$AD$1005,MATCH(D1589,'Items'!$A$6:$A$1005,0)),"MISSING ID")</x:f>
        <x:v>Proposal</x:v>
      </x:c>
      <x:c r="M1589" s="4" t="str">
        <x:f>IFERROR(INDEX('Crafting recipes'!$E$6:$E$1005,MATCH(B1589,'Crafting recipes'!$A$6:$A$1005,0)),"MISSING ID")</x:f>
        <x:v>Partial proposal</x:v>
      </x:c>
      <x:c r="N1589" s="4" t="str">
        <x:v>Partial audit candidate; quantity, fit and performance remain unresolved.</x:v>
      </x:c>
      <x:c r="O1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9" s="4" t="n">
        <x:f>IF(OR(C1589="Ingredient candidate",C1589="Consumed input",C1589="Contained input",C1589="Transform input"),IF(F1589="T0",0,IF(F1589="T1",1,IF(F1589="T2",2,IF(F1589="T3",3,IF(F1589="T4",4,-1))))),-1)</x:f>
        <x:v>-1</x:v>
      </x:c>
      <x:c r="Q1589" s="4" t="n">
        <x:f>IF(AND(OR(C1589="Ingredient candidate",C1589="Consumed input",C1589="Contained input",C1589="Transform input"),P1589=-1),1,0)</x:f>
        <x:v>1</x:v>
      </x:c>
    </x:row>
    <x:row r="1590" ht="64" customHeight="1">
      <x:c r="A1590" s="4" t="str">
        <x:v>design.audit.proposal_gear_shield.audit.out</x:v>
      </x:c>
      <x:c r="B1590" s="4" t="str">
        <x:v>design.audit.proposal_gear_shield</x:v>
      </x:c>
      <x:c r="C1590" s="4" t="str">
        <x:v>Output</x:v>
      </x:c>
      <x:c r="D1590" s="4" t="str">
        <x:v>proposal.gear.shield</x:v>
      </x:c>
      <x:c r="E1590" s="4" t="str">
        <x:f>IFERROR(INDEX('Items'!$B$6:$B$1005,MATCH(D1590,'Items'!$A$6:$A$1005,0)),"MISSING ID")</x:f>
        <x:v>Shield</x:v>
      </x:c>
      <x:c r="F1590" s="4" t="str">
        <x:f>IFERROR(INDEX('Items'!$C$6:$C$1005,MATCH(D1590,'Items'!$A$6:$A$1005,0)),"MISSING ID")</x:f>
        <x:v>Not applicable</x:v>
      </x:c>
      <x:c r="G1590" s="4" t="str">
        <x:f>IFERROR(INDEX('Items'!$D$6:$D$1005,MATCH(D1590,'Items'!$A$6:$A$1005,0)),"MISSING ID")</x:f>
        <x:v>Armor</x:v>
      </x:c>
      <x:c r="H1590" s="4" t="str">
        <x:f>IFERROR(INDEX('Items'!$X$6:$X$1005,MATCH(D1590,'Items'!$A$6:$A$1005,0)),"MISSING ID")</x:f>
        <x:v>Shield</x:v>
      </x:c>
      <x:c r="I1590" s="4"/>
      <x:c r="J1590" s="4" t="str">
        <x:v>Unspecified</x:v>
      </x:c>
      <x:c r="K1590" s="4" t="str">
        <x:f>IFERROR(INDEX('Crafting recipes'!$D$6:$D$1005,MATCH(B1590,'Crafting recipes'!$A$6:$A$1005,0)),"MISSING ID")</x:f>
        <x:v>Proposal</x:v>
      </x:c>
      <x:c r="L1590" s="4" t="str">
        <x:f>IFERROR(INDEX('Items'!$AD$6:$AD$1005,MATCH(D1590,'Items'!$A$6:$A$1005,0)),"MISSING ID")</x:f>
        <x:v>Author direction</x:v>
      </x:c>
      <x:c r="M1590" s="4" t="str">
        <x:f>IFERROR(INDEX('Crafting recipes'!$E$6:$E$1005,MATCH(B1590,'Crafting recipes'!$A$6:$A$1005,0)),"MISSING ID")</x:f>
        <x:v>Partial proposal</x:v>
      </x:c>
      <x:c r="N1590" s="4" t="str">
        <x:v>Partial audit candidate; quantity, fit and performance remain unresolved.</x:v>
      </x:c>
      <x:c r="O1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0" s="4" t="n">
        <x:f>IF(OR(C1590="Ingredient candidate",C1590="Consumed input",C1590="Contained input",C1590="Transform input"),IF(F1590="T0",0,IF(F1590="T1",1,IF(F1590="T2",2,IF(F1590="T3",3,IF(F1590="T4",4,-1))))),-1)</x:f>
        <x:v>-1</x:v>
      </x:c>
      <x:c r="Q1590" s="4" t="n">
        <x:f>IF(AND(OR(C1590="Ingredient candidate",C1590="Consumed input",C1590="Contained input",C1590="Transform input"),P1590=-1),1,0)</x:f>
        <x:v>0</x:v>
      </x:c>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Salvage</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'Items'!$A$6:$A$918</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t="str">
        <x:v>design.lore.feedstone_block</x:v>
      </x:c>
      <x:c r="B248" s="4" t="str">
        <x:v>Pressed domestic-beetle feedstone block preparation</x:v>
      </x:c>
      <x:c r="C248" s="4" t="str">
        <x:v>Finished-item crafting</x:v>
      </x:c>
      <x:c r="D248" s="4" t="str">
        <x:v>Proposal</x:v>
      </x:c>
      <x:c r="E248" s="4" t="str">
        <x:v>Partial proposal</x:v>
      </x:c>
      <x:c r="F248" s="4" t="str">
        <x:v>Explore pressing a selected feed mix as a finished livestock ration; no water, nutritional guarantee or invented universal formula.</x:v>
      </x:c>
      <x:c r="G248" s="4" t="str">
        <x:v>Specialist engineering workshop; insulation, pressure or control qualification as applicable. Power/working medium and operating theory unresolved.</x:v>
      </x:c>
      <x:c r="H248" s="4" t="str">
        <x:f>IF(I248=0,"Unassigned",IF(SUMIFS('Material routes'!$Q$6:$Q$2205,'Material routes'!$B$6:$B$2205,A248)&gt;0,"Unassigned","T"&amp;_xlfn.MAXIFS('Material routes'!$P$6:$P$2205,'Material routes'!$B$6:$B$2205,A248)))</x:f>
        <x:v>T2</x:v>
      </x:c>
      <x:c r="I248" s="4" t="n">
        <x:f>SUM(COUNTIFS('Material routes'!$B$6:$B$2205,A248,'Material routes'!$C$6:$C$2205,"Ingredient candidate"),COUNTIFS('Material routes'!$B$6:$B$2205,A248,'Material routes'!$C$6:$C$2205,"Consumed input"),COUNTIFS('Material routes'!$B$6:$B$2205,A248,'Material routes'!$C$6:$C$2205,"Contained input"),COUNTIFS('Material routes'!$B$6:$B$2205,A248,'Material routes'!$C$6:$C$2205,"Transform input"))</x:f>
        <x:v>1</x:v>
      </x:c>
      <x:c r="J248" s="4" t="n">
        <x:f>COUNTIFS('Material routes'!$B$6:$B$2205,A248,'Material routes'!$C$6:$C$2205,"Output")</x:f>
        <x:v>1</x:v>
      </x:c>
      <x:c r="K248" s="4" t="n">
        <x:f>COUNTIFS('Material routes'!$B$6:$B$2205,A248,'Material routes'!$C$6:$C$2205,"Tool candidate")</x:f>
        <x:v>0</x:v>
      </x:c>
      <x:c r="L248"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8" s="4" t="str">
        <x:v>Candidate source-informed route only; no quantities, actual chemical formula, grade or performance guarantee.</x:v>
      </x:c>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t="str">
        <x:v>design.collection.sour_phagia_cup</x:v>
      </x:c>
      <x:c r="B376" s="4" t="str">
        <x:v>Sour Phagia cup candidate preparation</x:v>
      </x:c>
      <x:c r="C376" s="4" t="str">
        <x:v>Finished-item crafting</x:v>
      </x:c>
      <x:c r="D376" s="4" t="str">
        <x:v>Proposal</x:v>
      </x:c>
      <x:c r="E376" s="4" t="str">
        <x:v>Partial proposal</x:v>
      </x:c>
      <x:c r="F376" s="4" t="str">
        <x:v>Controlled-sour flavored drink, no alcohol or health benefit assumed</x:v>
      </x:c>
      <x:c r="G376" s="4" t="str">
        <x:v>Contained food-only vessels, Food preparation screen and dedicated food tools. Species/culture/mineral edibility and storage qualification unresolved.</x:v>
      </x:c>
      <x:c r="H376" s="4" t="str">
        <x:f>IF(I376=0,"Unassigned",IF(SUMIFS('Material routes'!$Q$6:$Q$2205,'Material routes'!$B$6:$B$2205,A376)&gt;0,"Unassigned","T"&amp;_xlfn.MAXIFS('Material routes'!$P$6:$P$2205,'Material routes'!$B$6:$B$2205,A376)))</x:f>
        <x:v>T1</x:v>
      </x:c>
      <x:c r="I376" s="4" t="n">
        <x:f>SUM(COUNTIFS('Material routes'!$B$6:$B$2205,A376,'Material routes'!$C$6:$C$2205,"Ingredient candidate"),COUNTIFS('Material routes'!$B$6:$B$2205,A376,'Material routes'!$C$6:$C$2205,"Consumed input"),COUNTIFS('Material routes'!$B$6:$B$2205,A376,'Material routes'!$C$6:$C$2205,"Contained input"),COUNTIFS('Material routes'!$B$6:$B$2205,A376,'Material routes'!$C$6:$C$2205,"Transform input"))</x:f>
        <x:v>2</x:v>
      </x:c>
      <x:c r="J376" s="4" t="n">
        <x:f>COUNTIFS('Material routes'!$B$6:$B$2205,A376,'Material routes'!$C$6:$C$2205,"Output")</x:f>
        <x:v>1</x:v>
      </x:c>
      <x:c r="K376" s="4" t="n">
        <x:f>COUNTIFS('Material routes'!$B$6:$B$2205,A376,'Material routes'!$C$6:$C$2205,"Tool candidate")</x:f>
        <x:v>0</x:v>
      </x:c>
      <x:c r="L3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6" s="4" t="str">
        <x:v>Quantities, output yield, supporting inputs and compatibility remain undefined.</x:v>
      </x:c>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t="str">
        <x:v>design.collection.phagia_gel_sipping_portion</x:v>
      </x:c>
      <x:c r="B389" s="4" t="str">
        <x:v>Phagia gel sipping portion candidate preparation</x:v>
      </x:c>
      <x:c r="C389" s="4" t="str">
        <x:v>Finished-item crafting</x:v>
      </x:c>
      <x:c r="D389" s="4" t="str">
        <x:v>Proposal</x:v>
      </x:c>
      <x:c r="E389" s="4" t="str">
        <x:v>Partial proposal</x:v>
      </x:c>
      <x:c r="F389" s="4" t="str">
        <x:v>Soft edible gel in a sealed sipping carrier</x:v>
      </x:c>
      <x:c r="G389" s="4" t="str">
        <x:v>Contained food-only vessels, Food preparation screen and dedicated food tools. Species/culture/mineral edibility and storage qualification unresolved.</x:v>
      </x:c>
      <x:c r="H389" s="4" t="str">
        <x:f>IF(I389=0,"Unassigned",IF(SUMIFS('Material routes'!$Q$6:$Q$2205,'Material routes'!$B$6:$B$2205,A389)&gt;0,"Unassigned","T"&amp;_xlfn.MAXIFS('Material routes'!$P$6:$P$2205,'Material routes'!$B$6:$B$2205,A389)))</x:f>
        <x:v>T1</x:v>
      </x:c>
      <x:c r="I389" s="4" t="n">
        <x:f>SUM(COUNTIFS('Material routes'!$B$6:$B$2205,A389,'Material routes'!$C$6:$C$2205,"Ingredient candidate"),COUNTIFS('Material routes'!$B$6:$B$2205,A389,'Material routes'!$C$6:$C$2205,"Consumed input"),COUNTIFS('Material routes'!$B$6:$B$2205,A389,'Material routes'!$C$6:$C$2205,"Contained input"),COUNTIFS('Material routes'!$B$6:$B$2205,A389,'Material routes'!$C$6:$C$2205,"Transform input"))</x:f>
        <x:v>2</x:v>
      </x:c>
      <x:c r="J389" s="4" t="n">
        <x:f>COUNTIFS('Material routes'!$B$6:$B$2205,A389,'Material routes'!$C$6:$C$2205,"Output")</x:f>
        <x:v>1</x:v>
      </x:c>
      <x:c r="K389" s="4" t="n">
        <x:f>COUNTIFS('Material routes'!$B$6:$B$2205,A389,'Material routes'!$C$6:$C$2205,"Tool candidate")</x:f>
        <x:v>0</x:v>
      </x:c>
      <x:c r="L38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9" s="4" t="str">
        <x:v>Quantities, output yield, supporting inputs and compatibility remain undefined.</x:v>
      </x:c>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t="str">
        <x:v>design.audit.proposal_gear_shield</x:v>
      </x:c>
      <x:c r="B550" s="4" t="str">
        <x:v>Shield candidate preparation</x:v>
      </x:c>
      <x:c r="C550" s="4" t="str">
        <x:v>Finished-item crafting</x:v>
      </x:c>
      <x:c r="D550" s="4" t="str">
        <x:v>Proposal</x:v>
      </x:c>
      <x:c r="E550" s="4" t="str">
        <x:v>Partial proposal</x:v>
      </x:c>
      <x:c r="F550" s="4" t="str">
        <x:v>Candidate preparation of Shield</x:v>
      </x:c>
      <x:c r="G550" s="4" t="str">
        <x:v>Forge hearth, Anvil, Forging hammer, Smithing tongs, Metalworking file and Hand-cranked metal drill as applicable. Existing workshop bootstrap and controlled heating/cooling required; no free-water quench assumed.</x:v>
      </x:c>
      <x:c r="H550" s="4" t="str">
        <x:f>IF(I550=0,"Unassigned",IF(SUMIFS('Material routes'!$Q$6:$Q$2205,'Material routes'!$B$6:$B$2205,A550)&gt;0,"Unassigned","T"&amp;_xlfn.MAXIFS('Material routes'!$P$6:$P$2205,'Material routes'!$B$6:$B$2205,A550)))</x:f>
        <x:v>Unassigned</x:v>
      </x:c>
      <x:c r="I550" s="4" t="n">
        <x:f>SUM(COUNTIFS('Material routes'!$B$6:$B$2205,A550,'Material routes'!$C$6:$C$2205,"Ingredient candidate"),COUNTIFS('Material routes'!$B$6:$B$2205,A550,'Material routes'!$C$6:$C$2205,"Consumed input"),COUNTIFS('Material routes'!$B$6:$B$2205,A550,'Material routes'!$C$6:$C$2205,"Contained input"),COUNTIFS('Material routes'!$B$6:$B$2205,A550,'Material routes'!$C$6:$C$2205,"Transform input"))</x:f>
        <x:v>1</x:v>
      </x:c>
      <x:c r="J550" s="4" t="n">
        <x:f>COUNTIFS('Material routes'!$B$6:$B$2205,A550,'Material routes'!$C$6:$C$2205,"Output")</x:f>
        <x:v>1</x:v>
      </x:c>
      <x:c r="K550" s="4" t="n">
        <x:f>COUNTIFS('Material routes'!$B$6:$B$2205,A550,'Material routes'!$C$6:$C$2205,"Tool candidate")</x:f>
        <x:v>0</x:v>
      </x:c>
      <x:c r="L5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0" s="4" t="str">
        <x:v>Generic family example references one specific design; this does not introduce a second distinct shield design. October 15 audit: candidate inputs / reusable prerequisites clarified. Structural coverage is not a qualified manufacturing recipe.</x:v>
      </x:c>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t="str">
        <x:f>IFERROR(INDEX('Material routes'!$E$6:$E$2205,MATCH(U466,'Material routes'!$A$6:$A$2205,0)),"MISSING ID")</x:f>
        <x:v>Graded domestic-beetle feedstone mix</x:v>
      </x:c>
      <x:c r="B466" s="4" t="str">
        <x:f>IFERROR(INDEX('Material routes'!$F$6:$F$2205,MATCH(U466,'Material routes'!$A$6:$A$2205,0)),"MISSING ID")</x:f>
        <x:v>T2</x:v>
      </x:c>
      <x:c r="C466" s="4" t="str">
        <x:f>IFERROR(INDEX('Material routes'!$H$6:$H$2205,MATCH(U466,'Material routes'!$A$6:$A$2205,0)),"MISSING ID")</x:f>
        <x:v>Processed material</x:v>
      </x:c>
      <x:c r="D466" s="4" t="str">
        <x:f>IFERROR(INDEX('Material routes'!$G$6:$G$2205,MATCH(U466,'Material routes'!$A$6:$A$2205,0)),"MISSING ID")</x:f>
        <x:v>Manufactured stock</x:v>
      </x:c>
      <x:c r="E466" s="4" t="str">
        <x:f>IFERROR(INDEX('Material routes'!$C$6:$C$2205,MATCH(U466,'Material routes'!$A$6:$A$2205,0)),"MISSING ID")</x:f>
        <x:v>Ingredient candidate</x:v>
      </x:c>
      <x:c r="F466" s="4" t="str">
        <x:f>IFERROR(INDEX('Material routes'!$E$6:$E$2205,MATCH(V466,'Material routes'!$A$6:$A$2205,0)),"MISSING ID")</x:f>
        <x:v>Pressed domestic-beetle feedstone block</x:v>
      </x:c>
      <x:c r="G466" s="4" t="str">
        <x:f>IFERROR(INDEX('Material routes'!$F$6:$F$2205,MATCH(V466,'Material routes'!$A$6:$A$2205,0)),"MISSING ID")</x:f>
        <x:v>Not applicable</x:v>
      </x:c>
      <x:c r="H466" s="4" t="str">
        <x:f>IFERROR(INDEX('Material routes'!$H$6:$H$2205,MATCH(V466,'Material routes'!$A$6:$A$2205,0)),"MISSING ID")</x:f>
        <x:v>Livestock feed</x:v>
      </x:c>
      <x:c r="I466" s="4" t="str">
        <x:f>IFERROR(INDEX('Material routes'!$G$6:$G$2205,MATCH(V466,'Material routes'!$A$6:$A$2205,0)),"MISSING ID")</x:f>
        <x:v>Consumables</x:v>
      </x:c>
      <x:c r="J466" s="4" t="str">
        <x:f>IFERROR(INDEX('Material routes'!$B$6:$B$2205,MATCH(U466,'Material routes'!$A$6:$A$2205,0)),"MISSING ID")</x:f>
        <x:v>design.lore.feedstone_block</x:v>
      </x:c>
      <x:c r="K466" s="4" t="str">
        <x:f>IFERROR(INDEX('Crafting recipes'!$C$6:$C$1005,MATCH(J466,'Crafting recipes'!$A$6:$A$1005,0)),"MISSING ID")</x:f>
        <x:v>Finished-item crafting</x:v>
      </x:c>
      <x:c r="L466" s="4" t="str">
        <x:f>IFERROR(INDEX('Material routes'!$K$6:$K$2205,MATCH(U466,'Material routes'!$A$6:$A$2205,0)),"MISSING ID")</x:f>
        <x:v>Proposal</x:v>
      </x:c>
      <x:c r="M466" s="4" t="str">
        <x:f>IFERROR(INDEX('Material routes'!$M$6:$M$2205,MATCH(U466,'Material routes'!$A$6:$A$2205,0)),"MISSING ID")</x:f>
        <x:v>Partial proposal</x:v>
      </x:c>
      <x:c r="N466" s="4" t="str">
        <x:f>IF(IFERROR(INDEX('Material routes'!$I$6:$I$1005,MATCH(U466,'Material routes'!$A$6:$A$1005,0)),"MISSING ID")=0,"",IFERROR(INDEX('Material routes'!$I$6:$I$1005,MATCH(U466,'Material routes'!$A$6:$A$1005,0)),"MISSING ID"))</x:f>
      </x:c>
      <x:c r="O466" s="4" t="str">
        <x:f>IFERROR(INDEX('Material routes'!$J$6:$J$2205,MATCH(U466,'Material routes'!$A$6:$A$2205,0)),"MISSING ID")</x:f>
        <x:v>Unspecified</x:v>
      </x:c>
      <x:c r="P466" s="4" t="str">
        <x:f>IF(IFERROR(INDEX('Material routes'!$I$6:$I$1005,MATCH(V466,'Material routes'!$A$6:$A$1005,0)),"MISSING ID")=0,"",IFERROR(INDEX('Material routes'!$I$6:$I$1005,MATCH(V466,'Material routes'!$A$6:$A$1005,0)),"MISSING ID"))</x:f>
      </x:c>
      <x:c r="Q466" s="4" t="str">
        <x:f>IFERROR(INDEX('Material routes'!$J$6:$J$2205,MATCH(V466,'Material routes'!$A$6:$A$2205,0)),"MISSING ID")</x:f>
        <x:v>Unspecified</x:v>
      </x:c>
      <x:c r="R466" s="4" t="str">
        <x:f>IF(L466="Withheld","Withheld premise",IF(E466="Tool candidate","Reusable prerequisite",IF(K466="Raw entry preparation","Entry-resource preparation",IF(G466="Not applicable",IF(IFERROR(INDEX('Items'!$AI$6:$AI$1005,MATCH(T466,'Items'!$A$6:$A$1005,0)),"MISSING ID")="Finished item","Finished endpoint",IF(IFERROR(INDEX('Items'!$AI$6:$AI$1005,MATCH(T466,'Items'!$A$6:$A$1005,0)),"MISSING ID")="Currency","Currency / no refinement tier","Recovered output / tier not applicable")),IF(OR(IFERROR(INDEX('Crafting recipes'!$H$6:$H$1005,MATCH(J466,'Crafting recipes'!$A$6:$A$1005,0)),"MISSING ID")="Unassigned",G466="Unassigned"),"Tier unresolved",IF(IFERROR(VALUE(RIGHT(G466,1))-VALUE(RIGHT(IFERROR(INDEX('Crafting recipes'!$H$6:$H$1005,MATCH(J466,'Crafting recipes'!$A$6:$A$1005,0)),"MISSING ID"),1)),0)=1,IF(B466=IFERROR(INDEX('Crafting recipes'!$H$6:$H$1005,MATCH(J466,'Crafting recipes'!$A$6:$A$1005,0)),"MISSING ID"),"Advances one material tier","Lower-tier ingredient; route advances one tier"),"Needs tier review"))))))</x:f>
        <x:v>Finished endpoint</x:v>
      </x:c>
      <x:c r="S466" s="4" t="str">
        <x:f>IFERROR(INDEX('Material routes'!$D$6:$D$2205,MATCH(U466,'Material routes'!$A$6:$A$2205,0)),"MISSING ID")</x:f>
        <x:v>proposal.lore.feedstone_mix</x:v>
      </x:c>
      <x:c r="T466" s="4" t="str">
        <x:f>IFERROR(INDEX('Material routes'!$D$6:$D$2205,MATCH(V466,'Material routes'!$A$6:$A$2205,0)),"MISSING ID")</x:f>
        <x:v>proposal.lore.feedstone_block</x:v>
      </x:c>
      <x:c r="U466" s="4" t="str">
        <x:v>design.lore.feedstone_block.in.1</x:v>
      </x:c>
      <x:c r="V466" s="4" t="str">
        <x:v>design.lore.feedstone_block.out</x:v>
      </x:c>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t="str">
        <x:f>IFERROR(INDEX('Material routes'!$E$6:$E$2205,MATCH(U693,'Material routes'!$A$6:$A$2205,0)),"MISSING ID")</x:f>
        <x:v>Controlled-sour Phagia base</x:v>
      </x:c>
      <x:c r="B693" s="4" t="str">
        <x:f>IFERROR(INDEX('Material routes'!$F$6:$F$2205,MATCH(U693,'Material routes'!$A$6:$A$2205,0)),"MISSING ID")</x:f>
        <x:v>T1</x:v>
      </x:c>
      <x:c r="C693" s="4" t="str">
        <x:f>IFERROR(INDEX('Material routes'!$H$6:$H$2205,MATCH(U693,'Material routes'!$A$6:$A$2205,0)),"MISSING ID")</x:f>
        <x:v>Food material</x:v>
      </x:c>
      <x:c r="D693" s="4" t="str">
        <x:f>IFERROR(INDEX('Material routes'!$G$6:$G$2205,MATCH(U693,'Material routes'!$A$6:$A$2205,0)),"MISSING ID")</x:f>
        <x:v>Cooking ingredients</x:v>
      </x:c>
      <x:c r="E693" s="4" t="str">
        <x:f>IFERROR(INDEX('Material routes'!$C$6:$C$2205,MATCH(U693,'Material routes'!$A$6:$A$2205,0)),"MISSING ID")</x:f>
        <x:v>Ingredient candidate</x:v>
      </x:c>
      <x:c r="F693" s="4" t="str">
        <x:f>IFERROR(INDEX('Material routes'!$E$6:$E$2205,MATCH(V693,'Material routes'!$A$6:$A$2205,0)),"MISSING ID")</x:f>
        <x:v>Sour Phagia cup</x:v>
      </x:c>
      <x:c r="G693" s="4" t="str">
        <x:f>IFERROR(INDEX('Material routes'!$F$6:$F$2205,MATCH(V693,'Material routes'!$A$6:$A$2205,0)),"MISSING ID")</x:f>
        <x:v>Not applicable</x:v>
      </x:c>
      <x:c r="H693" s="4" t="str">
        <x:f>IFERROR(INDEX('Material routes'!$H$6:$H$2205,MATCH(V693,'Material routes'!$A$6:$A$2205,0)),"MISSING ID")</x:f>
        <x:v>Drink consumable</x:v>
      </x:c>
      <x:c r="I693" s="4" t="str">
        <x:f>IFERROR(INDEX('Material routes'!$G$6:$G$2205,MATCH(V693,'Material routes'!$A$6:$A$2205,0)),"MISSING ID")</x:f>
        <x:v>Consumables</x:v>
      </x:c>
      <x:c r="J693" s="4" t="str">
        <x:f>IFERROR(INDEX('Material routes'!$B$6:$B$2205,MATCH(U693,'Material routes'!$A$6:$A$2205,0)),"MISSING ID")</x:f>
        <x:v>design.collection.sour_phagia_cup</x:v>
      </x:c>
      <x:c r="K693" s="4" t="str">
        <x:f>IFERROR(INDEX('Crafting recipes'!$C$6:$C$1005,MATCH(J693,'Crafting recipes'!$A$6:$A$1005,0)),"MISSING ID")</x:f>
        <x:v>Finished-item crafting</x:v>
      </x:c>
      <x:c r="L693" s="4" t="str">
        <x:f>IFERROR(INDEX('Material routes'!$K$6:$K$2205,MATCH(U693,'Material routes'!$A$6:$A$2205,0)),"MISSING ID")</x:f>
        <x:v>Proposal</x:v>
      </x:c>
      <x:c r="M693" s="4" t="str">
        <x:f>IFERROR(INDEX('Material routes'!$M$6:$M$2205,MATCH(U693,'Material routes'!$A$6:$A$2205,0)),"MISSING ID")</x:f>
        <x:v>Partial proposal</x:v>
      </x:c>
      <x:c r="N693" s="4"/>
      <x:c r="O693" s="4" t="str">
        <x:f>IFERROR(INDEX('Material routes'!$J$6:$J$2205,MATCH(U693,'Material routes'!$A$6:$A$2205,0)),"MISSING ID")</x:f>
        <x:v>Unspecified</x:v>
      </x:c>
      <x:c r="P693" s="4"/>
      <x:c r="Q693" s="4" t="str">
        <x:f>IFERROR(INDEX('Material routes'!$J$6:$J$2205,MATCH(V693,'Material routes'!$A$6:$A$2205,0)),"MISSING ID")</x:f>
        <x:v>Unspecified</x:v>
      </x:c>
      <x:c r="R693" s="4" t="str">
        <x:f>IF(L693="Withheld","Withheld premise",IF(E693="Tool candidate","Reusable prerequisite",IF(K693="Raw entry preparation","Entry-resource preparation",IF(G693="Not applicable",IF(IFERROR(INDEX('Items'!$AI$6:$AI$1005,MATCH(T693,'Items'!$A$6:$A$1005,0)),"MISSING ID")="Finished item","Finished endpoint",IF(IFERROR(INDEX('Items'!$AI$6:$AI$1005,MATCH(T693,'Items'!$A$6:$A$1005,0)),"MISSING ID")="Currency","Currency / no refinement tier","Recovered output / tier not applicable")),IF(OR(IFERROR(INDEX('Crafting recipes'!$H$6:$H$1005,MATCH(J693,'Crafting recipes'!$A$6:$A$1005,0)),"MISSING ID")="Unassigned",G693="Unassigned"),"Tier unresolved",IF(IFERROR(VALUE(RIGHT(G693,1))-VALUE(RIGHT(IFERROR(INDEX('Crafting recipes'!$H$6:$H$1005,MATCH(J693,'Crafting recipes'!$A$6:$A$1005,0)),"MISSING ID"),1)),0)=1,IF(B693=IFERROR(INDEX('Crafting recipes'!$H$6:$H$1005,MATCH(J693,'Crafting recipes'!$A$6:$A$1005,0)),"MISSING ID"),"Advances one material tier","Lower-tier ingredient; route advances one tier"),"Needs tier review"))))))</x:f>
        <x:v>Finished endpoint</x:v>
      </x:c>
      <x:c r="S693" s="4" t="str">
        <x:f>IFERROR(INDEX('Material routes'!$D$6:$D$2205,MATCH(U693,'Material routes'!$A$6:$A$2205,0)),"MISSING ID")</x:f>
        <x:v>proposal.collection.controlled_sour_phagia_base</x:v>
      </x:c>
      <x:c r="T693" s="4" t="str">
        <x:f>IFERROR(INDEX('Material routes'!$D$6:$D$2205,MATCH(V693,'Material routes'!$A$6:$A$2205,0)),"MISSING ID")</x:f>
        <x:v>proposal.collection.sour_phagia_cup</x:v>
      </x:c>
      <x:c r="U693" s="4" t="str">
        <x:v>design.collection.sour_phagia_cup.in.1</x:v>
      </x:c>
      <x:c r="V693" s="4" t="str">
        <x:v>design.collection.sour_phagia_cup.out</x:v>
      </x:c>
    </x:row>
    <x:row r="694" ht="64" customHeight="1">
      <x:c r="A694" s="4" t="str">
        <x:f>IFERROR(INDEX('Material routes'!$E$6:$E$2205,MATCH(U694,'Material routes'!$A$6:$A$2205,0)),"MISSING ID")</x:f>
        <x:v>Culinary Phagia liquid fraction</x:v>
      </x:c>
      <x:c r="B694" s="4" t="str">
        <x:f>IFERROR(INDEX('Material routes'!$F$6:$F$2205,MATCH(U694,'Material routes'!$A$6:$A$2205,0)),"MISSING ID")</x:f>
        <x:v>T1</x:v>
      </x:c>
      <x:c r="C694" s="4" t="str">
        <x:f>IFERROR(INDEX('Material routes'!$H$6:$H$2205,MATCH(U694,'Material routes'!$A$6:$A$2205,0)),"MISSING ID")</x:f>
        <x:v>Food material</x:v>
      </x:c>
      <x:c r="D694" s="4" t="str">
        <x:f>IFERROR(INDEX('Material routes'!$G$6:$G$2205,MATCH(U694,'Material routes'!$A$6:$A$2205,0)),"MISSING ID")</x:f>
        <x:v>Cooking ingredients</x:v>
      </x:c>
      <x:c r="E694" s="4" t="str">
        <x:f>IFERROR(INDEX('Material routes'!$C$6:$C$2205,MATCH(U694,'Material routes'!$A$6:$A$2205,0)),"MISSING ID")</x:f>
        <x:v>Ingredient candidate</x:v>
      </x:c>
      <x:c r="F694" s="4" t="str">
        <x:f>IFERROR(INDEX('Material routes'!$E$6:$E$2205,MATCH(V694,'Material routes'!$A$6:$A$2205,0)),"MISSING ID")</x:f>
        <x:v>Sour Phagia cup</x:v>
      </x:c>
      <x:c r="G694" s="4" t="str">
        <x:f>IFERROR(INDEX('Material routes'!$F$6:$F$2205,MATCH(V694,'Material routes'!$A$6:$A$2205,0)),"MISSING ID")</x:f>
        <x:v>Not applicable</x:v>
      </x:c>
      <x:c r="H694" s="4" t="str">
        <x:f>IFERROR(INDEX('Material routes'!$H$6:$H$2205,MATCH(V694,'Material routes'!$A$6:$A$2205,0)),"MISSING ID")</x:f>
        <x:v>Drink consumable</x:v>
      </x:c>
      <x:c r="I694" s="4" t="str">
        <x:f>IFERROR(INDEX('Material routes'!$G$6:$G$2205,MATCH(V694,'Material routes'!$A$6:$A$2205,0)),"MISSING ID")</x:f>
        <x:v>Consumables</x:v>
      </x:c>
      <x:c r="J694" s="4" t="str">
        <x:f>IFERROR(INDEX('Material routes'!$B$6:$B$2205,MATCH(U694,'Material routes'!$A$6:$A$2205,0)),"MISSING ID")</x:f>
        <x:v>design.collection.sour_phagia_cup</x:v>
      </x:c>
      <x:c r="K694" s="4" t="str">
        <x:f>IFERROR(INDEX('Crafting recipes'!$C$6:$C$1005,MATCH(J694,'Crafting recipes'!$A$6:$A$1005,0)),"MISSING ID")</x:f>
        <x:v>Finished-item crafting</x:v>
      </x:c>
      <x:c r="L694" s="4" t="str">
        <x:f>IFERROR(INDEX('Material routes'!$K$6:$K$2205,MATCH(U694,'Material routes'!$A$6:$A$2205,0)),"MISSING ID")</x:f>
        <x:v>Proposal</x:v>
      </x:c>
      <x:c r="M694" s="4" t="str">
        <x:f>IFERROR(INDEX('Material routes'!$M$6:$M$2205,MATCH(U694,'Material routes'!$A$6:$A$2205,0)),"MISSING ID")</x:f>
        <x:v>Partial proposal</x:v>
      </x:c>
      <x:c r="N694" s="4"/>
      <x:c r="O694" s="4" t="str">
        <x:f>IFERROR(INDEX('Material routes'!$J$6:$J$2205,MATCH(U694,'Material routes'!$A$6:$A$2205,0)),"MISSING ID")</x:f>
        <x:v>Unspecified</x:v>
      </x:c>
      <x:c r="P694" s="4"/>
      <x:c r="Q694" s="4" t="str">
        <x:f>IFERROR(INDEX('Material routes'!$J$6:$J$2205,MATCH(V694,'Material routes'!$A$6:$A$2205,0)),"MISSING ID")</x:f>
        <x:v>Unspecified</x:v>
      </x:c>
      <x:c r="R694" s="4" t="str">
        <x:f>IF(L694="Withheld","Withheld premise",IF(E694="Tool candidate","Reusable prerequisite",IF(K694="Raw entry preparation","Entry-resource preparation",IF(G694="Not applicable",IF(IFERROR(INDEX('Items'!$AI$6:$AI$1005,MATCH(T694,'Items'!$A$6:$A$1005,0)),"MISSING ID")="Finished item","Finished endpoint",IF(IFERROR(INDEX('Items'!$AI$6:$AI$1005,MATCH(T694,'Items'!$A$6:$A$1005,0)),"MISSING ID")="Currency","Currency / no refinement tier","Recovered output / tier not applicable")),IF(OR(IFERROR(INDEX('Crafting recipes'!$H$6:$H$1005,MATCH(J694,'Crafting recipes'!$A$6:$A$1005,0)),"MISSING ID")="Unassigned",G694="Unassigned"),"Tier unresolved",IF(IFERROR(VALUE(RIGHT(G694,1))-VALUE(RIGHT(IFERROR(INDEX('Crafting recipes'!$H$6:$H$1005,MATCH(J694,'Crafting recipes'!$A$6:$A$1005,0)),"MISSING ID"),1)),0)=1,IF(B694=IFERROR(INDEX('Crafting recipes'!$H$6:$H$1005,MATCH(J694,'Crafting recipes'!$A$6:$A$1005,0)),"MISSING ID"),"Advances one material tier","Lower-tier ingredient; route advances one tier"),"Needs tier review"))))))</x:f>
        <x:v>Finished endpoint</x:v>
      </x:c>
      <x:c r="S694" s="4" t="str">
        <x:f>IFERROR(INDEX('Material routes'!$D$6:$D$2205,MATCH(U694,'Material routes'!$A$6:$A$2205,0)),"MISSING ID")</x:f>
        <x:v>proposal.collection.culinary_phagia_liquid_fraction</x:v>
      </x:c>
      <x:c r="T694" s="4" t="str">
        <x:f>IFERROR(INDEX('Material routes'!$D$6:$D$2205,MATCH(V694,'Material routes'!$A$6:$A$2205,0)),"MISSING ID")</x:f>
        <x:v>proposal.collection.sour_phagia_cup</x:v>
      </x:c>
      <x:c r="U694" s="4" t="str">
        <x:v>design.collection.sour_phagia_cup.in.2</x:v>
      </x:c>
      <x:c r="V694" s="4" t="str">
        <x:v>design.collection.sour_phagia_cup.out</x:v>
      </x:c>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t="str">
        <x:f>IFERROR(INDEX('Material routes'!$E$6:$E$2205,MATCH(U718,'Material routes'!$A$6:$A$2205,0)),"MISSING ID")</x:f>
        <x:v>Selected edible-fauna gel</x:v>
      </x:c>
      <x:c r="B718" s="4" t="str">
        <x:f>IFERROR(INDEX('Material routes'!$F$6:$F$2205,MATCH(U718,'Material routes'!$A$6:$A$2205,0)),"MISSING ID")</x:f>
        <x:v>T1</x:v>
      </x:c>
      <x:c r="C718" s="4" t="str">
        <x:f>IFERROR(INDEX('Material routes'!$H$6:$H$2205,MATCH(U718,'Material routes'!$A$6:$A$2205,0)),"MISSING ID")</x:f>
        <x:v>Food material</x:v>
      </x:c>
      <x:c r="D718" s="4" t="str">
        <x:f>IFERROR(INDEX('Material routes'!$G$6:$G$2205,MATCH(U718,'Material routes'!$A$6:$A$2205,0)),"MISSING ID")</x:f>
        <x:v>Cooking ingredients</x:v>
      </x:c>
      <x:c r="E718" s="4" t="str">
        <x:f>IFERROR(INDEX('Material routes'!$C$6:$C$2205,MATCH(U718,'Material routes'!$A$6:$A$2205,0)),"MISSING ID")</x:f>
        <x:v>Ingredient candidate</x:v>
      </x:c>
      <x:c r="F718" s="4" t="str">
        <x:f>IFERROR(INDEX('Material routes'!$E$6:$E$2205,MATCH(V718,'Material routes'!$A$6:$A$2205,0)),"MISSING ID")</x:f>
        <x:v>Phagia gel sipping portion</x:v>
      </x:c>
      <x:c r="G718" s="4" t="str">
        <x:f>IFERROR(INDEX('Material routes'!$F$6:$F$2205,MATCH(V718,'Material routes'!$A$6:$A$2205,0)),"MISSING ID")</x:f>
        <x:v>Not applicable</x:v>
      </x:c>
      <x:c r="H718" s="4" t="str">
        <x:f>IFERROR(INDEX('Material routes'!$H$6:$H$2205,MATCH(V718,'Material routes'!$A$6:$A$2205,0)),"MISSING ID")</x:f>
        <x:v>Drink consumable</x:v>
      </x:c>
      <x:c r="I718" s="4" t="str">
        <x:f>IFERROR(INDEX('Material routes'!$G$6:$G$2205,MATCH(V718,'Material routes'!$A$6:$A$2205,0)),"MISSING ID")</x:f>
        <x:v>Consumables</x:v>
      </x:c>
      <x:c r="J718" s="4" t="str">
        <x:f>IFERROR(INDEX('Material routes'!$B$6:$B$2205,MATCH(U718,'Material routes'!$A$6:$A$2205,0)),"MISSING ID")</x:f>
        <x:v>design.collection.phagia_gel_sipping_portion</x:v>
      </x:c>
      <x:c r="K718" s="4" t="str">
        <x:f>IFERROR(INDEX('Crafting recipes'!$C$6:$C$1005,MATCH(J718,'Crafting recipes'!$A$6:$A$1005,0)),"MISSING ID")</x:f>
        <x:v>Finished-item crafting</x:v>
      </x:c>
      <x:c r="L718" s="4" t="str">
        <x:f>IFERROR(INDEX('Material routes'!$K$6:$K$2205,MATCH(U718,'Material routes'!$A$6:$A$2205,0)),"MISSING ID")</x:f>
        <x:v>Proposal</x:v>
      </x:c>
      <x:c r="M718" s="4" t="str">
        <x:f>IFERROR(INDEX('Material routes'!$M$6:$M$2205,MATCH(U718,'Material routes'!$A$6:$A$2205,0)),"MISSING ID")</x:f>
        <x:v>Partial proposal</x:v>
      </x:c>
      <x:c r="N718" s="4"/>
      <x:c r="O718" s="4" t="str">
        <x:f>IFERROR(INDEX('Material routes'!$J$6:$J$2205,MATCH(U718,'Material routes'!$A$6:$A$2205,0)),"MISSING ID")</x:f>
        <x:v>Unspecified</x:v>
      </x:c>
      <x:c r="P718" s="4"/>
      <x:c r="Q718" s="4" t="str">
        <x:f>IFERROR(INDEX('Material routes'!$J$6:$J$2205,MATCH(V718,'Material routes'!$A$6:$A$2205,0)),"MISSING ID")</x:f>
        <x:v>Unspecified</x:v>
      </x:c>
      <x:c r="R718" s="4" t="str">
        <x:f>IF(L718="Withheld","Withheld premise",IF(E718="Tool candidate","Reusable prerequisite",IF(K718="Raw entry preparation","Entry-resource preparation",IF(G718="Not applicable",IF(IFERROR(INDEX('Items'!$AI$6:$AI$1005,MATCH(T718,'Items'!$A$6:$A$1005,0)),"MISSING ID")="Finished item","Finished endpoint",IF(IFERROR(INDEX('Items'!$AI$6:$AI$1005,MATCH(T718,'Items'!$A$6:$A$1005,0)),"MISSING ID")="Currency","Currency / no refinement tier","Recovered output / tier not applicable")),IF(OR(IFERROR(INDEX('Crafting recipes'!$H$6:$H$1005,MATCH(J718,'Crafting recipes'!$A$6:$A$1005,0)),"MISSING ID")="Unassigned",G718="Unassigned"),"Tier unresolved",IF(IFERROR(VALUE(RIGHT(G718,1))-VALUE(RIGHT(IFERROR(INDEX('Crafting recipes'!$H$6:$H$1005,MATCH(J718,'Crafting recipes'!$A$6:$A$1005,0)),"MISSING ID"),1)),0)=1,IF(B718=IFERROR(INDEX('Crafting recipes'!$H$6:$H$1005,MATCH(J718,'Crafting recipes'!$A$6:$A$1005,0)),"MISSING ID"),"Advances one material tier","Lower-tier ingredient; route advances one tier"),"Needs tier review"))))))</x:f>
        <x:v>Finished endpoint</x:v>
      </x:c>
      <x:c r="S718" s="4" t="str">
        <x:f>IFERROR(INDEX('Material routes'!$D$6:$D$2205,MATCH(U718,'Material routes'!$A$6:$A$2205,0)),"MISSING ID")</x:f>
        <x:v>proposal.collection.selected_edible_fauna_gel</x:v>
      </x:c>
      <x:c r="T718" s="4" t="str">
        <x:f>IFERROR(INDEX('Material routes'!$D$6:$D$2205,MATCH(V718,'Material routes'!$A$6:$A$2205,0)),"MISSING ID")</x:f>
        <x:v>proposal.collection.phagia_gel_sipping_portion</x:v>
      </x:c>
      <x:c r="U718" s="4" t="str">
        <x:v>design.collection.phagia_gel_sipping_portion.in.1</x:v>
      </x:c>
      <x:c r="V718" s="4" t="str">
        <x:v>design.collection.phagia_gel_sipping_portion.out</x:v>
      </x:c>
    </x:row>
    <x:row r="719" ht="64" customHeight="1">
      <x:c r="A719" s="4" t="str">
        <x:f>IFERROR(INDEX('Material routes'!$E$6:$E$2205,MATCH(U719,'Material routes'!$A$6:$A$2205,0)),"MISSING ID")</x:f>
        <x:v>Culinary Phagia liquid fraction</x:v>
      </x:c>
      <x:c r="B719" s="4" t="str">
        <x:f>IFERROR(INDEX('Material routes'!$F$6:$F$2205,MATCH(U719,'Material routes'!$A$6:$A$2205,0)),"MISSING ID")</x:f>
        <x:v>T1</x:v>
      </x:c>
      <x:c r="C719" s="4" t="str">
        <x:f>IFERROR(INDEX('Material routes'!$H$6:$H$2205,MATCH(U719,'Material routes'!$A$6:$A$2205,0)),"MISSING ID")</x:f>
        <x:v>Food material</x:v>
      </x:c>
      <x:c r="D719" s="4" t="str">
        <x:f>IFERROR(INDEX('Material routes'!$G$6:$G$2205,MATCH(U719,'Material routes'!$A$6:$A$2205,0)),"MISSING ID")</x:f>
        <x:v>Cooking ingredients</x:v>
      </x:c>
      <x:c r="E719" s="4" t="str">
        <x:f>IFERROR(INDEX('Material routes'!$C$6:$C$2205,MATCH(U719,'Material routes'!$A$6:$A$2205,0)),"MISSING ID")</x:f>
        <x:v>Ingredient candidate</x:v>
      </x:c>
      <x:c r="F719" s="4" t="str">
        <x:f>IFERROR(INDEX('Material routes'!$E$6:$E$2205,MATCH(V719,'Material routes'!$A$6:$A$2205,0)),"MISSING ID")</x:f>
        <x:v>Phagia gel sipping portion</x:v>
      </x:c>
      <x:c r="G719" s="4" t="str">
        <x:f>IFERROR(INDEX('Material routes'!$F$6:$F$2205,MATCH(V719,'Material routes'!$A$6:$A$2205,0)),"MISSING ID")</x:f>
        <x:v>Not applicable</x:v>
      </x:c>
      <x:c r="H719" s="4" t="str">
        <x:f>IFERROR(INDEX('Material routes'!$H$6:$H$2205,MATCH(V719,'Material routes'!$A$6:$A$2205,0)),"MISSING ID")</x:f>
        <x:v>Drink consumable</x:v>
      </x:c>
      <x:c r="I719" s="4" t="str">
        <x:f>IFERROR(INDEX('Material routes'!$G$6:$G$2205,MATCH(V719,'Material routes'!$A$6:$A$2205,0)),"MISSING ID")</x:f>
        <x:v>Consumables</x:v>
      </x:c>
      <x:c r="J719" s="4" t="str">
        <x:f>IFERROR(INDEX('Material routes'!$B$6:$B$2205,MATCH(U719,'Material routes'!$A$6:$A$2205,0)),"MISSING ID")</x:f>
        <x:v>design.collection.phagia_gel_sipping_portion</x:v>
      </x:c>
      <x:c r="K719" s="4" t="str">
        <x:f>IFERROR(INDEX('Crafting recipes'!$C$6:$C$1005,MATCH(J719,'Crafting recipes'!$A$6:$A$1005,0)),"MISSING ID")</x:f>
        <x:v>Finished-item crafting</x:v>
      </x:c>
      <x:c r="L719" s="4" t="str">
        <x:f>IFERROR(INDEX('Material routes'!$K$6:$K$2205,MATCH(U719,'Material routes'!$A$6:$A$2205,0)),"MISSING ID")</x:f>
        <x:v>Proposal</x:v>
      </x:c>
      <x:c r="M719" s="4" t="str">
        <x:f>IFERROR(INDEX('Material routes'!$M$6:$M$2205,MATCH(U719,'Material routes'!$A$6:$A$2205,0)),"MISSING ID")</x:f>
        <x:v>Partial proposal</x:v>
      </x:c>
      <x:c r="N719" s="4"/>
      <x:c r="O719" s="4" t="str">
        <x:f>IFERROR(INDEX('Material routes'!$J$6:$J$2205,MATCH(U719,'Material routes'!$A$6:$A$2205,0)),"MISSING ID")</x:f>
        <x:v>Unspecified</x:v>
      </x:c>
      <x:c r="P719" s="4"/>
      <x:c r="Q719" s="4" t="str">
        <x:f>IFERROR(INDEX('Material routes'!$J$6:$J$2205,MATCH(V719,'Material routes'!$A$6:$A$2205,0)),"MISSING ID")</x:f>
        <x:v>Unspecified</x:v>
      </x:c>
      <x:c r="R719" s="4" t="str">
        <x:f>IF(L719="Withheld","Withheld premise",IF(E719="Tool candidate","Reusable prerequisite",IF(K719="Raw entry preparation","Entry-resource preparation",IF(G719="Not applicable",IF(IFERROR(INDEX('Items'!$AI$6:$AI$1005,MATCH(T719,'Items'!$A$6:$A$1005,0)),"MISSING ID")="Finished item","Finished endpoint",IF(IFERROR(INDEX('Items'!$AI$6:$AI$1005,MATCH(T719,'Items'!$A$6:$A$1005,0)),"MISSING ID")="Currency","Currency / no refinement tier","Recovered output / tier not applicable")),IF(OR(IFERROR(INDEX('Crafting recipes'!$H$6:$H$1005,MATCH(J719,'Crafting recipes'!$A$6:$A$1005,0)),"MISSING ID")="Unassigned",G719="Unassigned"),"Tier unresolved",IF(IFERROR(VALUE(RIGHT(G719,1))-VALUE(RIGHT(IFERROR(INDEX('Crafting recipes'!$H$6:$H$1005,MATCH(J719,'Crafting recipes'!$A$6:$A$1005,0)),"MISSING ID"),1)),0)=1,IF(B719=IFERROR(INDEX('Crafting recipes'!$H$6:$H$1005,MATCH(J719,'Crafting recipes'!$A$6:$A$1005,0)),"MISSING ID"),"Advances one material tier","Lower-tier ingredient; route advances one tier"),"Needs tier review"))))))</x:f>
        <x:v>Finished endpoint</x:v>
      </x:c>
      <x:c r="S719" s="4" t="str">
        <x:f>IFERROR(INDEX('Material routes'!$D$6:$D$2205,MATCH(U719,'Material routes'!$A$6:$A$2205,0)),"MISSING ID")</x:f>
        <x:v>proposal.collection.culinary_phagia_liquid_fraction</x:v>
      </x:c>
      <x:c r="T719" s="4" t="str">
        <x:f>IFERROR(INDEX('Material routes'!$D$6:$D$2205,MATCH(V719,'Material routes'!$A$6:$A$2205,0)),"MISSING ID")</x:f>
        <x:v>proposal.collection.phagia_gel_sipping_portion</x:v>
      </x:c>
      <x:c r="U719" s="4" t="str">
        <x:v>design.collection.phagia_gel_sipping_portion.in.2</x:v>
      </x:c>
      <x:c r="V719" s="4" t="str">
        <x:v>design.collection.phagia_gel_sipping_portion.out</x:v>
      </x:c>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t="str">
        <x:f>IFERROR(INDEX('Material routes'!$E$6:$E$2205,MATCH(U1045,'Material routes'!$A$6:$A$2205,0)),"MISSING ID")</x:f>
        <x:v>Steel-rimmed shell shield</x:v>
      </x:c>
      <x:c r="B1045" s="4" t="str">
        <x:f>IFERROR(INDEX('Material routes'!$F$6:$F$2205,MATCH(U1045,'Material routes'!$A$6:$A$2205,0)),"MISSING ID")</x:f>
        <x:v>Not applicable</x:v>
      </x:c>
      <x:c r="C1045" s="4" t="str">
        <x:f>IFERROR(INDEX('Material routes'!$H$6:$H$2205,MATCH(U1045,'Material routes'!$A$6:$A$2205,0)),"MISSING ID")</x:f>
        <x:v>Shield</x:v>
      </x:c>
      <x:c r="D1045" s="4" t="str">
        <x:f>IFERROR(INDEX('Material routes'!$G$6:$G$2205,MATCH(U1045,'Material routes'!$A$6:$A$2205,0)),"MISSING ID")</x:f>
        <x:v>Armor</x:v>
      </x:c>
      <x:c r="E1045" s="4" t="str">
        <x:f>IFERROR(INDEX('Material routes'!$C$6:$C$2205,MATCH(U1045,'Material routes'!$A$6:$A$2205,0)),"MISSING ID")</x:f>
        <x:v>Ingredient candidate</x:v>
      </x:c>
      <x:c r="F1045" s="4" t="str">
        <x:f>IFERROR(INDEX('Material routes'!$E$6:$E$2205,MATCH(V1045,'Material routes'!$A$6:$A$2205,0)),"MISSING ID")</x:f>
        <x:v>Shield</x:v>
      </x:c>
      <x:c r="G1045" s="4" t="str">
        <x:f>IFERROR(INDEX('Material routes'!$F$6:$F$2205,MATCH(V1045,'Material routes'!$A$6:$A$2205,0)),"MISSING ID")</x:f>
        <x:v>Not applicable</x:v>
      </x:c>
      <x:c r="H1045" s="4" t="str">
        <x:f>IFERROR(INDEX('Material routes'!$H$6:$H$2205,MATCH(V1045,'Material routes'!$A$6:$A$2205,0)),"MISSING ID")</x:f>
        <x:v>Shield</x:v>
      </x:c>
      <x:c r="I1045" s="4" t="str">
        <x:f>IFERROR(INDEX('Material routes'!$G$6:$G$2205,MATCH(V1045,'Material routes'!$A$6:$A$2205,0)),"MISSING ID")</x:f>
        <x:v>Armor</x:v>
      </x:c>
      <x:c r="J1045" s="4" t="str">
        <x:f>IFERROR(INDEX('Material routes'!$B$6:$B$2205,MATCH(U1045,'Material routes'!$A$6:$A$2205,0)),"MISSING ID")</x:f>
        <x:v>design.audit.proposal_gear_shield</x:v>
      </x:c>
      <x:c r="K1045" s="4" t="str">
        <x:f>IFERROR(INDEX('Crafting recipes'!$C$6:$C$1005,MATCH(J1045,'Crafting recipes'!$A$6:$A$1005,0)),"MISSING ID")</x:f>
        <x:v>Finished-item crafting</x:v>
      </x:c>
      <x:c r="L1045" s="4" t="str">
        <x:f>IFERROR(INDEX('Material routes'!$K$6:$K$2205,MATCH(U1045,'Material routes'!$A$6:$A$2205,0)),"MISSING ID")</x:f>
        <x:v>Proposal</x:v>
      </x:c>
      <x:c r="M1045" s="4" t="str">
        <x:f>IFERROR(INDEX('Material routes'!$M$6:$M$2205,MATCH(U1045,'Material routes'!$A$6:$A$2205,0)),"MISSING ID")</x:f>
        <x:v>Partial proposal</x:v>
      </x:c>
      <x:c r="N1045" s="4"/>
      <x:c r="O1045" s="4" t="str">
        <x:f>IFERROR(INDEX('Material routes'!$J$6:$J$2205,MATCH(U1045,'Material routes'!$A$6:$A$2205,0)),"MISSING ID")</x:f>
        <x:v>Unspecified</x:v>
      </x:c>
      <x:c r="P1045" s="4"/>
      <x:c r="Q1045" s="4" t="str">
        <x:f>IFERROR(INDEX('Material routes'!$J$6:$J$2205,MATCH(V1045,'Material routes'!$A$6:$A$2205,0)),"MISSING ID")</x:f>
        <x:v>Unspecified</x:v>
      </x:c>
      <x:c r="R1045" s="4" t="str">
        <x:f>IF(L1045="Withheld","Withheld premise",IF(E1045="Tool candidate","Reusable prerequisite",IF(K1045="Raw entry preparation","Entry-resource preparation",IF(G1045="Not applicable",IF(IFERROR(INDEX('Items'!$AI$6:$AI$1005,MATCH(T1045,'Items'!$A$6:$A$1005,0)),"MISSING ID")="Finished item","Finished endpoint",IF(IFERROR(INDEX('Items'!$AI$6:$AI$1005,MATCH(T1045,'Items'!$A$6:$A$1005,0)),"MISSING ID")="Currency","Currency / no refinement tier","Recovered output / tier not applicable")),IF(OR(IFERROR(INDEX('Crafting recipes'!$H$6:$H$1005,MATCH(J1045,'Crafting recipes'!$A$6:$A$1005,0)),"MISSING ID")="Unassigned",G1045="Unassigned"),"Tier unresolved",IF(IFERROR(VALUE(RIGHT(G1045,1))-VALUE(RIGHT(IFERROR(INDEX('Crafting recipes'!$H$6:$H$1005,MATCH(J1045,'Crafting recipes'!$A$6:$A$1005,0)),"MISSING ID"),1)),0)=1,IF(B1045=IFERROR(INDEX('Crafting recipes'!$H$6:$H$1005,MATCH(J1045,'Crafting recipes'!$A$6:$A$1005,0)),"MISSING ID"),"Advances one material tier","Lower-tier ingredient; route advances one tier"),"Needs tier review"))))))</x:f>
        <x:v>Finished endpoint</x:v>
      </x:c>
      <x:c r="S1045" s="4" t="str">
        <x:f>IFERROR(INDEX('Material routes'!$D$6:$D$2205,MATCH(U1045,'Material routes'!$A$6:$A$2205,0)),"MISSING ID")</x:f>
        <x:v>proposal.collection.steel_rimmed_shell_shield</x:v>
      </x:c>
      <x:c r="T1045" s="4" t="str">
        <x:f>IFERROR(INDEX('Material routes'!$D$6:$D$2205,MATCH(V1045,'Material routes'!$A$6:$A$2205,0)),"MISSING ID")</x:f>
        <x:v>proposal.gear.shield</x:v>
      </x:c>
      <x:c r="U1045" s="4" t="str">
        <x:v>design.audit.proposal_gear_shield.audit.in.1</x:v>
      </x:c>
      <x:c r="V1045" s="4" t="str">
        <x:v>design.audit.proposal_gear_shield.audit.out</x:v>
      </x:c>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Salvage</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62</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42</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t="n">
        <x:f>COUNTIFS(Items!$X$6:$X$1005,B15,Items!$AD$6:$AD$1005,"&lt;&gt;Withheld assumption")</x:f>
        <x:v>20</x:v>
      </x:c>
      <x:c r="E15" s="14" t="n">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11</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assumption")-COUNTIFS(Items!$X$6:$X$1005,B29,Items!$A$6:$A$1005,"proposal.gear.shield",Items!$AD$6:$AD$1005,"&lt;&gt;Withheld assumption")</x:f>
        <x:v>20</x:v>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'Items'!$A$6:$A$918</x:formula1>
    </x:dataValidation>
    <x:dataValidation type="list" sqref="E6:E1005">
      <x:formula1>'Items'!$A$6:$A$918</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t="str">
        <x:v>proposal.gear.shield</x:v>
      </x:c>
      <x:c r="B121" s="4" t="str">
        <x:f>IFERROR(INDEX(Items!$B$6:$B$1005,MATCH(A121,Items!$A$6:$A$1005,0)),"MISSING ID")</x:f>
        <x:v>Shield</x:v>
      </x:c>
      <x:c r="C121" s="4" t="str">
        <x:f>IFERROR(INDEX(Items!$X$6:$X$1005,MATCH(A121,Items!$A$6:$A$1005,0)),"MISSING ID")</x:f>
        <x:v>Shield</x:v>
      </x:c>
      <x:c r="D121" s="4" t="str">
        <x:f>IFERROR(INDEX(Items!$C$6:$C$1005,MATCH(A121,Items!$A$6:$A$1005,0)),"MISSING ID")</x:f>
        <x:v>Not applicable</x:v>
      </x:c>
      <x:c r="E121" s="4" t="str">
        <x:v>Finished endpoint</x:v>
      </x:c>
      <x:c r="F121" s="14" t="n">
        <x:f>IFERROR(INDEX(Items!$AJ$6:$AJ$1005,MATCH(A121,Items!$A$6:$A$1005,0)),"MISSING ID")</x:f>
        <x:v>1</x:v>
      </x:c>
      <x:c r="G121" s="4" t="str">
        <x:v>Traced to cataloged T0 and/or recovered feeds</x:v>
      </x:c>
      <x:c r="H121" s="4" t="str">
        <x:v>Forge hearth, Anvil, Forging hammer, Smithing tongs, Metalworking file and Hand-cranked metal drill as applicable. Existing workshop bootstrap and controlled heating/cooling required; no free-water quench assumed.</x:v>
      </x:c>
      <x:c r="I121" s="4" t="str">
        <x:v>Candidate path traced</x:v>
      </x:c>
      <x:c r="J121" s="4" t="str">
        <x:v>Fit, joints, insulation/protection and biological material yield require qualification.</x:v>
      </x:c>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t="str">
        <x:v>proposal.lore.feedstone_block</x:v>
      </x:c>
      <x:c r="B511" s="4" t="str">
        <x:f>IFERROR(INDEX(Items!$B$6:$B$1005,MATCH(A511,Items!$A$6:$A$1005,0)),"MISSING ID")</x:f>
        <x:v>Pressed domestic-beetle feedstone block</x:v>
      </x:c>
      <x:c r="C511" s="4" t="str">
        <x:f>IFERROR(INDEX(Items!$X$6:$X$1005,MATCH(A511,Items!$A$6:$A$1005,0)),"MISSING ID")</x:f>
        <x:v>Livestock feed</x:v>
      </x:c>
      <x:c r="D511" s="4" t="str">
        <x:f>IFERROR(INDEX(Items!$C$6:$C$1005,MATCH(A511,Items!$A$6:$A$1005,0)),"MISSING ID")</x:f>
        <x:v>Not applicable</x:v>
      </x:c>
      <x:c r="E511" s="4" t="str">
        <x:v>Finished endpoint</x:v>
      </x:c>
      <x:c r="F511" s="14" t="n">
        <x:f>IFERROR(INDEX(Items!$AJ$6:$AJ$1005,MATCH(A511,Items!$A$6:$A$1005,0)),"MISSING ID")</x:f>
        <x:v>1</x:v>
      </x:c>
      <x:c r="G511" s="4" t="str">
        <x:v>Traced to cataloged T0 and/or recovered feeds</x:v>
      </x:c>
      <x:c r="H511" s="4" t="str">
        <x:v>Specialist engineering workshop; insulation, pressure or control qualification as applicable. Power/working medium and operating theory unresolved.</x:v>
      </x:c>
      <x:c r="I511" s="4" t="str">
        <x:v>Research / source gated</x:v>
      </x:c>
      <x:c r="J511" s="4" t="str">
        <x:v>Pressed domestic-beetle feedstone block; Graded domestic-beetle feedstone mix. Species diet, feed composition, shell-harvest limits and harness fit require design; not human nutrition.</x:v>
      </x:c>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t="str">
        <x:v>proposal.collection.toasted_phagia_crumble_portion</x:v>
      </x:c>
      <x:c r="B666" s="4" t="str">
        <x:f>IFERROR(INDEX(Items!$B$6:$B$1005,MATCH(A666,Items!$A$6:$A$1005,0)),"MISSING ID")</x:f>
        <x:v>Toasted Phagia crumble portion</x:v>
      </x:c>
      <x:c r="C666" s="4" t="str">
        <x:f>IFERROR(INDEX(Items!$X$6:$X$1005,MATCH(A666,Items!$A$6:$A$1005,0)),"MISSING ID")</x:f>
        <x:v>Food consumable</x:v>
      </x:c>
      <x:c r="D666" s="4" t="str">
        <x:f>IFERROR(INDEX(Items!$C$6:$C$1005,MATCH(A666,Items!$A$6:$A$1005,0)),"MISSING ID")</x:f>
        <x:v>Not applicable</x:v>
      </x:c>
      <x:c r="E666" s="4" t="str">
        <x:v>Finished endpoint</x:v>
      </x:c>
      <x:c r="F666" s="14" t="n">
        <x:f>IFERROR(INDEX(Items!$AJ$6:$AJ$1005,MATCH(A666,Items!$A$6:$A$1005,0)),"MISSING ID")</x:f>
        <x:v>1</x:v>
      </x:c>
      <x:c r="G666" s="4" t="str">
        <x:v>Traced to cataloged T0 and/or recovered feeds</x:v>
      </x:c>
      <x:c r="H666" s="4" t="str">
        <x:v>Contained food-only vessels, Food preparation screen and dedicated food tools. Species/culture/mineral edibility and storage qualification unresolved.</x:v>
      </x:c>
      <x:c r="I666" s="4" t="str">
        <x:v>Research / source gated</x:v>
      </x:c>
      <x:c r="J666" s="4" t="str">
        <x:v>Contained culinary Phagia culture; Culinary Phagia liquid fraction; Fine culinary Phagia meal; 3 further conditional sources. Species/culture/mineral selection and edibility require design. No toxic industrial fraction is assumed edible.</x:v>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t="str">
        <x:v>proposal.collection.sour_phagia_cup</x:v>
      </x:c>
      <x:c r="B670" s="4" t="str">
        <x:f>IFERROR(INDEX(Items!$B$6:$B$1005,MATCH(A670,Items!$A$6:$A$1005,0)),"MISSING ID")</x:f>
        <x:v>Sour Phagia cup</x:v>
      </x:c>
      <x:c r="C670" s="4" t="str">
        <x:f>IFERROR(INDEX(Items!$X$6:$X$1005,MATCH(A670,Items!$A$6:$A$1005,0)),"MISSING ID")</x:f>
        <x:v>Drink consumable</x:v>
      </x:c>
      <x:c r="D670" s="4" t="str">
        <x:f>IFERROR(INDEX(Items!$C$6:$C$1005,MATCH(A670,Items!$A$6:$A$1005,0)),"MISSING ID")</x:f>
        <x:v>Not applicable</x:v>
      </x:c>
      <x:c r="E670" s="4" t="str">
        <x:v>Finished endpoint</x:v>
      </x:c>
      <x:c r="F670" s="14" t="n">
        <x:f>IFERROR(INDEX(Items!$AJ$6:$AJ$1005,MATCH(A670,Items!$A$6:$A$1005,0)),"MISSING ID")</x:f>
        <x:v>1</x:v>
      </x:c>
      <x:c r="G670" s="4" t="str">
        <x:v>Traced to cataloged T0 and/or recovered feeds</x:v>
      </x:c>
      <x:c r="H670" s="4" t="str">
        <x:v>Contained food-only vessels, Food preparation screen and dedicated food tools. Species/culture/mineral edibility and storage qualification unresolved.</x:v>
      </x:c>
      <x:c r="I670" s="4" t="str">
        <x:v>Research / source gated</x:v>
      </x:c>
      <x:c r="J670" s="4" t="str">
        <x:v>Contained culinary Phagia culture; Controlled-sour Phagia base; Culinary Phagia liquid fraction; 1 further conditional sources. Species/culture/mineral selection and edibility require design. No toxic industrial fraction is assumed edible.</x:v>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t="str">
        <x:v>proposal.collection.phagia_gel_sipping_portion</x:v>
      </x:c>
      <x:c r="B683" s="4" t="str">
        <x:f>IFERROR(INDEX(Items!$B$6:$B$1005,MATCH(A683,Items!$A$6:$A$1005,0)),"MISSING ID")</x:f>
        <x:v>Phagia gel sipping portion</x:v>
      </x:c>
      <x:c r="C683" s="4" t="str">
        <x:f>IFERROR(INDEX(Items!$X$6:$X$1005,MATCH(A683,Items!$A$6:$A$1005,0)),"MISSING ID")</x:f>
        <x:v>Drink consumable</x:v>
      </x:c>
      <x:c r="D683" s="4" t="str">
        <x:f>IFERROR(INDEX(Items!$C$6:$C$1005,MATCH(A683,Items!$A$6:$A$1005,0)),"MISSING ID")</x:f>
        <x:v>Not applicable</x:v>
      </x:c>
      <x:c r="E683" s="4" t="str">
        <x:v>Finished endpoint</x:v>
      </x:c>
      <x:c r="F683" s="14" t="n">
        <x:f>IFERROR(INDEX(Items!$AJ$6:$AJ$1005,MATCH(A683,Items!$A$6:$A$1005,0)),"MISSING ID")</x:f>
        <x:v>1</x:v>
      </x:c>
      <x:c r="G683" s="4" t="str">
        <x:v>Traced to cataloged T0 and/or recovered feeds</x:v>
      </x:c>
      <x:c r="H683" s="4" t="str">
        <x:v>Contained food-only vessels, Food preparation screen and dedicated food tools. Species/culture/mineral edibility and storage qualification unresolved.</x:v>
      </x:c>
      <x:c r="I683" s="4" t="str">
        <x:v>Research / source gated</x:v>
      </x:c>
      <x:c r="J683" s="4" t="str">
        <x:v>Contained culinary Phagia culture; Culinary Phagia liquid fraction; Phagia gel sipping portion; 1 further conditional sources. Species/culture/mineral selection and edibility require design. No toxic industrial fraction is assumed edible.</x:v>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sheetData>
  <x:pageMargins left="0.7" right="0.7" top="0.75" bottom="0.75" header="0.3" footer="0.3"/>
  <x:tableParts count="1">
    <x:tablePart xmlns:r="http://schemas.openxmlformats.org/officeDocument/2006/relationships" r:id="Ra4aae25d32d1426c"/>
  </x:tableParts>
</x:worksheet>
</file>